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GT Data Science &amp; Analytics Boot Camp\"/>
    </mc:Choice>
  </mc:AlternateContent>
  <xr:revisionPtr revIDLastSave="0" documentId="13_ncr:1_{CA2AF34A-7AC3-4B83-A30E-F4704E8980EA}" xr6:coauthVersionLast="47" xr6:coauthVersionMax="47" xr10:uidLastSave="{00000000-0000-0000-0000-000000000000}"/>
  <bookViews>
    <workbookView xWindow="-110" yWindow="-110" windowWidth="24220" windowHeight="15500" activeTab="3" xr2:uid="{00000000-000D-0000-FFFF-FFFF00000000}"/>
  </bookViews>
  <sheets>
    <sheet name="Category" sheetId="2" r:id="rId1"/>
    <sheet name="Sub-Category" sheetId="3" r:id="rId2"/>
    <sheet name="Outcomes" sheetId="5" r:id="rId3"/>
    <sheet name="Data" sheetId="1" r:id="rId4"/>
    <sheet name="Bonus" sheetId="6" r:id="rId5"/>
  </sheets>
  <definedNames>
    <definedName name="_xlnm._FilterDatabase" localSheetId="3" hidden="1">Data!$A$1:$O$4115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58" i="6"/>
  <c r="B56" i="6"/>
  <c r="B54" i="6"/>
  <c r="B52" i="6"/>
  <c r="B48" i="6"/>
  <c r="B50" i="6"/>
  <c r="E10" i="6"/>
  <c r="H10" i="6" s="1"/>
  <c r="F11" i="6"/>
  <c r="G6" i="6"/>
  <c r="H9" i="6"/>
  <c r="G11" i="6"/>
  <c r="D13" i="6"/>
  <c r="H13" i="6" s="1"/>
  <c r="C13" i="6"/>
  <c r="G13" i="6" s="1"/>
  <c r="B13" i="6"/>
  <c r="F13" i="6" s="1"/>
  <c r="E13" i="6"/>
  <c r="D12" i="6"/>
  <c r="H12" i="6" s="1"/>
  <c r="D11" i="6"/>
  <c r="H11" i="6" s="1"/>
  <c r="D10" i="6"/>
  <c r="D9" i="6"/>
  <c r="D8" i="6"/>
  <c r="H8" i="6" s="1"/>
  <c r="D7" i="6"/>
  <c r="H7" i="6" s="1"/>
  <c r="D6" i="6"/>
  <c r="H6" i="6" s="1"/>
  <c r="D5" i="6"/>
  <c r="D4" i="6"/>
  <c r="H4" i="6" s="1"/>
  <c r="D3" i="6"/>
  <c r="H3" i="6" s="1"/>
  <c r="D2" i="6"/>
  <c r="C12" i="6"/>
  <c r="G12" i="6" s="1"/>
  <c r="C11" i="6"/>
  <c r="C10" i="6"/>
  <c r="C9" i="6"/>
  <c r="G9" i="6" s="1"/>
  <c r="C8" i="6"/>
  <c r="G8" i="6" s="1"/>
  <c r="C7" i="6"/>
  <c r="G7" i="6" s="1"/>
  <c r="C6" i="6"/>
  <c r="C5" i="6"/>
  <c r="G5" i="6" s="1"/>
  <c r="C4" i="6"/>
  <c r="G4" i="6" s="1"/>
  <c r="C3" i="6"/>
  <c r="G3" i="6" s="1"/>
  <c r="C2" i="6"/>
  <c r="G2" i="6" s="1"/>
  <c r="F2" i="6"/>
  <c r="B12" i="6"/>
  <c r="B11" i="6"/>
  <c r="B10" i="6"/>
  <c r="B9" i="6"/>
  <c r="F9" i="6" s="1"/>
  <c r="B8" i="6"/>
  <c r="F8" i="6" s="1"/>
  <c r="B7" i="6"/>
  <c r="F7" i="6" s="1"/>
  <c r="B6" i="6"/>
  <c r="F6" i="6" s="1"/>
  <c r="B5" i="6"/>
  <c r="F5" i="6" s="1"/>
  <c r="B4" i="6"/>
  <c r="F4" i="6" s="1"/>
  <c r="B3" i="6"/>
  <c r="E11" i="6"/>
  <c r="E9" i="6"/>
  <c r="E5" i="6"/>
  <c r="H5" i="6" s="1"/>
  <c r="E4" i="6"/>
  <c r="E3" i="6"/>
  <c r="F3" i="6" s="1"/>
  <c r="E12" i="6"/>
  <c r="F12" i="6" s="1"/>
  <c r="E8" i="6"/>
  <c r="E7" i="6"/>
  <c r="E6" i="6"/>
  <c r="E2" i="6"/>
  <c r="B2" i="6"/>
  <c r="H2" i="6" l="1"/>
  <c r="F10" i="6"/>
  <c r="G10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<sst xmlns="http://schemas.openxmlformats.org/spreadsheetml/2006/main" count="33054" uniqueCount="8407">
  <si>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</si>
  <si>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</si>
  <si>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</si>
  <si>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</si>
  <si>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</si>
  <si>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</si>
  <si>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</si>
  <si>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</si>
  <si>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</si>
  <si>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</si>
  <si>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</si>
  <si>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</si>
  <si>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</si>
  <si>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</si>
  <si>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</si>
  <si>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</si>
  <si>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</si>
  <si>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</si>
  <si>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</si>
  <si>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</si>
  <si>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</si>
  <si>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</si>
  <si>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</si>
  <si>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</si>
  <si>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</si>
  <si>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</si>
  <si>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</si>
  <si>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</si>
  <si>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</si>
  <si>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</si>
  <si>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</si>
  <si>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</si>
  <si>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</si>
  <si>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</si>
  <si>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</si>
  <si>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</si>
  <si>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</si>
  <si>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</si>
  <si>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</si>
  <si>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</si>
  <si>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</si>
  <si>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</si>
  <si>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</si>
  <si>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</si>
  <si>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</si>
  <si>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</si>
  <si>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</si>
  <si>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</si>
  <si>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</si>
  <si>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</si>
  <si>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</si>
  <si>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</si>
  <si>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</si>
  <si>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</si>
  <si>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</si>
  <si>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</si>
  <si>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</si>
  <si>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</si>
  <si>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</si>
  <si>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</si>
  <si>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</si>
  <si>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</si>
  <si>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</si>
  <si>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</si>
  <si>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</si>
  <si>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</si>
  <si>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</si>
  <si>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</si>
  <si>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</si>
  <si>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</si>
  <si>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</si>
  <si>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</si>
  <si>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</si>
  <si>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</si>
  <si>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</si>
  <si>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</si>
  <si>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</si>
  <si>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</si>
  <si>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</si>
  <si>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</si>
  <si>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</si>
  <si>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</si>
  <si>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</si>
  <si>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</si>
  <si>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</si>
  <si>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</si>
  <si>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</si>
  <si>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</si>
  <si>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</si>
  <si>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</si>
  <si>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</si>
  <si>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</si>
  <si>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</si>
  <si>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</si>
  <si>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</si>
  <si>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</si>
  <si>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</si>
  <si>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</si>
  <si>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</si>
  <si>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</si>
  <si>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</si>
  <si>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</si>
  <si>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</si>
  <si>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</si>
  <si>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</si>
  <si>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</si>
  <si>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</si>
  <si>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</si>
  <si>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</si>
  <si>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</si>
  <si>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</si>
  <si>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</si>
  <si>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</si>
  <si>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</si>
  <si>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</si>
  <si>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</si>
  <si>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</si>
  <si>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</si>
  <si>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</si>
  <si>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</si>
  <si>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</si>
  <si>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</si>
  <si>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</si>
  <si>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</si>
  <si>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</si>
  <si>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</si>
  <si>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</si>
  <si>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</si>
  <si>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</si>
  <si>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</si>
  <si>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</si>
  <si>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</si>
  <si>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</si>
  <si>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</si>
  <si>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</si>
  <si>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</si>
  <si>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</si>
  <si>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</si>
  <si>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</si>
  <si>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</si>
  <si>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</si>
  <si>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</si>
  <si>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</si>
  <si>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</si>
  <si>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</si>
  <si>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</si>
  <si>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</si>
  <si>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</si>
  <si>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</si>
  <si>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</si>
  <si>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</si>
  <si>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</si>
  <si>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</si>
  <si>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</si>
  <si>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</si>
  <si>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</si>
  <si>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</si>
  <si>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</si>
  <si>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</si>
  <si>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</si>
  <si>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</si>
  <si>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</si>
  <si>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</si>
  <si>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</si>
  <si>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</si>
  <si>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</si>
  <si>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</si>
  <si>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</si>
  <si>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</si>
  <si>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</si>
  <si>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</si>
  <si>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</si>
  <si>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</si>
  <si>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</si>
  <si>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</si>
  <si>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</si>
  <si>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</si>
  <si>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</si>
  <si>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</si>
  <si>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</si>
  <si>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</si>
  <si>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</si>
  <si>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</si>
  <si>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</si>
  <si>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</si>
  <si>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</si>
  <si>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</si>
  <si>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</si>
  <si>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</si>
  <si>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</si>
  <si>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</si>
  <si>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</si>
  <si>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</si>
  <si>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</si>
  <si>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</si>
  <si>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</si>
  <si>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</si>
  <si>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</si>
  <si>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</si>
  <si>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</si>
  <si>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</si>
  <si>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</si>
  <si>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</si>
  <si>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</si>
  <si>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</si>
  <si>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</si>
  <si>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</si>
  <si>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</si>
  <si>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</si>
  <si>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</si>
  <si>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</si>
  <si>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</si>
  <si>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</si>
  <si>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</si>
  <si>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</si>
  <si>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</si>
  <si>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</si>
  <si>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</si>
  <si>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</si>
  <si>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</si>
  <si>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</si>
  <si>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</si>
  <si>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</si>
  <si>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</si>
  <si>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</si>
  <si>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</si>
  <si>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</si>
  <si>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</si>
  <si>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</si>
  <si>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</si>
  <si>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</si>
  <si>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</si>
  <si>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</si>
  <si>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</si>
  <si>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</si>
  <si>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</si>
  <si>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</si>
  <si>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</si>
  <si>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</si>
  <si>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</si>
  <si>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</si>
  <si>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</si>
  <si>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</si>
  <si>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</si>
  <si>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</si>
  <si>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</si>
  <si>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</si>
  <si>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</si>
  <si>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</si>
  <si>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</si>
  <si>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</si>
  <si>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</si>
  <si>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</si>
  <si>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</si>
  <si>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</si>
  <si>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</si>
  <si>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</si>
  <si>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</si>
  <si>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</si>
  <si>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</si>
  <si>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</si>
  <si>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</si>
  <si>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</si>
  <si>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</si>
  <si>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</si>
  <si>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</si>
  <si>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</si>
  <si>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</si>
  <si>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</si>
  <si>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</si>
  <si>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</si>
  <si>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</si>
  <si>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</si>
  <si>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</si>
  <si>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</si>
  <si>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</si>
  <si>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</si>
  <si>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</si>
  <si>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</si>
  <si>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</si>
  <si>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</si>
  <si>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</si>
  <si>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</si>
  <si>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</si>
  <si>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</si>
  <si>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</si>
  <si>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</si>
  <si>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</si>
  <si>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</si>
  <si>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</si>
  <si>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</si>
  <si>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</si>
  <si>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</si>
  <si>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</si>
  <si>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</si>
  <si>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</si>
  <si>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</si>
  <si>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</si>
  <si>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</si>
  <si>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</si>
  <si>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</si>
  <si>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</si>
  <si>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</si>
  <si>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</si>
  <si>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</si>
  <si>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</si>
  <si>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</si>
  <si>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</si>
  <si>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</si>
  <si>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</si>
  <si>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</si>
  <si>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</si>
  <si>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</si>
  <si>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</si>
  <si>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</si>
  <si>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</si>
  <si>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</si>
  <si>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</si>
  <si>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</si>
  <si>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</si>
  <si>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</si>
  <si>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</si>
  <si>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</si>
  <si>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</si>
  <si>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</si>
  <si>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</si>
  <si>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</si>
  <si>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</si>
  <si>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</si>
  <si>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</si>
  <si>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</si>
  <si>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</si>
  <si>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</si>
  <si>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</si>
  <si>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</si>
  <si>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</si>
  <si>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</si>
  <si>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</si>
  <si>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</si>
  <si>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</si>
  <si>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</si>
  <si>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</si>
  <si>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</si>
  <si>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</si>
  <si>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</si>
  <si>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</si>
  <si>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</si>
  <si>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</si>
  <si>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</si>
  <si>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</si>
  <si>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</si>
  <si>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</si>
  <si>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</si>
  <si>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</si>
  <si>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</si>
  <si>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</si>
  <si>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</si>
  <si>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</si>
  <si>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</si>
  <si>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</si>
  <si>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</si>
  <si>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</si>
  <si>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</si>
  <si>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</si>
  <si>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</si>
  <si>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</si>
  <si>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</si>
  <si>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</si>
  <si>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</si>
  <si>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</si>
  <si>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</si>
  <si>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</si>
  <si>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</si>
  <si>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</si>
  <si>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</si>
  <si>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</si>
  <si>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</si>
  <si>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</si>
  <si>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</si>
  <si>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</si>
  <si>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</si>
  <si>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</si>
  <si>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</si>
  <si>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</si>
  <si>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</si>
  <si>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</si>
  <si>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</si>
  <si>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</si>
  <si>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</si>
  <si>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</si>
  <si>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</si>
  <si>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</si>
  <si>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</si>
  <si>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</si>
  <si>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</si>
  <si>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</si>
  <si>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</si>
  <si>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</si>
  <si>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</si>
  <si>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</si>
  <si>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</si>
  <si>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</si>
  <si>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</si>
  <si>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</si>
  <si>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</si>
  <si>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</si>
  <si>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</si>
  <si>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</si>
  <si>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</si>
  <si>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</si>
  <si>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</si>
  <si>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</si>
  <si>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</si>
  <si>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</si>
  <si>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</si>
  <si>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</si>
  <si>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</si>
  <si>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</si>
  <si>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</si>
  <si>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</si>
  <si>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</si>
  <si>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</si>
  <si>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</si>
  <si>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</si>
  <si>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</si>
  <si>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</si>
  <si>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</si>
  <si>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</si>
  <si>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</si>
  <si>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</si>
  <si>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</si>
  <si>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</si>
  <si>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</si>
  <si>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</si>
  <si>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</si>
  <si>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</si>
  <si>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</si>
  <si>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</si>
  <si>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</si>
  <si>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</si>
  <si>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</si>
  <si>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</si>
  <si>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</si>
  <si>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</si>
  <si>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</si>
  <si>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</si>
  <si>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</si>
  <si>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</si>
  <si>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</si>
  <si>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</si>
  <si>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</si>
  <si>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</si>
  <si>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</si>
  <si>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</si>
  <si>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</si>
  <si>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</si>
  <si>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</si>
  <si>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</si>
  <si>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</si>
  <si>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</si>
  <si>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</si>
  <si>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</si>
  <si>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</si>
  <si>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</si>
  <si>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</si>
  <si>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</si>
  <si>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</si>
  <si>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</si>
  <si>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</si>
  <si>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</si>
  <si>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</si>
  <si>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</si>
  <si>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</si>
  <si>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</si>
  <si>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</si>
  <si>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</si>
  <si>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</si>
  <si>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</si>
  <si>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</si>
  <si>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</si>
  <si>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</si>
  <si>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</si>
  <si>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</si>
  <si>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</si>
  <si>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</si>
  <si>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</si>
  <si>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</si>
  <si>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</si>
  <si>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</si>
  <si>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</si>
  <si>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</si>
  <si>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</si>
  <si>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</si>
  <si>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</si>
  <si>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</si>
  <si>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</si>
  <si>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</si>
  <si>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</si>
  <si>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</si>
  <si>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</si>
  <si>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</si>
  <si>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</si>
  <si>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</si>
  <si>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</si>
  <si>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</si>
  <si>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</si>
  <si>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</si>
  <si>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</si>
  <si>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</si>
  <si>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</si>
  <si>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</si>
  <si>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</si>
  <si>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</si>
  <si>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</si>
  <si>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</si>
  <si>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</si>
  <si>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</si>
  <si>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</si>
  <si>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</si>
  <si>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</si>
  <si>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</si>
  <si>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</si>
  <si>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</si>
  <si>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</si>
  <si>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</si>
  <si>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</si>
  <si>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</si>
  <si>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</si>
  <si>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</si>
  <si>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</si>
  <si>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</si>
  <si>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</si>
  <si>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</si>
  <si>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</si>
  <si>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</si>
  <si>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</si>
  <si>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</si>
  <si>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</si>
  <si>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</si>
  <si>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</si>
  <si>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</si>
  <si>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</si>
  <si>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</si>
  <si>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</si>
  <si>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</si>
  <si>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</si>
  <si>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</si>
  <si>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</si>
  <si>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</si>
  <si>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</si>
  <si>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</si>
  <si>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</si>
  <si>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</si>
  <si>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</si>
  <si>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</si>
  <si>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</si>
  <si>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</si>
  <si>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</si>
  <si>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</si>
  <si>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</si>
  <si>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</si>
  <si>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</si>
  <si>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</si>
  <si>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</si>
  <si>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</si>
  <si>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</si>
  <si>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</si>
  <si>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</si>
  <si>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</si>
  <si>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</si>
  <si>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</si>
  <si>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</si>
  <si>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</si>
  <si>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</si>
  <si>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</si>
  <si>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</si>
  <si>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</si>
  <si>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</si>
  <si>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</si>
  <si>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</si>
  <si>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</si>
  <si>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</si>
  <si>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</si>
  <si>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</si>
  <si>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</si>
  <si>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</si>
  <si>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</si>
  <si>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</si>
  <si>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</si>
  <si>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</si>
  <si>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</si>
  <si>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</si>
  <si>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</si>
  <si>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</si>
  <si>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</si>
  <si>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</si>
  <si>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</si>
  <si>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</si>
  <si>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</si>
  <si>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</si>
  <si>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</si>
  <si>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</si>
  <si>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</si>
  <si>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</si>
  <si>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</si>
  <si>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</si>
  <si>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</si>
  <si>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</si>
  <si>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</si>
  <si>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</si>
  <si>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</si>
  <si>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</si>
  <si>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</si>
  <si>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</si>
  <si>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</si>
  <si>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</si>
  <si>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</si>
  <si>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</si>
  <si>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</si>
  <si>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</si>
  <si>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</si>
  <si>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</si>
  <si>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</si>
  <si>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</si>
  <si>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</si>
  <si>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</si>
  <si>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</si>
  <si>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</si>
  <si>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</si>
  <si>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</si>
  <si>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</si>
  <si>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</si>
  <si>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</si>
  <si>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</si>
  <si>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</si>
  <si>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</si>
  <si>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</si>
  <si>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</si>
  <si>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</si>
  <si>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</si>
  <si>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</si>
  <si>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</si>
  <si>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</si>
  <si>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</si>
  <si>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</si>
  <si>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</si>
  <si>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</si>
  <si>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</si>
  <si>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</si>
  <si>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</si>
  <si>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</si>
  <si>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</si>
  <si>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</si>
  <si>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</si>
  <si>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</si>
  <si>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</si>
  <si>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</si>
  <si>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</si>
  <si>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</si>
  <si>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</si>
  <si>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</si>
  <si>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</si>
  <si>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</si>
  <si>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</si>
  <si>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</si>
  <si>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</si>
  <si>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</si>
  <si>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</si>
  <si>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</si>
  <si>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</si>
  <si>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</si>
  <si>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</si>
  <si>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</si>
  <si>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</si>
  <si>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</si>
  <si>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</si>
  <si>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</si>
  <si>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</si>
  <si>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</si>
  <si>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</si>
  <si>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</si>
  <si>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</si>
  <si>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</si>
  <si>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</si>
  <si>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</si>
  <si>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</si>
  <si>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</si>
  <si>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</si>
  <si>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</si>
  <si>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</si>
  <si>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</si>
  <si>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</si>
  <si>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</si>
  <si>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</si>
  <si>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</si>
  <si>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</si>
  <si>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</si>
  <si>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</si>
  <si>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</si>
  <si>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</si>
  <si>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</si>
  <si>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</si>
  <si>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</si>
  <si>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</si>
  <si>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</si>
  <si>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</si>
  <si>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</si>
  <si>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</si>
  <si>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</si>
  <si>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</si>
  <si>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</si>
  <si>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</si>
  <si>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</si>
  <si>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</si>
  <si>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</si>
  <si>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</si>
  <si>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</si>
  <si>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</si>
  <si>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</si>
  <si>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</si>
  <si>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</si>
  <si>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</si>
  <si>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</si>
  <si>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</si>
  <si>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</si>
  <si>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</si>
  <si>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</si>
  <si>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</si>
  <si>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</si>
  <si>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</si>
  <si>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</si>
  <si>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</si>
  <si>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</si>
  <si>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</si>
  <si>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</si>
  <si>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</si>
  <si>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</si>
  <si>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</si>
  <si>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</si>
  <si>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</si>
  <si>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</si>
  <si>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</si>
  <si>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</si>
  <si>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</si>
  <si>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</si>
  <si>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</si>
  <si>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</si>
  <si>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</si>
  <si>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</si>
  <si>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</si>
  <si>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</si>
  <si>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</si>
  <si>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</si>
  <si>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</si>
  <si>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</si>
  <si>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</si>
  <si>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</si>
  <si>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</si>
  <si>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</si>
  <si>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</si>
  <si>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</si>
  <si>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</si>
  <si>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</si>
  <si>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</si>
  <si>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</si>
  <si>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</si>
  <si>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</si>
  <si>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</si>
  <si>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</si>
  <si>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</si>
  <si>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</si>
  <si>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</si>
  <si>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</si>
  <si>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</si>
  <si>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</si>
  <si>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</si>
  <si>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</si>
  <si>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</si>
  <si>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</si>
  <si>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</si>
  <si>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</si>
  <si>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</si>
  <si>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</si>
  <si>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</si>
  <si>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</si>
  <si>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</si>
  <si>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</si>
  <si>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</si>
  <si>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</si>
  <si>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</si>
  <si>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</si>
  <si>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</si>
  <si>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</si>
  <si>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</si>
  <si>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</si>
  <si>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</si>
  <si>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</si>
  <si>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</si>
  <si>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</si>
  <si>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</si>
  <si>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</si>
  <si>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</si>
  <si>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</si>
  <si>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</si>
  <si>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</si>
  <si>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</si>
  <si>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</si>
  <si>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</si>
  <si>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</si>
  <si>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</si>
  <si>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</si>
  <si>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</si>
  <si>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</si>
  <si>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</si>
  <si>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</si>
  <si>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</si>
  <si>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</si>
  <si>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</si>
  <si>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</si>
  <si>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</si>
  <si>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</si>
  <si>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</si>
  <si>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</si>
  <si>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</si>
  <si>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</si>
  <si>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</si>
  <si>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</si>
  <si>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</si>
  <si>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</si>
  <si>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</si>
  <si>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</si>
  <si>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</si>
  <si>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</si>
  <si>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</si>
  <si>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</si>
  <si>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</si>
  <si>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</si>
  <si>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</si>
  <si>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</si>
  <si>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</si>
  <si>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</si>
  <si>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</si>
  <si>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</si>
  <si>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</si>
  <si>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</si>
  <si>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</si>
  <si>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</si>
  <si>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</si>
  <si>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</si>
  <si>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</si>
  <si>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</si>
  <si>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</si>
  <si>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</si>
  <si>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</si>
  <si>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</si>
  <si>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</si>
  <si>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</si>
  <si>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</si>
  <si>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</si>
  <si>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</si>
  <si>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</si>
  <si>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</si>
  <si>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</si>
  <si>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</si>
  <si>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</si>
  <si>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</si>
  <si>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</si>
  <si>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</si>
  <si>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</si>
  <si>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</si>
  <si>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</si>
  <si>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</si>
  <si>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</si>
  <si>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</si>
  <si>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</si>
  <si>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</si>
  <si>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</si>
  <si>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</si>
  <si>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</si>
  <si>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</si>
  <si>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</si>
  <si>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</si>
  <si>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</si>
  <si>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</si>
  <si>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</si>
  <si>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</si>
  <si>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</si>
  <si>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</si>
  <si>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</si>
  <si>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</si>
  <si>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</si>
  <si>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</si>
  <si>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</si>
  <si>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</si>
  <si>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</si>
  <si>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</si>
  <si>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</si>
  <si>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</si>
  <si>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</si>
  <si>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</si>
  <si>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</si>
  <si>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</si>
  <si>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</si>
  <si>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</si>
  <si>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</si>
  <si>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</si>
  <si>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</si>
  <si>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</si>
  <si>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</si>
  <si>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</si>
  <si>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</si>
  <si>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</si>
  <si>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</si>
  <si>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</si>
  <si>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</si>
  <si>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</si>
  <si>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</si>
  <si>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</si>
  <si>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</si>
  <si>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</si>
  <si>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</si>
  <si>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</si>
  <si>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</si>
  <si>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</si>
  <si>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</si>
  <si>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</si>
  <si>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</si>
  <si>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</si>
  <si>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</si>
  <si>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</si>
  <si>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</si>
  <si>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</si>
  <si>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</si>
  <si>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</si>
  <si>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</si>
  <si>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</si>
  <si>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</si>
  <si>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</si>
  <si>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</si>
  <si>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</si>
  <si>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</si>
  <si>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</si>
  <si>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</si>
  <si>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</si>
  <si>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</si>
  <si>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</si>
  <si>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</si>
  <si>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</si>
  <si>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</si>
  <si>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</si>
  <si>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</si>
  <si>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</si>
  <si>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</si>
  <si>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</si>
  <si>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</si>
  <si>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</si>
  <si>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</si>
  <si>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</si>
  <si>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</si>
  <si>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</si>
  <si>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</si>
  <si>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</si>
  <si>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</si>
  <si>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</si>
  <si>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</si>
  <si>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</si>
  <si>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</si>
  <si>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</si>
  <si>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</si>
  <si>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</si>
  <si>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</si>
  <si>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</si>
  <si>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</si>
  <si>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</si>
  <si>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</si>
  <si>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</si>
  <si>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</si>
  <si>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</si>
  <si>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</si>
  <si>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</si>
  <si>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</si>
  <si>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</si>
  <si>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</si>
  <si>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</si>
  <si>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</si>
  <si>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</si>
  <si>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</si>
  <si>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</si>
  <si>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</si>
  <si>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</si>
  <si>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</si>
  <si>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</si>
  <si>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</si>
  <si>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</si>
  <si>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</si>
  <si>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</si>
  <si>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</si>
  <si>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</si>
  <si>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</si>
  <si>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</si>
  <si>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</si>
  <si>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</si>
  <si>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</si>
  <si>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</si>
  <si>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</si>
  <si>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</si>
  <si>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</si>
  <si>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</si>
  <si>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</si>
  <si>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</si>
  <si>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</si>
  <si>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</si>
  <si>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</si>
  <si>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</si>
  <si>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</si>
  <si>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</si>
  <si>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</si>
  <si>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</si>
  <si>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</si>
  <si>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</si>
  <si>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</si>
  <si>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</si>
  <si>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</si>
  <si>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</si>
  <si>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</si>
  <si>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</si>
  <si>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</si>
  <si>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</si>
  <si>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</si>
  <si>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</si>
  <si>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</si>
  <si>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</si>
  <si>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</si>
  <si>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</si>
  <si>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</si>
  <si>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</si>
  <si>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</si>
  <si>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</si>
  <si>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</si>
  <si>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</si>
  <si>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</si>
  <si>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</si>
  <si>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</si>
  <si>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</si>
  <si>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</si>
  <si>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</si>
  <si>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</si>
  <si>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</si>
  <si>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</si>
  <si>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</si>
  <si>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</si>
  <si>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</si>
  <si>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</si>
  <si>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</si>
  <si>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</si>
  <si>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</si>
  <si>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</si>
  <si>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</si>
  <si>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</si>
  <si>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</si>
  <si>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</si>
  <si>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</si>
  <si>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</si>
  <si>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</si>
  <si>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</si>
  <si>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</si>
  <si>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</si>
  <si>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</si>
  <si>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</si>
  <si>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</si>
  <si>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</si>
  <si>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</si>
  <si>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</si>
  <si>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</si>
  <si>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</si>
  <si>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</si>
  <si>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</si>
  <si>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</si>
  <si>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</si>
  <si>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</si>
  <si>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</si>
  <si>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</si>
  <si>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</si>
  <si>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</si>
  <si>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</si>
  <si>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</si>
  <si>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</si>
  <si>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</si>
  <si>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</si>
  <si>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</si>
  <si>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</si>
  <si>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</si>
  <si>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</si>
  <si>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</si>
  <si>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</si>
  <si>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</si>
  <si>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</si>
  <si>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</si>
  <si>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</si>
  <si>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</si>
  <si>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</si>
  <si>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</si>
  <si>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</si>
  <si>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</si>
  <si>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</si>
  <si>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</si>
  <si>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</si>
  <si>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</si>
  <si>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</si>
  <si>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</si>
  <si>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</si>
  <si>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</si>
  <si>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</si>
  <si>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</si>
  <si>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</si>
  <si>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</si>
  <si>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</si>
  <si>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</si>
  <si>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</si>
  <si>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</si>
  <si>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</si>
  <si>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</si>
  <si>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</si>
  <si>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</si>
  <si>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</si>
  <si>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</si>
  <si>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</si>
  <si>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</si>
  <si>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</si>
  <si>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</si>
  <si>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</si>
  <si>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</si>
  <si>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</si>
  <si>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</si>
  <si>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</si>
  <si>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</si>
  <si>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</si>
  <si>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</si>
  <si>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</si>
  <si>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</si>
  <si>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</si>
  <si>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</si>
  <si>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</si>
  <si>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</si>
  <si>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</si>
  <si>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</si>
  <si>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</si>
  <si>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</si>
  <si>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</si>
  <si>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</si>
  <si>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</si>
  <si>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</si>
  <si>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</si>
  <si>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</si>
  <si>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</si>
  <si>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</si>
  <si>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</si>
  <si>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</si>
  <si>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</si>
  <si>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</si>
  <si>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</si>
  <si>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</si>
  <si>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</si>
  <si>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</si>
  <si>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</si>
  <si>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</si>
  <si>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</si>
  <si>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</si>
  <si>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</si>
  <si>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</si>
  <si>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</si>
  <si>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</si>
  <si>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</si>
  <si>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</si>
  <si>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</si>
  <si>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</si>
  <si>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</si>
  <si>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</si>
  <si>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</si>
  <si>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</si>
  <si>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</si>
  <si>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</si>
  <si>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</si>
  <si>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</si>
  <si>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</si>
  <si>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</si>
  <si>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</si>
  <si>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</si>
  <si>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</si>
  <si>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</si>
  <si>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</si>
  <si>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</si>
  <si>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</si>
  <si>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</si>
  <si>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</si>
  <si>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</si>
  <si>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</si>
  <si>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</si>
  <si>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</si>
  <si>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</si>
  <si>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</si>
  <si>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</si>
  <si>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</si>
  <si>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</si>
  <si>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</si>
  <si>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</si>
  <si>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</si>
  <si>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</si>
  <si>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</si>
  <si>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</si>
  <si>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</si>
  <si>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</si>
  <si>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</si>
  <si>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</si>
  <si>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</si>
  <si>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</si>
  <si>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</si>
  <si>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</si>
  <si>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</si>
  <si>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</si>
  <si>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</si>
  <si>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</si>
  <si>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</si>
  <si>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</si>
  <si>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</si>
  <si>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</si>
  <si>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</si>
  <si>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</si>
  <si>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</si>
  <si>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</si>
  <si>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</si>
  <si>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</si>
  <si>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</si>
  <si>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</si>
  <si>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</si>
  <si>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</si>
  <si>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</si>
  <si>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</si>
  <si>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</si>
  <si>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</si>
  <si>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</si>
  <si>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</si>
  <si>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</si>
  <si>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</si>
  <si>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</si>
  <si>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</si>
  <si>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</si>
  <si>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</si>
  <si>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</si>
  <si>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</si>
  <si>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</si>
  <si>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</si>
  <si>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</si>
  <si>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</si>
  <si>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</si>
  <si>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</si>
  <si>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</si>
  <si>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</si>
  <si>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</si>
  <si>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</si>
  <si>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</si>
  <si>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</si>
  <si>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</si>
  <si>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</si>
  <si>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</si>
  <si>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</si>
  <si>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</si>
  <si>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</si>
  <si>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</si>
  <si>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</si>
  <si>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</si>
  <si>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</si>
  <si>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</si>
  <si>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</si>
  <si>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</si>
  <si>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</si>
  <si>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</si>
  <si>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</si>
  <si>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</si>
  <si>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</si>
  <si>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</si>
  <si>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</si>
  <si>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</si>
  <si>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</si>
  <si>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</si>
  <si>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</si>
  <si>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</si>
  <si>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</si>
  <si>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</si>
  <si>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</si>
  <si>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</si>
  <si>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</si>
  <si>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</si>
  <si>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</si>
  <si>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</si>
  <si>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</si>
  <si>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</si>
  <si>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</si>
  <si>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</si>
  <si>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</si>
  <si>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</si>
  <si>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</si>
  <si>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</si>
  <si>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</si>
  <si>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</si>
  <si>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</si>
  <si>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</si>
  <si>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</si>
  <si>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</si>
  <si>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</si>
  <si>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</si>
  <si>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</si>
  <si>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</si>
  <si>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</si>
  <si>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</si>
  <si>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</si>
  <si>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</si>
  <si>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</si>
  <si>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</si>
  <si>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</si>
  <si>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</si>
  <si>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</si>
  <si>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</si>
  <si>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</si>
  <si>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</si>
  <si>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</si>
  <si>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</si>
  <si>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</si>
  <si>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</si>
  <si>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</si>
  <si>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</si>
  <si>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</si>
  <si>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</si>
  <si>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</si>
  <si>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</si>
  <si>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</si>
  <si>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</si>
  <si>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</si>
  <si>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</si>
  <si>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</si>
  <si>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</si>
  <si>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</si>
  <si>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</si>
  <si>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</si>
  <si>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</si>
  <si>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</si>
  <si>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</si>
  <si>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</si>
  <si>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</si>
  <si>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</si>
  <si>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</si>
  <si>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</si>
  <si>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</si>
  <si>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</si>
  <si>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</si>
  <si>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</si>
  <si>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</si>
  <si>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</si>
  <si>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</si>
  <si>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</si>
  <si>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</si>
  <si>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</si>
  <si>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</si>
  <si>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</si>
  <si>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</si>
  <si>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</si>
  <si>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</si>
  <si>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</si>
  <si>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</si>
  <si>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</si>
  <si>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</si>
  <si>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</si>
  <si>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</si>
  <si>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</si>
  <si>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</si>
  <si>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</si>
  <si>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</si>
  <si>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</si>
  <si>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</si>
  <si>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</si>
  <si>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</si>
  <si>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</si>
  <si>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</si>
  <si>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</si>
  <si>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</si>
  <si>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</si>
  <si>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</si>
  <si>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</si>
  <si>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</si>
  <si>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</si>
  <si>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</si>
  <si>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</si>
  <si>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</si>
  <si>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</si>
  <si>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</si>
  <si>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</si>
  <si>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</si>
  <si>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</si>
  <si>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</si>
  <si>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</si>
  <si>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</si>
  <si>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</si>
  <si>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</si>
  <si>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</si>
  <si>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</si>
  <si>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</si>
  <si>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</si>
  <si>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</si>
  <si>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</si>
  <si>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</si>
  <si>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</si>
  <si>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</si>
  <si>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</si>
  <si>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</si>
  <si>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</si>
  <si>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</si>
  <si>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</si>
  <si>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</si>
  <si>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</si>
  <si>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</si>
  <si>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</si>
  <si>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</si>
  <si>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</si>
  <si>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</si>
  <si>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</si>
  <si>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</si>
  <si>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</si>
  <si>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</si>
  <si>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</si>
  <si>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</si>
  <si>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</si>
  <si>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</si>
  <si>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</si>
  <si>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</si>
  <si>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</si>
  <si>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</si>
  <si>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</si>
  <si>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</si>
  <si>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</si>
  <si>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</si>
  <si>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</si>
  <si>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</si>
  <si>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</si>
  <si>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</si>
  <si>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</si>
  <si>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</si>
  <si>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</si>
  <si>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</si>
  <si>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</si>
  <si>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</si>
  <si>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</si>
  <si>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</si>
  <si>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</si>
  <si>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</si>
  <si>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</si>
  <si>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</si>
  <si>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</si>
  <si>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</si>
  <si>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</si>
  <si>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</si>
  <si>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</si>
  <si>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</si>
  <si>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</si>
  <si>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</si>
  <si>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</si>
  <si>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</si>
  <si>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</si>
  <si>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</si>
  <si>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</si>
  <si>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</si>
  <si>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</si>
  <si>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</si>
  <si>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</si>
  <si>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</si>
  <si>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</si>
  <si>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</si>
  <si>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</si>
  <si>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</si>
  <si>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</si>
  <si>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</si>
  <si>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</si>
  <si>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</si>
  <si>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</si>
  <si>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</si>
  <si>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</si>
  <si>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</si>
  <si>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</si>
  <si>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</si>
  <si>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</si>
  <si>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</si>
  <si>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</si>
  <si>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</si>
  <si>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</si>
  <si>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</si>
  <si>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</si>
  <si>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</si>
  <si>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</si>
  <si>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</si>
  <si>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</si>
  <si>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</si>
  <si>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</si>
  <si>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</si>
  <si>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</si>
  <si>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</si>
  <si>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</si>
  <si>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</si>
  <si>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</si>
  <si>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</si>
  <si>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</si>
  <si>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</si>
  <si>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</si>
  <si>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</si>
  <si>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</si>
  <si>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</si>
  <si>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</si>
  <si>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</si>
  <si>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</si>
  <si>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</si>
  <si>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</si>
  <si>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</si>
  <si>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</si>
  <si>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</si>
  <si>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</si>
  <si>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</si>
  <si>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</si>
  <si>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</si>
  <si>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</si>
  <si>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</si>
  <si>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</si>
  <si>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</si>
  <si>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</si>
  <si>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</si>
  <si>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</si>
  <si>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</si>
  <si>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</si>
  <si>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</si>
  <si>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</si>
  <si>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</si>
  <si>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</si>
  <si>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</si>
  <si>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</si>
  <si>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</si>
  <si>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</si>
  <si>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</si>
  <si>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</si>
  <si>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</si>
  <si>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</si>
  <si>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</si>
  <si>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</si>
  <si>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</si>
  <si>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</si>
  <si>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</si>
  <si>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</si>
  <si>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</si>
  <si>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</si>
  <si>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</si>
  <si>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</si>
  <si>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</si>
  <si>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</si>
  <si>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</si>
  <si>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</si>
  <si>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</si>
  <si>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</si>
  <si>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</si>
  <si>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</si>
  <si>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</si>
  <si>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</si>
  <si>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</si>
  <si>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</si>
  <si>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</si>
  <si>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</si>
  <si>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</si>
  <si>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</si>
  <si>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</si>
  <si>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</si>
  <si>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</si>
  <si>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</si>
  <si>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</si>
  <si>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</si>
  <si>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</si>
  <si>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</si>
  <si>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</si>
  <si>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</si>
  <si>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</si>
  <si>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</si>
  <si>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</si>
  <si>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</si>
  <si>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</si>
  <si>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</si>
  <si>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</si>
  <si>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</si>
  <si>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</si>
  <si>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</si>
  <si>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</si>
  <si>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</si>
  <si>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</si>
  <si>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</si>
  <si>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</si>
  <si>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</si>
  <si>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</si>
  <si>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</si>
  <si>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</si>
  <si>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</si>
  <si>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</si>
  <si>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</si>
  <si>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</si>
  <si>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</si>
  <si>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</si>
  <si>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</si>
  <si>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</si>
  <si>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</si>
  <si>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</si>
  <si>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</si>
  <si>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</si>
  <si>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</si>
  <si>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</si>
  <si>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</si>
  <si>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</si>
  <si>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</si>
  <si>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</si>
  <si>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</si>
  <si>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</si>
  <si>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</si>
  <si>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</si>
  <si>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</si>
  <si>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</si>
  <si>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</si>
  <si>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</si>
  <si>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</si>
  <si>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</si>
  <si>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</si>
  <si>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</si>
  <si>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</si>
  <si>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</si>
  <si>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</si>
  <si>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</si>
  <si>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</si>
  <si>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</si>
  <si>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</si>
  <si>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</si>
  <si>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</si>
  <si>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</si>
  <si>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</si>
  <si>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</si>
  <si>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</si>
  <si>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</si>
  <si>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</si>
  <si>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</si>
  <si>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</si>
  <si>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</si>
  <si>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</si>
  <si>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</si>
  <si>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</si>
  <si>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</si>
  <si>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</si>
  <si>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</si>
  <si>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</si>
  <si>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</si>
  <si>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</si>
  <si>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</si>
  <si>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</si>
  <si>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</si>
  <si>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</si>
  <si>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</si>
  <si>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</si>
  <si>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</si>
  <si>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</si>
  <si>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</si>
  <si>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</si>
  <si>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</si>
  <si>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</si>
  <si>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</si>
  <si>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</si>
  <si>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</si>
  <si>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</si>
  <si>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</si>
  <si>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</si>
  <si>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</si>
  <si>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</si>
  <si>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</si>
  <si>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</si>
  <si>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</si>
  <si>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</si>
  <si>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</si>
  <si>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</si>
  <si>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</si>
  <si>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</si>
  <si>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</si>
  <si>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</si>
  <si>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</si>
  <si>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</si>
  <si>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</si>
  <si>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</si>
  <si>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</si>
  <si>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</si>
  <si>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</si>
  <si>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</si>
  <si>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</si>
  <si>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</si>
  <si>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</si>
  <si>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</si>
  <si>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</si>
  <si>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</si>
  <si>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</si>
  <si>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</si>
  <si>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</si>
  <si>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</si>
  <si>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</si>
  <si>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</si>
  <si>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</si>
  <si>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</si>
  <si>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</si>
  <si>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</si>
  <si>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</si>
  <si>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</si>
  <si>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</si>
  <si>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</si>
  <si>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</si>
  <si>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</si>
  <si>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</si>
  <si>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</si>
  <si>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</si>
  <si>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</si>
  <si>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</si>
  <si>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</si>
  <si>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</si>
  <si>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</si>
  <si>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</si>
  <si>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</si>
  <si>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</si>
  <si>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</si>
  <si>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</si>
  <si>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</si>
  <si>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</si>
  <si>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</si>
  <si>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</si>
  <si>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</si>
  <si>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</si>
  <si>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</si>
  <si>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</si>
  <si>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</si>
  <si>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</si>
  <si>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</si>
  <si>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</si>
  <si>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</si>
  <si>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</si>
  <si>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</si>
  <si>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</si>
  <si>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</si>
  <si>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</si>
  <si>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</si>
  <si>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</si>
  <si>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</si>
  <si>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</si>
  <si>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</si>
  <si>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</si>
  <si>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</si>
  <si>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</si>
  <si>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</si>
  <si>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</si>
  <si>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</si>
  <si>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</si>
  <si>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</si>
  <si>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</si>
  <si>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</si>
  <si>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</si>
  <si>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</si>
  <si>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</si>
  <si>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</si>
  <si>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</si>
  <si>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</si>
  <si>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</si>
  <si>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</si>
  <si>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</si>
  <si>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</si>
  <si>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</si>
  <si>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</si>
  <si>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</si>
  <si>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</si>
  <si>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</si>
  <si>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</si>
  <si>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</si>
  <si>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</si>
  <si>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</si>
  <si>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</si>
  <si>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</si>
  <si>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</si>
  <si>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</si>
  <si>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</si>
  <si>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</si>
  <si>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</si>
  <si>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</si>
  <si>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</si>
  <si>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</si>
  <si>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</si>
  <si>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</si>
  <si>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</si>
  <si>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</si>
  <si>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</si>
  <si>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</si>
  <si>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</si>
  <si>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</si>
  <si>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</si>
  <si>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</si>
  <si>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</si>
  <si>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</si>
  <si>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</si>
  <si>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</si>
  <si>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</si>
  <si>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</si>
  <si>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</si>
  <si>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</si>
  <si>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</si>
  <si>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</si>
  <si>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</si>
  <si>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</si>
  <si>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</si>
  <si>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</si>
  <si>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</si>
  <si>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</si>
  <si>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</si>
  <si>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</si>
  <si>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</si>
  <si>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</si>
  <si>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</si>
  <si>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</si>
  <si>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</si>
  <si>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</si>
  <si>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</si>
  <si>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</si>
  <si>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</si>
  <si>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</si>
  <si>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</si>
  <si>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</si>
  <si>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</si>
  <si>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</si>
  <si>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</si>
  <si>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</si>
  <si>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</si>
  <si>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</si>
  <si>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</si>
  <si>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</si>
  <si>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</si>
  <si>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</si>
  <si>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</si>
  <si>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</si>
  <si>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</si>
  <si>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</si>
  <si>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</si>
  <si>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</si>
  <si>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</si>
  <si>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</si>
  <si>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</si>
  <si>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</si>
  <si>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</si>
  <si>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</si>
  <si>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</si>
  <si>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</si>
  <si>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</si>
  <si>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</si>
  <si>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</si>
  <si>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</si>
  <si>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</si>
  <si>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</si>
  <si>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</si>
  <si>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</si>
  <si>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</si>
  <si>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</si>
  <si>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</si>
  <si>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</si>
  <si>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</si>
  <si>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</si>
  <si>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</si>
  <si>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</si>
  <si>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</si>
  <si>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</si>
  <si>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</si>
  <si>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</si>
  <si>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</si>
  <si>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</si>
  <si>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</si>
  <si>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</si>
  <si>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</si>
  <si>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</si>
  <si>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</si>
  <si>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</si>
  <si>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</si>
  <si>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</si>
  <si>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</si>
  <si>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</si>
  <si>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</si>
  <si>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</si>
  <si>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</si>
  <si>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</si>
  <si>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</si>
  <si>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</si>
  <si>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</si>
  <si>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</si>
  <si>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</si>
  <si>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</si>
  <si>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</si>
  <si>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</si>
  <si>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</si>
  <si>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</si>
  <si>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</si>
  <si>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</si>
  <si>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</si>
  <si>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</si>
  <si>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</si>
  <si>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</si>
  <si>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</si>
  <si>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</si>
  <si>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</si>
  <si>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</si>
  <si>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</si>
  <si>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</si>
  <si>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</si>
  <si>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</si>
  <si>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</si>
  <si>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</si>
  <si>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</si>
  <si>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</si>
  <si>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</si>
  <si>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</si>
  <si>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</si>
  <si>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</si>
  <si>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</si>
  <si>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</si>
  <si>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</si>
  <si>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</si>
  <si>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</si>
  <si>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</si>
  <si>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</si>
  <si>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</si>
  <si>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</si>
  <si>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</si>
  <si>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</si>
  <si>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</si>
  <si>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</si>
  <si>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</si>
  <si>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</si>
  <si>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</si>
  <si>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</si>
  <si>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</si>
  <si>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</si>
  <si>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</si>
  <si>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</si>
  <si>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</si>
  <si>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</si>
  <si>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</si>
  <si>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</si>
  <si>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</si>
  <si>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</si>
  <si>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</si>
  <si>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</si>
  <si>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</si>
  <si>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</si>
  <si>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</si>
  <si>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</si>
  <si>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</si>
  <si>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</si>
  <si>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</si>
  <si>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</si>
  <si>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</si>
  <si>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</si>
  <si>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</si>
  <si>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</si>
  <si>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</si>
  <si>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</si>
  <si>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</si>
  <si>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</si>
  <si>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</si>
  <si>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</si>
  <si>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</si>
  <si>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</si>
  <si>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</si>
  <si>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</si>
  <si>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</si>
  <si>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</si>
  <si>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</si>
  <si>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</si>
  <si>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</si>
  <si>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</si>
  <si>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</si>
  <si>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</si>
  <si>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</si>
  <si>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</si>
  <si>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</si>
  <si>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</si>
  <si>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</si>
  <si>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</si>
  <si>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</si>
  <si>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</si>
  <si>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</si>
  <si>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</si>
  <si>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</si>
  <si>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</si>
  <si>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</si>
  <si>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</si>
  <si>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</si>
  <si>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</si>
  <si>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</si>
  <si>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</si>
  <si>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</si>
  <si>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</si>
  <si>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</si>
  <si>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</si>
  <si>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</si>
  <si>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</si>
  <si>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</si>
  <si>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</si>
  <si>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</si>
  <si>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</si>
  <si>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</si>
  <si>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</si>
  <si>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</si>
  <si>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</si>
  <si>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</si>
  <si>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</si>
  <si>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</si>
  <si>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</si>
  <si>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</si>
  <si>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</si>
  <si>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</si>
  <si>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</si>
  <si>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</si>
  <si>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</si>
  <si>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</si>
  <si>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</si>
  <si>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</si>
  <si>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</si>
  <si>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</si>
  <si>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</si>
  <si>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</si>
  <si>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</si>
  <si>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</si>
  <si>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</si>
  <si>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</si>
  <si>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</si>
  <si>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</si>
  <si>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</si>
  <si>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</si>
  <si>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</si>
  <si>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</si>
  <si>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</si>
  <si>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</si>
  <si>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</si>
  <si>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</si>
  <si>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</si>
  <si>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</si>
  <si>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</si>
  <si>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</si>
  <si>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</si>
  <si>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</si>
  <si>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</si>
  <si>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</si>
  <si>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</si>
  <si>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</si>
  <si>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</si>
  <si>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</si>
  <si>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</si>
  <si>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</si>
  <si>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</si>
  <si>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</si>
  <si>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</si>
  <si>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</si>
  <si>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</si>
  <si>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</si>
  <si>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</si>
  <si>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</si>
  <si>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</si>
  <si>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</si>
  <si>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</si>
  <si>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</si>
  <si>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</si>
  <si>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</si>
  <si>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</si>
  <si>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</si>
  <si>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</si>
  <si>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</si>
  <si>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</si>
  <si>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</si>
  <si>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</si>
  <si>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</si>
  <si>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</si>
  <si>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</si>
  <si>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</si>
  <si>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</si>
  <si>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</si>
  <si>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</si>
  <si>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</si>
  <si>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</si>
  <si>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</si>
  <si>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</si>
  <si>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</si>
  <si>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</si>
  <si>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</si>
  <si>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</si>
  <si>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</si>
  <si>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</si>
  <si>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</si>
  <si>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</si>
  <si>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</si>
  <si>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</si>
  <si>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</si>
  <si>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</si>
  <si>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</si>
  <si>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</si>
  <si>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</si>
  <si>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</si>
  <si>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</si>
  <si>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</si>
  <si>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</si>
  <si>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</si>
  <si>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</si>
  <si>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</si>
  <si>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</si>
  <si>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</si>
  <si>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</si>
  <si>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</si>
  <si>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</si>
  <si>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</si>
  <si>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</si>
  <si>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</si>
  <si>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</si>
  <si>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</si>
  <si>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</si>
  <si>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</si>
  <si>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</si>
  <si>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</si>
  <si>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</si>
  <si>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</si>
  <si>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</si>
  <si>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</si>
  <si>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</si>
  <si>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</si>
  <si>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</si>
  <si>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</si>
  <si>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</si>
  <si>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</si>
  <si>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</si>
  <si>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</si>
  <si>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</si>
  <si>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</si>
  <si>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</si>
  <si>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</si>
  <si>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</si>
  <si>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</si>
  <si>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</si>
  <si>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</si>
  <si>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</si>
  <si>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</si>
  <si>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</si>
  <si>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</si>
  <si>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</si>
  <si>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</si>
  <si>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</si>
  <si>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</si>
  <si>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</si>
  <si>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</si>
  <si>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</si>
  <si>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</si>
  <si>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</si>
  <si>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</si>
  <si>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</si>
  <si>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</si>
  <si>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</si>
  <si>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</si>
  <si>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</si>
  <si>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</si>
  <si>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</si>
  <si>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</si>
  <si>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</si>
  <si>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</si>
  <si>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</si>
  <si>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</si>
  <si>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</si>
  <si>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</si>
  <si>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</si>
  <si>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</si>
  <si>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</si>
  <si>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</si>
  <si>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</si>
  <si>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</si>
  <si>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</si>
  <si>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</si>
  <si>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</si>
  <si>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</si>
  <si>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</si>
  <si>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</si>
  <si>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</si>
  <si>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</si>
  <si>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</si>
  <si>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</si>
  <si>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</si>
  <si>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</si>
  <si>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</si>
  <si>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</si>
  <si>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</si>
  <si>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</si>
  <si>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</si>
  <si>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</si>
  <si>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</si>
  <si>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</si>
  <si>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</si>
  <si>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</si>
  <si>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</si>
  <si>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</si>
  <si>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</si>
  <si>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</si>
  <si>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</si>
  <si>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</si>
  <si>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</si>
  <si>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</si>
  <si>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</si>
  <si>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</si>
  <si>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</si>
  <si>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</si>
  <si>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</si>
  <si>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</si>
  <si>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</si>
  <si>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</si>
  <si>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</si>
  <si>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</si>
  <si>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</si>
  <si>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</si>
  <si>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</si>
  <si>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</si>
  <si>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</si>
  <si>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</si>
  <si>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</si>
  <si>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</si>
  <si>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</si>
  <si>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</si>
  <si>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</si>
  <si>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</si>
  <si>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</si>
  <si>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</si>
  <si>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</si>
  <si>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</si>
  <si>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</si>
  <si>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</si>
  <si>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</si>
  <si>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</si>
  <si>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</si>
  <si>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</si>
  <si>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</si>
  <si>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</si>
  <si>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</si>
  <si>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</si>
  <si>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</si>
  <si>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</si>
  <si>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</si>
  <si>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</si>
  <si>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</si>
  <si>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</si>
  <si>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</si>
  <si>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</si>
  <si>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</si>
  <si>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</si>
  <si>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</si>
  <si>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</si>
  <si>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</si>
  <si>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</si>
  <si>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</si>
  <si>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</si>
  <si>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</si>
  <si>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</si>
  <si>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</si>
  <si>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</si>
  <si>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</si>
  <si>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</si>
  <si>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</si>
  <si>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</si>
  <si>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</si>
  <si>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</si>
  <si>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</si>
  <si>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</si>
  <si>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</si>
  <si>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</si>
  <si>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</si>
  <si>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</si>
  <si>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</si>
  <si>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</si>
  <si>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</si>
  <si>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</si>
  <si>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</si>
  <si>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</si>
  <si>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</si>
  <si>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</si>
  <si>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</si>
  <si>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</si>
  <si>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</si>
  <si>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</si>
  <si>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</si>
  <si>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</si>
  <si>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</si>
  <si>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</si>
  <si>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</si>
  <si>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</si>
  <si>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</si>
  <si>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</si>
  <si>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</si>
  <si>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</si>
  <si>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</si>
  <si>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</si>
  <si>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</si>
  <si>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</si>
  <si>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</si>
  <si>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</si>
  <si>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</si>
  <si>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</si>
  <si>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</si>
  <si>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</si>
  <si>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</si>
  <si>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</si>
  <si>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</si>
  <si>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</si>
  <si>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</si>
  <si>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</si>
  <si>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</si>
  <si>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</si>
  <si>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</si>
  <si>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</si>
  <si>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</si>
  <si>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</si>
  <si>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</si>
  <si>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</si>
  <si>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</si>
  <si>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</si>
  <si>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</si>
  <si>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</si>
  <si>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</si>
  <si>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</si>
  <si>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</si>
  <si>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</si>
  <si>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</si>
  <si>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</si>
  <si>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</si>
  <si>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</si>
  <si>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</si>
  <si>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</si>
  <si>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</si>
  <si>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</si>
  <si>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</si>
  <si>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</si>
  <si>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</si>
  <si>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</si>
  <si>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</si>
  <si>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</si>
  <si>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</si>
  <si>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</si>
  <si>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</si>
  <si>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</si>
  <si>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</si>
  <si>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</si>
  <si>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</si>
  <si>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</si>
  <si>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</si>
  <si>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</si>
  <si>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</si>
  <si>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</si>
  <si>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</si>
  <si>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</si>
  <si>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</si>
  <si>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</si>
  <si>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</si>
  <si>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</si>
  <si>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</si>
  <si>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</si>
  <si>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</si>
  <si>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</si>
  <si>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</si>
  <si>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</si>
  <si>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</si>
  <si>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</si>
  <si>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</si>
  <si>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</si>
  <si>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</si>
  <si>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</si>
  <si>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</si>
  <si>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</si>
  <si>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</si>
  <si>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</si>
  <si>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</si>
  <si>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</si>
  <si>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</si>
  <si>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</si>
  <si>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</si>
  <si>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</si>
  <si>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</si>
  <si>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</si>
  <si>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</si>
  <si>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</si>
  <si>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</si>
  <si>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</si>
  <si>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</si>
  <si>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</si>
  <si>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</si>
  <si>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</si>
  <si>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</si>
  <si>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</si>
  <si>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</si>
  <si>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</si>
  <si>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</si>
  <si>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</si>
  <si>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</si>
  <si>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</si>
  <si>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</si>
  <si>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</si>
  <si>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</si>
  <si>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</si>
  <si>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</si>
  <si>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</si>
  <si>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</si>
  <si>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</si>
  <si>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</si>
  <si>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</si>
  <si>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</si>
  <si>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</si>
  <si>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</si>
  <si>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</si>
  <si>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</si>
  <si>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</si>
  <si>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</si>
  <si>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</si>
  <si>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</si>
  <si>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</si>
  <si>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</si>
  <si>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</si>
  <si>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</si>
  <si>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</si>
  <si>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</si>
  <si>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</si>
  <si>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</si>
  <si>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</si>
  <si>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</si>
  <si>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</si>
  <si>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</si>
  <si>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</si>
  <si>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</si>
  <si>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</si>
  <si>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</si>
  <si>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</si>
  <si>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</si>
  <si>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</si>
  <si>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</si>
  <si>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</si>
  <si>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</si>
  <si>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</si>
  <si>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</si>
  <si>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</si>
  <si>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</si>
  <si>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</si>
  <si>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</si>
  <si>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</si>
  <si>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</si>
  <si>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</si>
  <si>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</si>
  <si>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</si>
  <si>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</si>
  <si>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</si>
  <si>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</si>
  <si>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</si>
  <si>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</si>
  <si>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</si>
  <si>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</si>
  <si>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</si>
  <si>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</si>
  <si>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</si>
  <si>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</si>
  <si>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</si>
  <si>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</si>
  <si>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</si>
  <si>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</si>
  <si>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</si>
  <si>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</si>
  <si>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</si>
  <si>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</si>
  <si>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</si>
  <si>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</si>
  <si>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</si>
  <si>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</si>
  <si>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</si>
  <si>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</si>
  <si>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</si>
  <si>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</si>
  <si>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</si>
  <si>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</si>
  <si>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</si>
  <si>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</si>
  <si>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</si>
  <si>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</si>
  <si>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</si>
  <si>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</si>
  <si>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</si>
  <si>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</si>
  <si>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</si>
  <si>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</si>
  <si>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</si>
  <si>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</si>
  <si>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</si>
  <si>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</si>
  <si>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</si>
  <si>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</si>
  <si>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</si>
  <si>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</si>
  <si>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</si>
  <si>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</si>
  <si>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</si>
  <si>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</si>
  <si>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</si>
  <si>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</si>
  <si>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</si>
  <si>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</si>
  <si>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</si>
  <si>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</si>
  <si>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</si>
  <si>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</si>
  <si>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</si>
  <si>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</si>
  <si>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</si>
  <si>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</si>
  <si>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</si>
  <si>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</si>
  <si>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</si>
  <si>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</si>
  <si>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</si>
  <si>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</si>
  <si>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</si>
  <si>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</si>
  <si>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</si>
  <si>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</si>
  <si>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</si>
  <si>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</si>
  <si>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</si>
  <si>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</si>
  <si>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</si>
  <si>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</si>
  <si>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</si>
  <si>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</si>
  <si>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</si>
  <si>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</si>
  <si>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</si>
  <si>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</si>
  <si>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</si>
  <si>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</si>
  <si>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</si>
  <si>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</si>
  <si>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</si>
  <si>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</si>
  <si>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</si>
  <si>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</si>
  <si>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</si>
  <si>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</si>
  <si>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</si>
  <si>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</si>
  <si>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</si>
  <si>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</si>
  <si>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</si>
  <si>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</si>
  <si>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</si>
  <si>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</si>
  <si>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</si>
  <si>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</si>
  <si>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</si>
  <si>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</si>
  <si>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</si>
  <si>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</si>
  <si>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</si>
  <si>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</si>
  <si>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</si>
  <si>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</si>
  <si>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</si>
  <si>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</si>
  <si>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</si>
  <si>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</si>
  <si>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</si>
  <si>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</si>
  <si>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</si>
  <si>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</si>
  <si>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</si>
  <si>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</si>
  <si>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</si>
  <si>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</si>
  <si>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</si>
  <si>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</si>
  <si>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</si>
  <si>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</si>
  <si>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</si>
  <si>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</si>
  <si>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</si>
  <si>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</si>
  <si>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</si>
  <si>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</si>
  <si>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</si>
  <si>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</si>
  <si>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</si>
  <si>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</si>
  <si>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</si>
  <si>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</si>
  <si>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</si>
  <si>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</si>
  <si>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</si>
  <si>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</si>
  <si>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</si>
  <si>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</si>
  <si>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</si>
  <si>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</si>
  <si>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</si>
  <si>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</si>
  <si>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</si>
  <si>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</si>
  <si>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</si>
  <si>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</si>
  <si>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</si>
  <si>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</si>
  <si>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</si>
  <si>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</si>
  <si>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</si>
  <si>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</si>
  <si>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</si>
  <si>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</si>
  <si>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</si>
  <si>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</si>
  <si>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</si>
  <si>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</si>
  <si>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</si>
  <si>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</si>
  <si>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</si>
  <si>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</si>
  <si>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</si>
  <si>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</si>
  <si>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</si>
  <si>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</si>
  <si>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</si>
  <si>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</si>
  <si>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</si>
  <si>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</si>
  <si>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</si>
  <si>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</si>
  <si>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</si>
  <si>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</si>
  <si>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</si>
  <si>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</si>
  <si>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</si>
  <si>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</si>
  <si>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</si>
  <si>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</si>
  <si>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</si>
  <si>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</si>
  <si>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</si>
  <si>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</si>
  <si>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</si>
  <si>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</si>
  <si>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</si>
  <si>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</si>
  <si>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</si>
  <si>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</si>
  <si>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</si>
  <si>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</si>
  <si>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</si>
  <si>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</si>
  <si>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</si>
  <si>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</si>
  <si>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</si>
  <si>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</si>
  <si>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</si>
  <si>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</si>
  <si>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</si>
  <si>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</si>
  <si>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</si>
  <si>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</si>
  <si>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</si>
  <si>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</si>
  <si>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</si>
  <si>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</si>
  <si>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</si>
  <si>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</si>
  <si>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</si>
  <si>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</si>
  <si>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</si>
  <si>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</si>
  <si>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</si>
  <si>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</si>
  <si>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</si>
  <si>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</si>
  <si>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</si>
  <si>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</si>
  <si>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</si>
  <si>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</si>
  <si>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</si>
  <si>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</si>
  <si>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</si>
  <si>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</si>
  <si>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</si>
  <si>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</si>
  <si>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</si>
  <si>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</si>
  <si>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</si>
  <si>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</si>
  <si>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</si>
  <si>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</si>
  <si>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</si>
  <si>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</si>
  <si>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</si>
  <si>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</si>
  <si>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</si>
  <si>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</si>
  <si>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</si>
  <si>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</si>
  <si>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</si>
  <si>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</si>
  <si>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</si>
  <si>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</si>
  <si>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</si>
  <si>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</si>
  <si>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</si>
  <si>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</si>
  <si>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</si>
  <si>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</si>
  <si>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</si>
  <si>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</si>
  <si>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</si>
  <si>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</si>
  <si>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</si>
  <si>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</si>
  <si>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</si>
  <si>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</si>
  <si>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</si>
  <si>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</si>
  <si>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</si>
  <si>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</si>
  <si>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</si>
  <si>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</si>
  <si>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</si>
  <si>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</si>
  <si>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</si>
  <si>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</si>
  <si>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</si>
  <si>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</si>
  <si>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</si>
  <si>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</si>
  <si>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</si>
  <si>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</si>
  <si>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</si>
  <si>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</si>
  <si>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</si>
  <si>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</si>
  <si>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</si>
  <si>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</si>
  <si>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</si>
  <si>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</si>
  <si>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</si>
  <si>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</si>
  <si>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</si>
  <si>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</si>
  <si>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</si>
  <si>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</si>
  <si>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</si>
  <si>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</si>
  <si>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</si>
  <si>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</si>
  <si>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</si>
  <si>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</si>
  <si>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</si>
  <si>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</si>
  <si>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</si>
  <si>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</si>
  <si>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</si>
  <si>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</si>
  <si>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</si>
  <si>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</si>
  <si>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</si>
  <si>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</si>
  <si>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</si>
  <si>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</si>
  <si>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</si>
  <si>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</si>
  <si>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</si>
  <si>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</si>
  <si>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</si>
  <si>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</si>
  <si>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</si>
  <si>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</si>
  <si>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</si>
  <si>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</si>
  <si>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</si>
  <si>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</si>
  <si>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</si>
  <si>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</si>
  <si>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</si>
  <si>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</si>
  <si>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</si>
  <si>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</si>
  <si>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</si>
  <si>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</si>
  <si>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</si>
  <si>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</si>
  <si>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</si>
  <si>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</si>
  <si>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</si>
  <si>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</si>
  <si>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</si>
  <si>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</si>
  <si>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</si>
  <si>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</si>
  <si>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</si>
  <si>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</si>
  <si>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</si>
  <si>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</si>
  <si>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</si>
  <si>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</si>
  <si>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</si>
  <si>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</si>
  <si>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</si>
  <si>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</si>
  <si>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</si>
  <si>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</si>
  <si>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</si>
  <si>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</si>
  <si>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</si>
  <si>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</si>
  <si>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</si>
  <si>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</si>
  <si>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</si>
  <si>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</si>
  <si>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</si>
  <si>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</si>
  <si>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</si>
  <si>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</si>
  <si>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</si>
  <si>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</si>
  <si>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</si>
  <si>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</si>
  <si>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</si>
  <si>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</si>
  <si>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</si>
  <si>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</si>
  <si>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</si>
  <si>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</si>
  <si>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</si>
  <si>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</si>
  <si>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</si>
  <si>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</si>
  <si>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</si>
  <si>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</si>
  <si>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</si>
  <si>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</si>
  <si>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</si>
  <si>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</si>
  <si>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</si>
  <si>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</si>
  <si>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</si>
  <si>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</si>
  <si>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</si>
  <si>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</si>
  <si>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</si>
  <si>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</si>
  <si>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</si>
  <si>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</si>
  <si>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</si>
  <si>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</si>
  <si>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</si>
  <si>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</si>
  <si>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</si>
  <si>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</si>
  <si>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</si>
  <si>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</si>
  <si>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</si>
  <si>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</si>
  <si>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</si>
  <si>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</si>
  <si>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</si>
  <si>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</si>
  <si>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</si>
  <si>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</si>
  <si>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</si>
  <si>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</si>
  <si>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</si>
  <si>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</si>
  <si>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</si>
  <si>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</si>
  <si>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</si>
  <si>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</si>
  <si>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</si>
  <si>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</si>
  <si>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</si>
  <si>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</si>
  <si>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</si>
  <si>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</si>
  <si>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</si>
  <si>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</si>
  <si>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</si>
  <si>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</si>
  <si>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</si>
  <si>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</si>
  <si>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</si>
  <si>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</si>
  <si>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</si>
  <si>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</si>
  <si>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</si>
  <si>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</si>
  <si>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</si>
  <si>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</si>
  <si>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</si>
  <si>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</si>
  <si>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</si>
  <si>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</si>
  <si>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</si>
  <si>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</si>
  <si>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</si>
  <si>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</si>
  <si>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</si>
  <si>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</si>
  <si>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</si>
  <si>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</si>
  <si>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</si>
  <si>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</si>
  <si>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</si>
  <si>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</si>
  <si>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</si>
  <si>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</si>
  <si>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</si>
  <si>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</si>
  <si>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</si>
  <si>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</si>
  <si>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</si>
  <si>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</si>
  <si>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</si>
  <si>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</si>
  <si>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</si>
  <si>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</si>
  <si>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</si>
  <si>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</si>
  <si>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</si>
  <si>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</si>
  <si>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</si>
  <si>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</si>
  <si>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</si>
  <si>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</si>
  <si>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</si>
  <si>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</si>
  <si>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</si>
  <si>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</si>
  <si>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</si>
  <si>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</si>
  <si>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</si>
  <si>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</si>
  <si>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</si>
  <si>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</si>
  <si>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</si>
  <si>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</si>
  <si>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</si>
  <si>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</si>
  <si>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</si>
  <si>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</si>
  <si>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</si>
  <si>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</si>
  <si>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</si>
  <si>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</si>
  <si>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</si>
  <si>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</si>
  <si>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</si>
  <si>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</si>
  <si>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</si>
  <si>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</si>
  <si>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</si>
  <si>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</si>
  <si>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</si>
  <si>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</si>
  <si>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</si>
  <si>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</si>
  <si>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</si>
  <si>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</si>
  <si>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</si>
  <si>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</si>
  <si>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</si>
  <si>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</si>
  <si>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</si>
  <si>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</si>
  <si>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</si>
  <si>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</si>
  <si>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</si>
  <si>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</si>
  <si>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</si>
  <si>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</si>
  <si>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</si>
  <si>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</si>
  <si>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</si>
  <si>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</si>
  <si>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</si>
  <si>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</si>
  <si>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</si>
  <si>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</si>
  <si>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</si>
  <si>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</si>
  <si>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</si>
  <si>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</si>
  <si>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</si>
  <si>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</si>
  <si>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</si>
  <si>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</si>
  <si>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</si>
  <si>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</si>
  <si>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</si>
  <si>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</si>
  <si>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</si>
  <si>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</si>
  <si>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</si>
  <si>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</si>
  <si>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</si>
  <si>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</si>
  <si>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</si>
  <si>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</si>
  <si>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</si>
  <si>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</si>
  <si>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</si>
  <si>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</si>
  <si>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</si>
  <si>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</si>
  <si>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</si>
  <si>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</si>
  <si>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</si>
  <si>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</si>
  <si>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</si>
  <si>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</si>
  <si>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</si>
  <si>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</si>
  <si>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</si>
  <si>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</si>
  <si>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</si>
  <si>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</si>
  <si>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</si>
  <si>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</si>
  <si>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</si>
  <si>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</si>
  <si>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</si>
  <si>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</si>
  <si>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</si>
  <si>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</si>
  <si>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</si>
  <si>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</si>
  <si>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</si>
  <si>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</si>
  <si>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</si>
  <si>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</si>
  <si>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</si>
  <si>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</si>
  <si>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</si>
  <si>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</si>
  <si>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</si>
  <si>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</si>
  <si>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</si>
  <si>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</si>
  <si>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</si>
  <si>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</si>
  <si>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</si>
  <si>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</si>
  <si>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</si>
  <si>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</si>
  <si>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</si>
  <si>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</si>
  <si>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</si>
  <si>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</si>
  <si>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</si>
  <si>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</si>
  <si>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</si>
  <si>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</si>
  <si>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</si>
  <si>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</si>
  <si>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</si>
  <si>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</si>
  <si>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</si>
  <si>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</si>
  <si>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</si>
  <si>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</si>
  <si>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</si>
  <si>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</si>
  <si>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</si>
  <si>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</si>
  <si>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</si>
  <si>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</si>
  <si>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</si>
  <si>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</si>
  <si>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</si>
  <si>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</si>
  <si>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</si>
  <si>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</si>
  <si>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</si>
  <si>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</si>
  <si>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</si>
  <si>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</si>
  <si>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</si>
  <si>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</si>
  <si>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</si>
  <si>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</si>
  <si>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</si>
  <si>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</si>
  <si>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</si>
  <si>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</si>
  <si>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</si>
  <si>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</si>
  <si>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</si>
  <si>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</si>
  <si>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</si>
  <si>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</si>
  <si>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</si>
  <si>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</si>
  <si>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</si>
  <si>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</si>
  <si>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</si>
  <si>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</si>
  <si>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</si>
  <si>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</si>
  <si>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</si>
  <si>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</si>
  <si>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</si>
  <si>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</si>
  <si>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</si>
  <si>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</si>
  <si>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</si>
  <si>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</si>
  <si>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</si>
  <si>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</si>
  <si>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</si>
  <si>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</si>
  <si>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</si>
  <si>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</si>
  <si>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</si>
  <si>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</si>
  <si>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</si>
  <si>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</si>
  <si>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</si>
  <si>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</si>
  <si>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</si>
  <si>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</si>
  <si>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</si>
  <si>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</si>
  <si>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</si>
  <si>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</si>
  <si>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</si>
  <si>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</si>
  <si>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</si>
  <si>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</si>
  <si>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</si>
  <si>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</si>
  <si>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</si>
  <si>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</si>
  <si>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</si>
  <si>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</si>
  <si>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</si>
  <si>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</si>
  <si>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</si>
  <si>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</si>
  <si>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</si>
  <si>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</si>
  <si>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</si>
  <si>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</si>
  <si>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</si>
  <si>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</si>
  <si>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</si>
  <si>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</si>
  <si>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</si>
  <si>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</si>
  <si>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</si>
  <si>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</si>
  <si>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</si>
  <si>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</si>
  <si>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</si>
  <si>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</si>
  <si>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</si>
  <si>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</si>
  <si>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</si>
  <si>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</si>
  <si>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</si>
  <si>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</si>
  <si>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</si>
  <si>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</si>
  <si>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</si>
  <si>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</si>
  <si>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</si>
  <si>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</si>
  <si>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</si>
  <si>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</si>
  <si>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</si>
  <si>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</si>
  <si>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</si>
  <si>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</si>
  <si>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</si>
  <si>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</si>
  <si>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</si>
  <si>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</si>
  <si>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</si>
  <si>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</si>
  <si>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</si>
  <si>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</si>
  <si>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</si>
  <si>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</si>
  <si>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</si>
  <si>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</si>
  <si>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</si>
  <si>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</si>
  <si>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</si>
  <si>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</si>
  <si>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</si>
  <si>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</si>
  <si>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</si>
  <si>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</si>
  <si>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</si>
  <si>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</si>
  <si>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</si>
  <si>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</si>
  <si>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</si>
  <si>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</si>
  <si>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</si>
  <si>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</si>
  <si>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</si>
  <si>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</si>
  <si>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</si>
  <si>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</si>
  <si>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</si>
  <si>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</si>
  <si>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</si>
  <si>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</si>
  <si>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</si>
  <si>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</si>
  <si>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</si>
  <si>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</si>
  <si>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</si>
  <si>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</si>
  <si>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</si>
  <si>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</si>
  <si>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</si>
  <si>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</si>
  <si>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</si>
  <si>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</si>
  <si>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</si>
  <si>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</si>
  <si>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</si>
  <si>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</si>
  <si>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</si>
  <si>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</si>
  <si>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</si>
  <si>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</si>
  <si>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</si>
  <si>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</si>
  <si>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</si>
  <si>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</si>
  <si>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</si>
  <si>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</si>
  <si>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</si>
  <si>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</si>
  <si>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</si>
  <si>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</si>
  <si>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</si>
  <si>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</si>
  <si>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</si>
  <si>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</si>
  <si>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</si>
  <si>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</si>
  <si>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</si>
  <si>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</si>
  <si>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</si>
  <si>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</si>
  <si>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</si>
  <si>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</si>
  <si>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</si>
  <si>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</si>
  <si>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</si>
  <si>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</si>
  <si>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</si>
  <si>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</si>
  <si>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</si>
  <si>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</si>
  <si>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</si>
  <si>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</si>
  <si>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</si>
  <si>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</si>
  <si>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</si>
  <si>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</si>
  <si>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</si>
  <si>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</si>
  <si>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</si>
  <si>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</si>
  <si>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</si>
  <si>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</si>
  <si>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</si>
  <si>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</si>
  <si>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</si>
  <si>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</si>
  <si>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</si>
  <si>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</si>
  <si>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</si>
  <si>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</si>
  <si>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</si>
  <si>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</si>
  <si>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</si>
  <si>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</si>
  <si>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</si>
  <si>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</si>
  <si>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</si>
  <si>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</si>
  <si>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</si>
  <si>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</si>
  <si>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</si>
  <si>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</si>
  <si>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</si>
  <si>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</si>
  <si>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</si>
  <si>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</si>
  <si>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</si>
  <si>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</si>
  <si>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</si>
  <si>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</si>
  <si>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</si>
  <si>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</si>
  <si>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</si>
  <si>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</si>
  <si>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</si>
  <si>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</si>
  <si>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</si>
  <si>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</si>
  <si>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</si>
  <si>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</si>
  <si>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</si>
  <si>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</si>
  <si>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</si>
  <si>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</si>
  <si>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</si>
  <si>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</si>
  <si>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</si>
  <si>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</si>
  <si>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</si>
  <si>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</si>
  <si>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</si>
  <si>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</si>
  <si>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</si>
  <si>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</si>
  <si>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</si>
  <si>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</si>
  <si>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</si>
  <si>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</si>
  <si>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</si>
  <si>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</si>
  <si>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</si>
  <si>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</si>
  <si>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</si>
  <si>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</si>
  <si>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</si>
  <si>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</si>
  <si>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</si>
  <si>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</si>
  <si>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</si>
  <si>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</si>
  <si>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</si>
  <si>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</si>
  <si>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</si>
  <si>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</si>
  <si>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</si>
  <si>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</si>
  <si>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</si>
  <si>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</si>
  <si>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</si>
  <si>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</si>
  <si>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</si>
  <si>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</si>
  <si>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</si>
  <si>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</si>
  <si>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</si>
  <si>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</si>
  <si>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</si>
  <si>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</si>
  <si>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</si>
  <si>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</si>
  <si>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</si>
  <si>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</si>
  <si>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</si>
  <si>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</si>
  <si>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</si>
  <si>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</si>
  <si>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</si>
  <si>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</si>
  <si>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</si>
  <si>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</si>
  <si>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</si>
  <si>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</si>
  <si>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</si>
  <si>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</si>
  <si>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</si>
  <si>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</si>
  <si>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</si>
  <si>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</si>
  <si>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</si>
  <si>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</si>
  <si>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</si>
  <si>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</si>
  <si>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</si>
  <si>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</si>
  <si>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</si>
  <si>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</si>
  <si>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</si>
  <si>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</si>
  <si>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</si>
  <si>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</si>
  <si>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</si>
  <si>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</si>
  <si>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</si>
  <si>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</si>
  <si>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</si>
  <si>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</si>
  <si>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</si>
  <si>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</si>
  <si>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</si>
  <si>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</si>
  <si>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</si>
  <si>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</si>
  <si>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</si>
  <si>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</si>
  <si>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</si>
  <si>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</si>
  <si>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</si>
  <si>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</si>
  <si>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</si>
  <si>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</si>
  <si>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</si>
  <si>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</si>
  <si>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</si>
  <si>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</si>
  <si>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</si>
  <si>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</si>
  <si>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</si>
  <si>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</si>
  <si>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</si>
  <si>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</si>
  <si>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</si>
  <si>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</si>
  <si>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</si>
  <si>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</si>
  <si>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</si>
  <si>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</si>
  <si>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</si>
  <si>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</si>
  <si>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</si>
  <si>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</si>
  <si>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</si>
  <si>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</si>
  <si>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</si>
  <si>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</si>
  <si>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</si>
  <si>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</si>
  <si>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</si>
  <si>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</si>
  <si>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</si>
  <si>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</si>
  <si>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</si>
  <si>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</si>
  <si>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</si>
  <si>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</si>
  <si>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</si>
  <si>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</si>
  <si>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</si>
  <si>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</si>
  <si>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</si>
  <si>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</si>
  <si>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</si>
  <si>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</si>
  <si>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</si>
  <si>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</si>
  <si>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</si>
  <si>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</si>
  <si>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</si>
  <si>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</si>
  <si>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</si>
  <si>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</si>
  <si>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</si>
  <si>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</si>
  <si>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</si>
  <si>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</si>
  <si>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</si>
  <si>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</si>
  <si>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</si>
  <si>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</si>
  <si>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</si>
  <si>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</si>
  <si>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</si>
  <si>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</si>
  <si>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</si>
  <si>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</si>
  <si>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</si>
  <si>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</si>
  <si>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</si>
  <si>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</si>
  <si>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</si>
  <si>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</si>
  <si>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</si>
  <si>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</si>
  <si>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</si>
  <si>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</si>
  <si>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</si>
  <si>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</si>
  <si>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</si>
  <si>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</si>
  <si>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</si>
  <si>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</si>
  <si>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</si>
  <si>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</si>
  <si>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</si>
  <si>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</si>
  <si>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</si>
  <si>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</si>
  <si>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</si>
  <si>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</si>
  <si>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</si>
  <si>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</si>
  <si>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</si>
  <si>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</si>
  <si>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</si>
  <si>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</si>
  <si>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</si>
  <si>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</si>
  <si>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</si>
  <si>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</si>
  <si>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</si>
  <si>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</si>
  <si>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</si>
  <si>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</si>
  <si>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</si>
  <si>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</si>
  <si>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</si>
  <si>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</si>
  <si>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</si>
  <si>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</si>
  <si>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</si>
  <si>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</si>
  <si>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</si>
  <si>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</si>
  <si>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</si>
  <si>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</si>
  <si>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</si>
  <si>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</si>
  <si>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</si>
  <si>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</si>
  <si>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</si>
  <si>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</si>
  <si>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</si>
  <si>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</si>
  <si>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</si>
  <si>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</si>
  <si>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</si>
  <si>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</si>
  <si>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</si>
  <si>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</si>
  <si>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</si>
  <si>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</si>
  <si>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</si>
  <si>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</si>
  <si>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</si>
  <si>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</si>
  <si>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</si>
  <si>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</si>
  <si>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</si>
  <si>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</si>
  <si>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</si>
  <si>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</si>
  <si>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</si>
  <si>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</si>
  <si>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</si>
  <si>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</si>
  <si>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</si>
  <si>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</si>
  <si>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</si>
  <si>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</si>
  <si>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</si>
  <si>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</si>
  <si>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</si>
  <si>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</si>
  <si>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</si>
  <si>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</si>
  <si>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</si>
  <si>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</si>
  <si>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</si>
  <si>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</si>
  <si>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</si>
  <si>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</si>
  <si>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</si>
  <si>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</si>
  <si>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</si>
  <si>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</si>
  <si>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</si>
  <si>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</si>
  <si>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</si>
  <si>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</si>
  <si>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</si>
  <si>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</si>
  <si>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</si>
  <si>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</si>
  <si>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</si>
  <si>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</si>
  <si>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</si>
  <si>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</si>
  <si>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</si>
  <si>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</si>
  <si>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</si>
  <si>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</si>
  <si>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</si>
  <si>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</si>
  <si>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</si>
  <si>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</si>
  <si>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</si>
  <si>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</si>
  <si>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</si>
  <si>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</si>
  <si>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</si>
  <si>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</si>
  <si>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</si>
  <si>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</si>
  <si>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</si>
  <si>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</si>
  <si>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</si>
  <si>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</si>
  <si>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</si>
  <si>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</si>
  <si>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</si>
  <si>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</si>
  <si>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</si>
  <si>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</si>
  <si>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</si>
  <si>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</si>
  <si>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</si>
  <si>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</si>
  <si>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</si>
  <si>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</si>
  <si>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</si>
  <si>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</si>
  <si>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</si>
  <si>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</si>
  <si>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</si>
  <si>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</si>
  <si>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</si>
  <si>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</si>
  <si>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</si>
  <si>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</si>
  <si>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</si>
  <si>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</si>
  <si>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</si>
  <si>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</si>
  <si>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</si>
  <si>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</si>
  <si>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</si>
  <si>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</si>
  <si>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</si>
  <si>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</si>
  <si>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</si>
  <si>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</si>
  <si>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</si>
  <si>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</si>
  <si>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</si>
  <si>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</si>
  <si>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</si>
  <si>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</si>
  <si>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</si>
  <si>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</si>
  <si>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</si>
  <si>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</si>
  <si>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</si>
  <si>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</si>
  <si>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</si>
  <si>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</si>
  <si>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</si>
  <si>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</si>
  <si>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</si>
  <si>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</si>
  <si>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</si>
  <si>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</si>
  <si>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</si>
  <si>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</si>
  <si>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</si>
  <si>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</si>
  <si>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</si>
  <si>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</si>
  <si>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</si>
  <si>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</si>
  <si>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</si>
  <si>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</si>
  <si>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</si>
  <si>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</si>
  <si>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</si>
  <si>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</si>
  <si>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</si>
  <si>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</si>
  <si>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</si>
  <si>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</si>
  <si>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</si>
  <si>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</si>
  <si>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</si>
  <si>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</si>
  <si>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</si>
  <si>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</si>
  <si>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</si>
  <si>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</si>
  <si>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</si>
  <si>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</si>
  <si>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</si>
  <si>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</si>
  <si>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</si>
  <si>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</si>
  <si>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</si>
  <si>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</si>
  <si>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</si>
  <si>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</si>
  <si>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</si>
  <si>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</si>
  <si>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</si>
  <si>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</si>
  <si>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</si>
  <si>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</si>
  <si>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</si>
  <si>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</si>
  <si>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</si>
  <si>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</si>
  <si>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</si>
  <si>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</si>
  <si>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</si>
  <si>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</si>
  <si>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</si>
  <si>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</si>
  <si>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</si>
  <si>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</si>
  <si>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</si>
  <si>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</si>
  <si>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</si>
  <si>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</si>
  <si>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</si>
  <si>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</si>
  <si>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</si>
  <si>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</si>
  <si>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</si>
  <si>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</si>
  <si>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</si>
  <si>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</si>
  <si>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</si>
  <si>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</si>
  <si>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</si>
  <si>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</si>
  <si>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</si>
  <si>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</si>
  <si>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</si>
  <si>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</si>
  <si>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</si>
  <si>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</si>
  <si>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</si>
  <si>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</si>
  <si>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</si>
  <si>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</si>
  <si>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</si>
  <si>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</si>
  <si>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</si>
  <si>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</si>
  <si>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</si>
  <si>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</si>
  <si>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</si>
  <si>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</si>
  <si>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</si>
  <si>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</si>
  <si>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</si>
  <si>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</si>
  <si>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</si>
  <si>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</si>
  <si>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</si>
  <si>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</si>
  <si>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</si>
  <si>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</si>
  <si>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</si>
  <si>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</si>
  <si>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</si>
  <si>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</si>
  <si>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</si>
  <si>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</si>
  <si>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</si>
  <si>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</si>
  <si>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</si>
  <si>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</si>
  <si>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</si>
  <si>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</si>
  <si>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</si>
  <si>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</si>
  <si>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</si>
  <si>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</si>
  <si>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</si>
  <si>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</si>
  <si>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</si>
  <si>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</si>
  <si>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</si>
  <si>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</si>
  <si>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</si>
  <si>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</si>
  <si>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</si>
  <si>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</si>
  <si>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</si>
  <si>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</si>
  <si>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</si>
  <si>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</si>
  <si>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</si>
  <si>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</si>
  <si>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</si>
  <si>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</si>
  <si>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</si>
  <si>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</si>
  <si>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</si>
  <si>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</si>
  <si>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</si>
  <si>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</si>
  <si>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</si>
  <si>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</si>
  <si>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</si>
  <si>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</si>
  <si>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</si>
  <si>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</si>
  <si>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</si>
  <si>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</si>
  <si>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</si>
  <si>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</si>
  <si>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</si>
  <si>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</si>
  <si>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</si>
  <si>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</si>
  <si>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</si>
  <si>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</si>
  <si>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</si>
  <si>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</si>
  <si>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</si>
  <si>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</si>
  <si>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</si>
  <si>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</si>
  <si>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</si>
  <si>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</si>
  <si>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</si>
  <si>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</si>
  <si>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</si>
  <si>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</si>
  <si>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</si>
  <si>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</si>
  <si>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</si>
  <si>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</si>
  <si>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</si>
  <si>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</si>
  <si>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</si>
  <si>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</si>
  <si>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</si>
  <si>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</si>
  <si>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</si>
  <si>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</si>
  <si>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</si>
  <si>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</si>
  <si>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</si>
  <si>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</si>
  <si>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</si>
  <si>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</si>
  <si>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</si>
  <si>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</si>
  <si>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</si>
  <si>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</si>
  <si>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</si>
  <si>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</si>
  <si>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</si>
  <si>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</si>
  <si>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</si>
  <si>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</si>
  <si>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</si>
  <si>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</si>
  <si>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</si>
  <si>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</si>
  <si>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</si>
  <si>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</si>
  <si>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</si>
  <si>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</si>
  <si>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</si>
  <si>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</si>
  <si>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</si>
  <si>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</si>
  <si>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</si>
  <si>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</si>
  <si>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</si>
  <si>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</si>
  <si>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</si>
  <si>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</si>
  <si>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</si>
  <si>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</si>
  <si>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</si>
  <si>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</si>
  <si>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</si>
  <si>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</si>
  <si>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</si>
  <si>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</si>
  <si>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</si>
  <si>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</si>
  <si>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</si>
  <si>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</si>
  <si>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</si>
  <si>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</si>
  <si>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</si>
  <si>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</si>
  <si>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</si>
  <si>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</si>
  <si>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</si>
  <si>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</si>
  <si>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</si>
  <si>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</si>
  <si>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</si>
  <si>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</si>
  <si>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</si>
  <si>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</si>
  <si>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</si>
  <si>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</si>
  <si>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</si>
  <si>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</si>
  <si>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</si>
  <si>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</si>
  <si>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</si>
  <si>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</si>
  <si>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</si>
  <si>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</si>
  <si>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</si>
  <si>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</si>
  <si>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</si>
  <si>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</si>
  <si>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</si>
  <si>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</si>
  <si>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</si>
  <si>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</si>
  <si>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</si>
  <si>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</si>
  <si>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</si>
  <si>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</si>
  <si>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</si>
  <si>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</si>
  <si>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</si>
  <si>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</si>
  <si>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</si>
  <si>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</si>
  <si>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</si>
  <si>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</si>
  <si>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</si>
  <si>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</si>
  <si>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</si>
  <si>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</si>
  <si>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</si>
  <si>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</si>
  <si>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</si>
  <si>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</si>
  <si>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</si>
  <si>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</si>
  <si>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</si>
  <si>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</si>
  <si>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</si>
  <si>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</si>
  <si>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</si>
  <si>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</si>
  <si>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</si>
  <si>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</si>
  <si>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</si>
  <si>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</si>
  <si>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</si>
  <si>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</si>
  <si>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</si>
  <si>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</si>
  <si>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</si>
  <si>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</si>
  <si>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</si>
  <si>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</si>
  <si>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</si>
  <si>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</si>
  <si>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</si>
  <si>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</si>
  <si>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</si>
  <si>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</si>
  <si>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</si>
  <si>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</si>
  <si>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</si>
  <si>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</si>
  <si>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</si>
  <si>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</si>
  <si>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</si>
  <si>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</si>
  <si>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</si>
  <si>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</si>
  <si>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</si>
  <si>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</si>
  <si>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</si>
  <si>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</si>
  <si>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</si>
  <si>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</si>
  <si>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</si>
  <si>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</si>
  <si>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</si>
  <si>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</si>
  <si>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</si>
  <si>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</si>
  <si>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</si>
  <si>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</si>
  <si>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</si>
  <si>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</si>
  <si>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</si>
  <si>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</si>
  <si>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</si>
  <si>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</si>
  <si>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</si>
  <si>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</si>
  <si>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</si>
  <si>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</si>
  <si>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</si>
  <si>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</si>
  <si>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</si>
  <si>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</si>
  <si>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</si>
  <si>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</si>
  <si>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</si>
  <si>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</si>
  <si>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</si>
  <si>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</si>
  <si>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</si>
  <si>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</si>
  <si>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</si>
  <si>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</si>
  <si>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</si>
  <si>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</si>
  <si>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</si>
  <si>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</si>
  <si>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</si>
  <si>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</si>
  <si>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</si>
  <si>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</si>
  <si>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</si>
  <si>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</si>
  <si>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</si>
  <si>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</si>
  <si>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</si>
  <si>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</si>
  <si>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</si>
  <si>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</si>
  <si>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</si>
  <si>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</si>
  <si>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</si>
  <si>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</si>
  <si>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</si>
  <si>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</si>
  <si>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</si>
  <si>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</si>
  <si>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</si>
  <si>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</si>
  <si>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</si>
  <si>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</si>
  <si>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</si>
  <si>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</si>
  <si>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</si>
  <si>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</si>
  <si>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</si>
  <si>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</si>
  <si>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</si>
  <si>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</si>
  <si>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</si>
  <si>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</si>
  <si>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</si>
  <si>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</si>
  <si>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</si>
  <si>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</si>
  <si>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</si>
  <si>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</si>
  <si>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</si>
  <si>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</si>
  <si>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</si>
  <si>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</si>
  <si>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</si>
  <si>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</si>
  <si>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</si>
  <si>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</si>
  <si>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</si>
  <si>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</si>
  <si>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</si>
  <si>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</si>
  <si>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</si>
  <si>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</si>
  <si>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</si>
  <si>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</si>
  <si>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</si>
  <si>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</si>
  <si>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</si>
  <si>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</si>
  <si>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</si>
  <si>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</si>
  <si>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</si>
  <si>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</si>
  <si>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</si>
  <si>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</si>
  <si>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</si>
  <si>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</si>
  <si>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</si>
  <si>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</si>
  <si>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</si>
  <si>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</si>
  <si>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</si>
  <si>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</si>
  <si>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</si>
  <si>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</si>
  <si>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</si>
  <si>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</si>
  <si>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</si>
  <si>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</si>
  <si>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</si>
  <si>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</si>
  <si>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</si>
  <si>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</si>
  <si>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</si>
  <si>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</si>
  <si>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</si>
  <si>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</si>
  <si>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</si>
  <si>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</si>
  <si>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</si>
  <si>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</si>
  <si>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</si>
  <si>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</si>
  <si>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</si>
  <si>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</si>
  <si>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</si>
  <si>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</si>
  <si>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</si>
  <si>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</si>
  <si>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</si>
  <si>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</si>
  <si>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</si>
  <si>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</si>
  <si>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</si>
  <si>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</si>
  <si>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</si>
  <si>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</si>
  <si>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</si>
  <si>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</si>
  <si>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</si>
  <si>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</si>
  <si>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</si>
  <si>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</si>
  <si>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</si>
  <si>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</si>
  <si>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</si>
  <si>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</si>
  <si>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</si>
  <si>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</si>
  <si>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</si>
  <si>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</si>
  <si>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</si>
  <si>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</si>
  <si>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</si>
  <si>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</si>
  <si>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</si>
  <si>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</si>
  <si>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</si>
  <si>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</si>
  <si>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</si>
  <si>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</si>
  <si>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</si>
  <si>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</si>
  <si>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</si>
  <si>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</si>
  <si>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</si>
  <si>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</si>
  <si>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</si>
  <si>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</si>
  <si>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</si>
  <si>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</si>
  <si>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</si>
  <si>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</si>
  <si>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</si>
  <si>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</si>
  <si>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</si>
  <si>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</si>
  <si>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</si>
  <si>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</si>
  <si>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</si>
  <si>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</si>
  <si>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</si>
  <si>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</si>
  <si>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</si>
  <si>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</si>
  <si>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</si>
  <si>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</si>
  <si>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</si>
  <si>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</si>
  <si>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</si>
  <si>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</si>
  <si>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</si>
  <si>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</si>
  <si>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</si>
  <si>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</si>
  <si>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</si>
  <si>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</si>
  <si>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</si>
  <si>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</si>
  <si>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</si>
  <si>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</si>
  <si>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</si>
  <si>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</si>
  <si>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</si>
  <si>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</si>
  <si>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</si>
  <si>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</si>
  <si>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</si>
  <si>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</si>
  <si>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</si>
  <si>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</si>
  <si>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</si>
  <si>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</si>
  <si>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</si>
  <si>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</si>
  <si>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</si>
  <si>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</si>
  <si>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</si>
  <si>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</si>
  <si>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</si>
  <si>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</si>
  <si>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</si>
  <si>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</si>
  <si>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</si>
  <si>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</si>
  <si>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</si>
  <si>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</si>
  <si>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</si>
  <si>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</si>
  <si>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</si>
  <si>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</si>
  <si>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</si>
  <si>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</si>
  <si>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</si>
  <si>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</si>
  <si>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</si>
  <si>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</si>
  <si>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</si>
  <si>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</si>
  <si>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</si>
  <si>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</si>
  <si>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</si>
  <si>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</si>
  <si>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</si>
  <si>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</si>
  <si>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</si>
  <si>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</si>
  <si>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</si>
  <si>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</si>
  <si>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</si>
  <si>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</si>
  <si>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</si>
  <si>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</si>
  <si>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</si>
  <si>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</si>
  <si>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</si>
  <si>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</si>
  <si>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</si>
  <si>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</si>
  <si>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</si>
  <si>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</si>
  <si>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</si>
  <si>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</si>
  <si>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</si>
  <si>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</si>
  <si>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</si>
  <si>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</si>
  <si>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</si>
  <si>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</si>
  <si>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</si>
  <si>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</si>
  <si>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</si>
  <si>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</si>
  <si>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</si>
  <si>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</si>
  <si>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</si>
  <si>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</si>
  <si>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</si>
  <si>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</si>
  <si>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</si>
  <si>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</si>
  <si>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</si>
  <si>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</si>
  <si>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</si>
  <si>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</si>
  <si>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</si>
  <si>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</si>
  <si>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</si>
  <si>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</si>
  <si>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</si>
  <si>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</si>
  <si>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</si>
  <si>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</si>
  <si>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</si>
  <si>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</si>
  <si>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</si>
  <si>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</si>
  <si>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</si>
  <si>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</si>
  <si>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</si>
  <si>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</si>
  <si>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</si>
  <si>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</si>
  <si>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</si>
  <si>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</si>
  <si>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</si>
  <si>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</si>
  <si>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</si>
  <si>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</si>
  <si>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</si>
  <si>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</si>
  <si>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</si>
  <si>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</si>
  <si>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</si>
  <si>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</si>
  <si>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</si>
  <si>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</si>
  <si>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</si>
  <si>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</si>
  <si>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</si>
  <si>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</si>
  <si>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</si>
  <si>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</si>
  <si>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</si>
  <si>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</si>
  <si>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</si>
  <si>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</si>
  <si>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</si>
  <si>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</si>
  <si>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</si>
  <si>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</si>
  <si>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</si>
  <si>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</si>
  <si>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</si>
  <si>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</si>
  <si>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</si>
  <si>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</si>
  <si>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</si>
  <si>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</si>
  <si>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</si>
  <si>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</si>
  <si>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</si>
  <si>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</si>
  <si>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</si>
  <si>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</si>
  <si>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</si>
  <si>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</si>
  <si>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</si>
  <si>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</si>
  <si>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</si>
  <si>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</si>
  <si>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</si>
  <si>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</si>
  <si>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</si>
  <si>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</si>
  <si>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</si>
  <si>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</si>
  <si>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</si>
  <si>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</si>
  <si>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</si>
  <si>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</si>
  <si>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</si>
  <si>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</si>
  <si>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</si>
  <si>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</si>
  <si>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</si>
  <si>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</si>
  <si>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</si>
  <si>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</si>
  <si>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</si>
  <si>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</si>
  <si>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</si>
  <si>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</si>
  <si>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</si>
  <si>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</si>
  <si>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</si>
  <si>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</si>
  <si>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</si>
  <si>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</si>
  <si>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</si>
  <si>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</si>
  <si>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</si>
  <si>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</si>
  <si>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</si>
  <si>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</si>
  <si>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</si>
  <si>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</si>
  <si>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</si>
  <si>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</si>
  <si>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</si>
  <si>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</si>
  <si>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</si>
  <si>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</si>
  <si>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</si>
  <si>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</si>
  <si>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</si>
  <si>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</si>
  <si>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</si>
  <si>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</si>
  <si>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</si>
  <si>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</si>
  <si>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</si>
  <si>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</si>
  <si>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</si>
  <si>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</si>
  <si>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</si>
  <si>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</si>
  <si>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</si>
  <si>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</si>
  <si>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</si>
  <si>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</si>
  <si>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</si>
  <si>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</si>
  <si>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</si>
  <si>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</si>
  <si>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</si>
  <si>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</si>
  <si>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</si>
  <si>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</si>
  <si>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</si>
  <si>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</si>
  <si>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</si>
  <si>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</si>
  <si>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</si>
  <si>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</si>
  <si>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</si>
  <si>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</si>
  <si>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</si>
  <si>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</si>
  <si>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</si>
  <si>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</si>
  <si>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</si>
  <si>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</si>
  <si>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</si>
  <si>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</si>
  <si>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</si>
  <si>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</si>
  <si>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</si>
  <si>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</si>
  <si>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</si>
  <si>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</si>
  <si>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</si>
  <si>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</si>
  <si>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</si>
  <si>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</si>
  <si>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</si>
  <si>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</si>
  <si>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</si>
  <si>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</si>
  <si>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</si>
  <si>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</si>
  <si>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</si>
  <si>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</si>
  <si>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</si>
  <si>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</si>
  <si>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</si>
  <si>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</si>
  <si>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</si>
  <si>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</si>
  <si>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</si>
  <si>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</si>
  <si>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</si>
  <si>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</si>
  <si>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</si>
  <si>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</si>
  <si>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</si>
  <si>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</si>
  <si>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</si>
  <si>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</si>
  <si>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</si>
  <si>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</si>
  <si>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</si>
  <si>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</si>
  <si>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</si>
  <si>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</si>
  <si>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</si>
  <si>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</si>
  <si>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</si>
  <si>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</si>
  <si>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</si>
  <si>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</si>
  <si>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</si>
  <si>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</si>
  <si>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</si>
  <si>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</si>
  <si>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</si>
  <si>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</si>
  <si>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</si>
  <si>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</si>
  <si>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</si>
  <si>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</si>
  <si>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</si>
  <si>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</si>
  <si>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</si>
  <si>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</si>
  <si>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</si>
  <si>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</si>
  <si>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</si>
  <si>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</si>
  <si>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</si>
  <si>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</si>
  <si>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</si>
  <si>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</si>
  <si>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</si>
  <si>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</si>
  <si>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</si>
  <si>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</si>
  <si>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</si>
  <si>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</si>
  <si>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</si>
  <si>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</si>
  <si>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</si>
  <si>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</si>
  <si>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</si>
  <si>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</si>
  <si>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</si>
  <si>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</si>
  <si>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</si>
  <si>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</si>
  <si>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</si>
  <si>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</si>
  <si>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</si>
  <si>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</si>
  <si>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</si>
  <si>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</si>
  <si>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</si>
  <si>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</si>
  <si>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</si>
  <si>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</si>
  <si>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</si>
  <si>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</si>
  <si>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</si>
  <si>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</si>
  <si>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</si>
  <si>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</si>
  <si>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</si>
  <si>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</si>
  <si>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</si>
  <si>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</si>
  <si>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</si>
  <si>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</si>
  <si>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</si>
  <si>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</si>
  <si>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</si>
  <si>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</si>
  <si>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</si>
  <si>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</si>
  <si>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</si>
  <si>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</si>
  <si>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</si>
  <si>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</si>
  <si>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</si>
  <si>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</si>
  <si>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</si>
  <si>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</si>
  <si>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</si>
  <si>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</si>
  <si>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</si>
  <si>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</si>
  <si>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</si>
  <si>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</si>
  <si>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</si>
  <si>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</si>
  <si>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</si>
  <si>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</si>
  <si>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</si>
  <si>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</si>
  <si>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</si>
  <si>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</si>
  <si>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</si>
  <si>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</si>
  <si>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</si>
  <si>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</si>
  <si>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</si>
  <si>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</si>
  <si>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</si>
  <si>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</si>
  <si>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</si>
  <si>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</si>
  <si>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</si>
  <si>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</si>
  <si>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</si>
  <si>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</si>
  <si>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</si>
  <si>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</si>
  <si>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</si>
  <si>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</si>
  <si>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</si>
  <si>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</si>
  <si>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</si>
  <si>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</si>
  <si>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</si>
  <si>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</si>
  <si>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</si>
  <si>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</si>
  <si>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</si>
  <si>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</si>
  <si>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</si>
  <si>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</si>
  <si>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</si>
  <si>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</si>
  <si>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</si>
  <si>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</si>
  <si>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</si>
  <si>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</si>
  <si>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</si>
  <si>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</si>
  <si>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</si>
  <si>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</si>
  <si>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</si>
  <si>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</si>
  <si>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</si>
  <si>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</si>
  <si>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</si>
  <si>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</si>
  <si>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</si>
  <si>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</si>
  <si>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</si>
  <si>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</si>
  <si>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</si>
  <si>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</si>
  <si>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</si>
  <si>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</si>
  <si>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</si>
  <si>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</si>
  <si>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</si>
  <si>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</si>
  <si>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</si>
  <si>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</si>
  <si>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</si>
  <si>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</si>
  <si>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</si>
  <si>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</si>
  <si>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</si>
  <si>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</si>
  <si>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</si>
  <si>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</si>
  <si>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</si>
  <si>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</si>
  <si>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</si>
  <si>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</si>
  <si>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</si>
  <si>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</si>
  <si>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</si>
  <si>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</si>
  <si>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</si>
  <si>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</si>
  <si>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</si>
  <si>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</si>
  <si>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</si>
  <si>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</si>
  <si>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</si>
  <si>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</si>
  <si>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</si>
  <si>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</si>
  <si>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</si>
  <si>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</si>
  <si>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</si>
  <si>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</si>
  <si>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</si>
  <si>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</si>
  <si>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</si>
  <si>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</si>
  <si>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</si>
  <si>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</si>
  <si>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</si>
  <si>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</si>
  <si>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</si>
  <si>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</si>
  <si>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</si>
  <si>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</si>
  <si>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</si>
  <si>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</si>
  <si>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</si>
  <si>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</si>
  <si>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</si>
  <si>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</si>
  <si>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</si>
  <si>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</si>
  <si>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</si>
  <si>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</si>
  <si>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</si>
  <si>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</si>
  <si>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</si>
  <si>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</si>
  <si>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</si>
  <si>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</si>
  <si>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</si>
  <si>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</si>
  <si>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</si>
  <si>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</si>
  <si>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</si>
  <si>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</si>
  <si>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</si>
  <si>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</si>
  <si>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</si>
  <si>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</si>
  <si>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</si>
  <si>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</si>
  <si>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</si>
  <si>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</si>
  <si>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</si>
  <si>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</si>
  <si>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</si>
  <si>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</si>
  <si>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</si>
  <si>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</si>
  <si>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</si>
  <si>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</si>
  <si>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</si>
  <si>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</si>
  <si>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</si>
  <si>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</si>
  <si>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</si>
  <si>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</si>
  <si>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</si>
  <si>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</si>
  <si>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</si>
  <si>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</si>
  <si>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</si>
  <si>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</si>
  <si>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</si>
  <si>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</si>
  <si>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</si>
  <si>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</si>
  <si>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</si>
  <si>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</si>
  <si>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</si>
  <si>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</si>
  <si>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</si>
  <si>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</si>
  <si>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</si>
  <si>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</si>
  <si>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</si>
  <si>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</si>
  <si>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</si>
  <si>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</si>
  <si>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</si>
  <si>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</si>
  <si>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</si>
  <si>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</si>
  <si>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</si>
  <si>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</si>
  <si>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</si>
  <si>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</si>
  <si>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</si>
  <si>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</si>
  <si>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</si>
  <si>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</si>
  <si>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</si>
  <si>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</si>
  <si>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</si>
  <si>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</si>
  <si>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</si>
  <si>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</si>
  <si>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</si>
  <si>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</si>
  <si>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</si>
  <si>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</si>
  <si>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</si>
  <si>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</si>
  <si>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</si>
  <si>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</si>
  <si>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</si>
  <si>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</si>
  <si>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</si>
  <si>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</si>
  <si>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</si>
  <si>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</si>
  <si>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</si>
  <si>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</si>
  <si>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</si>
  <si>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</si>
  <si>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</si>
  <si>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</si>
  <si>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</si>
  <si>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</si>
  <si>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</si>
  <si>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</si>
  <si>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</si>
  <si>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</si>
  <si>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</si>
  <si>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</si>
  <si>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</si>
  <si>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</si>
  <si>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</si>
  <si>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</si>
  <si>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</si>
  <si>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</si>
  <si>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</si>
  <si>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</si>
  <si>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</si>
  <si>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</si>
  <si>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</si>
  <si>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</si>
  <si>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</si>
  <si>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</si>
  <si>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</si>
  <si>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</si>
  <si>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</si>
  <si>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</si>
  <si>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</si>
  <si>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</si>
  <si>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</si>
  <si>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</si>
  <si>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</si>
  <si>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</si>
  <si>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</si>
  <si>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</si>
  <si>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</si>
  <si>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</si>
  <si>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</si>
  <si>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</si>
  <si>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</si>
  <si>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</si>
  <si>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</si>
  <si>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</si>
  <si>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</si>
  <si>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</si>
  <si>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</si>
  <si>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</si>
  <si>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</si>
  <si>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</si>
  <si>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</si>
  <si>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</si>
  <si>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</si>
  <si>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</si>
  <si>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</si>
  <si>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</si>
  <si>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</si>
  <si>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</si>
  <si>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</si>
  <si>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</si>
  <si>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</si>
  <si>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</si>
  <si>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</si>
  <si>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</si>
  <si>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</si>
  <si>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</si>
  <si>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</si>
  <si>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</si>
  <si>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</si>
  <si>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</si>
  <si>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</si>
  <si>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</si>
  <si>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</si>
  <si>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</si>
  <si>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</si>
  <si>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</si>
  <si>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</si>
  <si>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</si>
  <si>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</si>
  <si>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</si>
  <si>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</si>
  <si>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</si>
  <si>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</si>
  <si>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</si>
  <si>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</si>
  <si>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</si>
  <si>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</si>
  <si>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</si>
  <si>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</si>
  <si>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</si>
  <si>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</si>
  <si>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</si>
  <si>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</si>
  <si>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</si>
  <si>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</si>
  <si>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</si>
  <si>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</si>
  <si>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</si>
  <si>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</si>
  <si>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</si>
  <si>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</si>
  <si>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</si>
  <si>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</si>
  <si>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</si>
  <si>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</si>
  <si>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</si>
  <si>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</si>
  <si>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</si>
  <si>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</si>
  <si>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</si>
  <si>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</si>
  <si>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</si>
  <si>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</si>
  <si>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</si>
  <si>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</si>
  <si>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</si>
  <si>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</si>
  <si>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</si>
  <si>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</si>
  <si>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</si>
  <si>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</si>
  <si>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</si>
  <si>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</si>
  <si>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</si>
  <si>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</si>
  <si>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</si>
  <si>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</si>
  <si>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</si>
  <si>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</si>
  <si>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</si>
  <si>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</si>
  <si>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</si>
  <si>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</si>
  <si>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</si>
  <si>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</si>
  <si>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</si>
  <si>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</si>
  <si>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</si>
  <si>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</si>
  <si>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</si>
  <si>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</si>
  <si>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</si>
  <si>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</si>
  <si>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</si>
  <si>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</si>
  <si>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</si>
  <si>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</si>
  <si>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</si>
  <si>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</si>
  <si>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</si>
  <si>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</si>
  <si>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</si>
  <si>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</si>
  <si>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</si>
  <si>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</si>
  <si>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</si>
  <si>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</si>
  <si>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</si>
  <si>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</si>
  <si>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</si>
  <si>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</si>
  <si>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</si>
  <si>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</si>
  <si>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</si>
  <si>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</si>
  <si>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</si>
  <si>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</si>
  <si>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</si>
  <si>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</si>
  <si>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</si>
  <si>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</si>
  <si>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</si>
  <si>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</si>
  <si>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</si>
  <si>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</si>
  <si>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</si>
  <si>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</si>
  <si>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</si>
  <si>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</si>
  <si>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</si>
  <si>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</si>
  <si>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</si>
  <si>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</si>
  <si>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</si>
  <si>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</si>
  <si>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</si>
  <si>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</si>
  <si>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</si>
  <si>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</si>
  <si>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</si>
  <si>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</si>
  <si>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</si>
  <si>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</si>
  <si>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</si>
  <si>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</si>
  <si>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</si>
  <si>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</si>
  <si>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</si>
  <si>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</si>
  <si>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</si>
  <si>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</si>
  <si>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</si>
  <si>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</si>
  <si>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</si>
  <si>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</si>
  <si>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</si>
  <si>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</si>
  <si>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</si>
  <si>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</si>
  <si>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</si>
  <si>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</si>
  <si>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</si>
  <si>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</si>
  <si>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</si>
  <si>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</si>
  <si>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</si>
  <si>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</si>
  <si>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</si>
  <si>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</si>
  <si>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</si>
  <si>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</si>
  <si>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</si>
  <si>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</si>
  <si>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</si>
  <si>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</si>
  <si>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</si>
  <si>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</si>
  <si>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</si>
  <si>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</si>
  <si>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</si>
  <si>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</si>
  <si>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</si>
  <si>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</si>
  <si>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</si>
  <si>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</si>
  <si>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</si>
  <si>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</si>
  <si>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</si>
  <si>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</si>
  <si>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</si>
  <si>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</si>
  <si>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</si>
  <si>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</si>
  <si>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</si>
  <si>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</si>
  <si>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</si>
  <si>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</si>
  <si>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</si>
  <si>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</si>
  <si>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</si>
  <si>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</si>
  <si>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</si>
  <si>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</si>
  <si>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</si>
  <si>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</si>
  <si>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</si>
  <si>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</si>
  <si>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</si>
  <si>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</si>
  <si>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</si>
  <si>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</si>
  <si>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</si>
  <si>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</si>
  <si>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</si>
  <si>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</si>
  <si>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</si>
  <si>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</si>
  <si>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</si>
  <si>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</si>
  <si>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</si>
  <si>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</si>
  <si>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</si>
  <si>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</si>
  <si>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</si>
  <si>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</si>
  <si>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</si>
  <si>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</si>
  <si>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</si>
  <si>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</si>
  <si>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</si>
  <si>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</si>
  <si>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</si>
  <si>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</si>
  <si>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</si>
  <si>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</si>
  <si>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</si>
  <si>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</si>
  <si>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</si>
  <si>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</si>
  <si>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</si>
  <si>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</si>
  <si>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</si>
  <si>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</si>
  <si>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</si>
  <si>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</si>
  <si>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</si>
  <si>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</si>
  <si>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</si>
  <si>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</si>
  <si>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</si>
  <si>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</si>
  <si>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</si>
  <si>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</si>
  <si>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</si>
  <si>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</si>
  <si>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</si>
  <si>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</si>
  <si>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</si>
  <si>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</si>
  <si>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</si>
  <si>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</si>
  <si>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</si>
  <si>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</si>
  <si>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</si>
  <si>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</si>
  <si>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</si>
  <si>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</si>
  <si>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</si>
  <si>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</si>
  <si>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</si>
  <si>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</si>
  <si>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</si>
  <si>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</si>
  <si>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</si>
  <si>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</si>
  <si>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</si>
  <si>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</si>
  <si>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</si>
  <si>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</si>
  <si>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</si>
  <si>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</si>
  <si>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</si>
  <si>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</si>
  <si>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</si>
  <si>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</si>
  <si>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</si>
  <si>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</si>
  <si>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</si>
  <si>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</si>
  <si>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</si>
  <si>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</si>
  <si>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</si>
  <si>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</si>
  <si>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</si>
  <si>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</si>
  <si>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</si>
  <si>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</si>
  <si>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</si>
  <si>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</si>
  <si>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</si>
  <si>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</si>
  <si>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</si>
  <si>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</si>
  <si>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</si>
  <si>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</si>
  <si>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</si>
  <si>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</si>
  <si>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</si>
  <si>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</si>
  <si>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</si>
  <si>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</si>
  <si>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</si>
  <si>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</si>
  <si>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</si>
  <si>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</si>
  <si>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</si>
  <si>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</si>
  <si>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</si>
  <si>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</si>
  <si>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</si>
  <si>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</si>
  <si>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</si>
  <si>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</si>
  <si>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</si>
  <si>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</si>
  <si>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</si>
  <si>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</si>
  <si>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</si>
  <si>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</si>
  <si>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</si>
  <si>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</si>
  <si>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</si>
  <si>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</si>
  <si>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</si>
  <si>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</si>
  <si>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</si>
  <si>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</si>
  <si>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</si>
  <si>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</si>
  <si>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</si>
  <si>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</si>
  <si>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</si>
  <si>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</si>
  <si>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</si>
  <si>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</si>
  <si>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</si>
  <si>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</si>
  <si>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</si>
  <si>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</si>
  <si>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</si>
  <si>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</si>
  <si>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</si>
  <si>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</si>
  <si>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</si>
  <si>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</si>
  <si>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</si>
  <si>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</si>
  <si>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</si>
  <si>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</si>
  <si>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</si>
  <si>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</si>
  <si>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</si>
  <si>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</si>
  <si>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</si>
  <si>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</si>
  <si>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</si>
  <si>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</si>
  <si>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</si>
  <si>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</si>
  <si>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</si>
  <si>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</si>
  <si>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</si>
  <si>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</si>
  <si>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</si>
  <si>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</si>
  <si>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</si>
  <si>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</si>
  <si>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</si>
  <si>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</si>
  <si>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</si>
  <si>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</si>
  <si>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</si>
  <si>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</si>
  <si>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</si>
  <si>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</si>
  <si>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</si>
  <si>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</si>
  <si>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</si>
  <si>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</si>
  <si>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</si>
  <si>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</si>
  <si>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</si>
  <si>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</si>
  <si>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</si>
  <si>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</si>
  <si>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</si>
  <si>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</si>
  <si>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</si>
  <si>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</si>
  <si>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</si>
  <si>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</si>
  <si>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</si>
  <si>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</si>
  <si>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</si>
  <si>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</si>
  <si>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</si>
  <si>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</si>
  <si>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</si>
  <si>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</si>
  <si>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</si>
  <si>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</si>
  <si>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</si>
  <si>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</si>
  <si>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</si>
  <si>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</si>
  <si>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</si>
  <si>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</si>
  <si>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</si>
  <si>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</si>
  <si>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</si>
  <si>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</si>
  <si>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</si>
  <si>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</si>
  <si>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</si>
  <si>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</si>
  <si>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</si>
  <si>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</si>
  <si>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</si>
  <si>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</si>
  <si>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</si>
  <si>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</si>
  <si>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</si>
  <si>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</si>
  <si>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</si>
  <si>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</si>
  <si>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</si>
  <si>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</si>
  <si>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</si>
  <si>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</si>
  <si>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</si>
  <si>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</si>
  <si>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</si>
  <si>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</si>
  <si>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</si>
  <si>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</si>
  <si>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</si>
  <si>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</si>
  <si>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</si>
  <si>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</si>
  <si>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</si>
  <si>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</si>
  <si>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</si>
  <si>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</si>
  <si>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</si>
  <si>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</si>
  <si>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</si>
  <si>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</si>
  <si>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</si>
  <si>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</si>
  <si>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</si>
  <si>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</si>
  <si>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</si>
  <si>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</si>
  <si>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</si>
  <si>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</si>
  <si>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</si>
  <si>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</si>
  <si>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</si>
  <si>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</si>
  <si>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</si>
  <si>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</si>
  <si>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</si>
  <si>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</si>
  <si>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</si>
  <si>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</si>
  <si>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</si>
  <si>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</si>
  <si>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</si>
  <si>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</si>
  <si>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</si>
  <si>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</si>
  <si>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</si>
  <si>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</si>
  <si>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</si>
  <si>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</si>
  <si>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</si>
  <si>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</si>
  <si>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</si>
  <si>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</si>
  <si>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</si>
  <si>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</si>
  <si>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</si>
  <si>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</si>
  <si>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</si>
  <si>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</si>
  <si>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</si>
  <si>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</si>
  <si>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</si>
  <si>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</si>
  <si>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</si>
  <si>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</si>
  <si>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</si>
  <si>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</si>
  <si>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</si>
  <si>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</si>
  <si>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</si>
  <si>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</si>
  <si>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</si>
  <si>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</si>
  <si>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</si>
  <si>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</si>
  <si>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</si>
  <si>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</si>
  <si>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</si>
  <si>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</si>
  <si>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</si>
  <si>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</si>
  <si>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</si>
  <si>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</si>
  <si>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</si>
  <si>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</si>
  <si>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</si>
  <si>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</si>
  <si>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</si>
  <si>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</si>
  <si>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</si>
  <si>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</si>
  <si>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</si>
  <si>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</si>
  <si>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</si>
  <si>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</si>
  <si>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</si>
  <si>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</si>
  <si>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</si>
  <si>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</si>
  <si>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</si>
  <si>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</si>
  <si>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</si>
  <si>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</si>
  <si>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</si>
  <si>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</si>
  <si>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</si>
  <si>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</si>
  <si>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</si>
  <si>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</si>
  <si>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</si>
  <si>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</si>
  <si>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</si>
  <si>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</si>
  <si>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</si>
  <si>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</si>
  <si>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</si>
  <si>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</si>
  <si>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</si>
  <si>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</si>
  <si>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</si>
  <si>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</si>
  <si>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</si>
  <si>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</si>
  <si>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</si>
  <si>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</si>
  <si>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</si>
  <si>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</si>
  <si>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</si>
  <si>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</si>
  <si>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</si>
  <si>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</si>
  <si>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</si>
  <si>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</si>
  <si>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</si>
  <si>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</si>
  <si>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</si>
  <si>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</si>
  <si>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</si>
  <si>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</si>
  <si>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</si>
  <si>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</si>
  <si>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</si>
  <si>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</si>
  <si>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</si>
  <si>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</si>
  <si>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</si>
  <si>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</si>
  <si>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</si>
  <si>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</si>
  <si>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</si>
  <si>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</si>
  <si>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</si>
  <si>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</si>
  <si>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</si>
  <si>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</si>
  <si>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</si>
  <si>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</si>
  <si>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</si>
  <si>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</si>
  <si>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</si>
  <si>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</si>
  <si>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</si>
  <si>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</si>
  <si>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</si>
  <si>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</si>
  <si>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</si>
  <si>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</si>
  <si>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</si>
  <si>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</si>
  <si>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</si>
  <si>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</si>
  <si>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</si>
  <si>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</si>
  <si>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</si>
  <si>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</si>
  <si>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</si>
  <si>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</si>
  <si>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</si>
  <si>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</si>
  <si>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</si>
  <si>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</si>
  <si>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</si>
  <si>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</si>
  <si>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</si>
  <si>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</si>
  <si>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</si>
  <si>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</si>
  <si>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</si>
  <si>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</si>
  <si>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</si>
  <si>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</si>
  <si>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</si>
  <si>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</si>
  <si>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</si>
  <si>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</si>
  <si>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</si>
  <si>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</si>
  <si>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</si>
  <si>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</si>
  <si>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</si>
  <si>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</si>
  <si>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</si>
  <si>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</si>
  <si>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</si>
  <si>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</si>
  <si>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</si>
  <si>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</si>
  <si>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</si>
  <si>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</si>
  <si>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</si>
  <si>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</si>
  <si>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</si>
  <si>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</si>
  <si>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</si>
  <si>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</si>
  <si>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</si>
  <si>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</si>
  <si>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</si>
  <si>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</si>
  <si>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</si>
  <si>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</si>
  <si>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</si>
  <si>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</si>
  <si>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</si>
  <si>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</si>
  <si>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</si>
  <si>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</si>
  <si>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</si>
  <si>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</si>
  <si>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</si>
  <si>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</si>
  <si>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</si>
  <si>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</si>
  <si>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</si>
  <si>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</si>
  <si>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</si>
  <si>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</si>
  <si>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</si>
  <si>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</si>
  <si>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</si>
  <si>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</si>
  <si>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</si>
  <si>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</si>
  <si>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</si>
  <si>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</si>
  <si>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</si>
  <si>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</si>
  <si>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</si>
  <si>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</si>
  <si>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</si>
  <si>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</si>
  <si>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</si>
  <si>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</si>
  <si>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</si>
  <si>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</si>
  <si>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</si>
  <si>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</si>
  <si>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</si>
  <si>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</si>
  <si>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</si>
  <si>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</si>
  <si>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</si>
  <si>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</si>
  <si>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</si>
  <si>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</si>
  <si>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</si>
  <si>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</si>
  <si>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</si>
  <si>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</si>
  <si>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</si>
  <si>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</si>
  <si>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</si>
  <si>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</si>
  <si>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</si>
  <si>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</si>
  <si>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</si>
  <si>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</si>
  <si>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</si>
  <si>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</si>
  <si>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</si>
  <si>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</si>
  <si>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</si>
  <si>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</si>
  <si>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</si>
  <si>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</si>
  <si>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</si>
  <si>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</si>
  <si>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</si>
  <si>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</si>
  <si>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</si>
  <si>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</si>
  <si>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</si>
  <si>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</si>
  <si>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</si>
  <si>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</si>
  <si>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</si>
  <si>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</si>
  <si>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</si>
  <si>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</si>
  <si>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</si>
  <si>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</si>
  <si>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</si>
  <si>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</si>
  <si>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</si>
  <si>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</si>
  <si>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</si>
  <si>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</si>
  <si>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</si>
  <si>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</si>
  <si>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</si>
  <si>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</si>
  <si>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</si>
  <si>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</si>
  <si>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</si>
  <si>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</si>
  <si>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</si>
  <si>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</si>
  <si>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</si>
  <si>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</si>
  <si>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</si>
  <si>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</si>
  <si>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</si>
  <si>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</si>
  <si>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</si>
  <si>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</si>
  <si>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</si>
  <si>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</si>
  <si>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</si>
  <si>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</si>
  <si>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</si>
  <si>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</si>
  <si>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</si>
  <si>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</si>
  <si>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</si>
  <si>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</si>
  <si>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</si>
  <si>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</si>
  <si>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</si>
  <si>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</si>
  <si>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</si>
  <si>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</si>
  <si>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</si>
  <si>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</si>
  <si>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</si>
  <si>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</si>
  <si>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</si>
  <si>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</si>
  <si>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</si>
  <si>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</si>
  <si>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</si>
  <si>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</si>
  <si>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</si>
  <si>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</si>
  <si>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</si>
  <si>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</si>
  <si>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</si>
  <si>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</si>
  <si>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</si>
  <si>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</si>
  <si>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</si>
  <si>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</si>
  <si>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</si>
  <si>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</si>
  <si>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</si>
  <si>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</si>
  <si>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</si>
  <si>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</si>
  <si>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</si>
  <si>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</si>
  <si>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</si>
  <si>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</si>
  <si>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</si>
  <si>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</si>
  <si>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</si>
  <si>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</si>
  <si>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</si>
  <si>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</si>
  <si>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</si>
  <si>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</si>
  <si>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</si>
  <si>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</si>
  <si>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</si>
  <si>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</si>
  <si>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</si>
  <si>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</si>
  <si>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</si>
  <si>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</si>
  <si>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</si>
  <si>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</si>
  <si>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</si>
  <si>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</si>
  <si>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</si>
  <si>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</si>
  <si>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</si>
  <si>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</si>
  <si>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</si>
  <si>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</si>
  <si>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</si>
  <si>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</si>
  <si>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</si>
  <si>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</si>
  <si>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</si>
  <si>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</si>
  <si>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</si>
  <si>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</si>
  <si>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</si>
  <si>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</si>
  <si>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</si>
  <si>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</si>
  <si>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</si>
  <si>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</si>
  <si>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</si>
  <si>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</si>
  <si>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</si>
  <si>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</si>
  <si>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</si>
  <si>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</si>
  <si>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</si>
  <si>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</si>
  <si>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</si>
  <si>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</si>
  <si>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</si>
  <si>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</si>
  <si>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</si>
  <si>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</si>
  <si>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</si>
  <si>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</si>
  <si>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</si>
  <si>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</si>
  <si>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</si>
  <si>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</si>
  <si>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</si>
  <si>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</si>
  <si>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</si>
  <si>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</si>
  <si>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</si>
  <si>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</si>
  <si>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</si>
  <si>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</si>
  <si>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</si>
  <si>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</si>
  <si>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</si>
  <si>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</si>
  <si>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</si>
  <si>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</si>
  <si>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</si>
  <si>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</si>
  <si>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</si>
  <si>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</si>
  <si>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</si>
  <si>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</si>
  <si>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</si>
  <si>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</si>
  <si>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</si>
  <si>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</si>
  <si>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</si>
  <si>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</si>
  <si>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</si>
  <si>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</si>
  <si>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</si>
  <si>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</si>
  <si>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</si>
  <si>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</si>
  <si>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</si>
  <si>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</si>
  <si>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</si>
  <si>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</si>
  <si>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</si>
  <si>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</si>
  <si>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</si>
  <si>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</si>
  <si>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</si>
  <si>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</si>
  <si>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</si>
  <si>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</si>
  <si>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</si>
  <si>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</si>
  <si>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</si>
  <si>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</si>
  <si>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</si>
  <si>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</si>
  <si>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</si>
  <si>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</si>
  <si>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</si>
  <si>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</si>
  <si>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</si>
  <si>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</si>
  <si>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</si>
  <si>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</si>
  <si>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</si>
  <si>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</si>
  <si>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</si>
  <si>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</si>
  <si>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</si>
  <si>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</si>
  <si>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</si>
  <si>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</si>
  <si>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</si>
  <si>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</si>
  <si>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</si>
  <si>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</si>
  <si>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</si>
  <si>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</si>
  <si>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</si>
  <si>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</si>
  <si>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</si>
  <si>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</si>
  <si>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</si>
  <si>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</si>
  <si>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</si>
  <si>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</si>
  <si>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</si>
  <si>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</si>
  <si>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</si>
  <si>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</si>
  <si>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</si>
  <si>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</si>
  <si>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</si>
  <si>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</si>
  <si>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</si>
  <si>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</si>
  <si>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</si>
  <si>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</si>
  <si>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</si>
  <si>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</si>
  <si>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</si>
  <si>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</si>
  <si>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</si>
  <si>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</si>
  <si>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</si>
  <si>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</si>
  <si>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</si>
  <si>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</si>
  <si>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</si>
  <si>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</si>
  <si>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</si>
  <si>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</si>
  <si>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</si>
  <si>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</si>
  <si>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</si>
  <si>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</si>
  <si>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</si>
  <si>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</si>
  <si>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</si>
  <si>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</si>
  <si>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</si>
  <si>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</si>
  <si>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</si>
  <si>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</si>
  <si>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</si>
  <si>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</si>
  <si>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</si>
  <si>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</si>
  <si>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</si>
  <si>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</si>
  <si>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</si>
  <si>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</si>
  <si>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</si>
  <si>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</si>
  <si>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</si>
  <si>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</si>
  <si>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</si>
  <si>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</si>
  <si>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</si>
  <si>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</si>
  <si>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</si>
  <si>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</si>
  <si>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</si>
  <si>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</si>
  <si>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</si>
  <si>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</si>
  <si>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</si>
  <si>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</si>
  <si>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</si>
  <si>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</si>
  <si>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</si>
  <si>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</si>
  <si>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</si>
  <si>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</si>
  <si>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</si>
  <si>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</si>
  <si>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</si>
  <si>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</si>
  <si>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</si>
  <si>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</si>
  <si>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</si>
  <si>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</si>
  <si>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</si>
  <si>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</si>
  <si>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</si>
  <si>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</si>
  <si>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</si>
  <si>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</si>
  <si>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</si>
  <si>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</si>
  <si>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</si>
  <si>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</si>
  <si>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</si>
  <si>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</si>
  <si>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</si>
  <si>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</si>
  <si>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</si>
  <si>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</si>
  <si>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</si>
  <si>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</si>
  <si>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</si>
  <si>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</si>
  <si>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</si>
  <si>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</si>
  <si>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</si>
  <si>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</si>
  <si>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</si>
  <si>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</si>
  <si>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</si>
  <si>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</si>
  <si>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</si>
  <si>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</si>
  <si>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</si>
  <si>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</si>
  <si>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</si>
  <si>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</si>
  <si>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</si>
  <si>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</si>
  <si>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</si>
  <si>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</si>
  <si>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</si>
  <si>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</si>
  <si>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</si>
  <si>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</si>
  <si>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</si>
  <si>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</si>
  <si>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</si>
  <si>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</si>
  <si>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</si>
  <si>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</si>
  <si>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</si>
  <si>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</si>
  <si>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</si>
  <si>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</si>
  <si>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</si>
  <si>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</si>
  <si>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</si>
  <si>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</si>
  <si>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</si>
  <si>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</si>
  <si>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</si>
  <si>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</si>
  <si>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</si>
  <si>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</si>
  <si>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</si>
  <si>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</si>
  <si>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</si>
  <si>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</si>
  <si>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</si>
  <si>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</si>
  <si>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</si>
  <si>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</si>
  <si>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</si>
  <si>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</si>
  <si>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</si>
  <si>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</si>
  <si>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</si>
  <si>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</si>
  <si>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</si>
  <si>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</si>
  <si>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</si>
  <si>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</si>
  <si>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</si>
  <si>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</si>
  <si>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</si>
  <si>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</si>
  <si>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</si>
  <si>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</si>
  <si>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</si>
  <si>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</si>
  <si>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</si>
  <si>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</si>
  <si>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</si>
  <si>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</si>
  <si>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</si>
  <si>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</si>
  <si>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</si>
  <si>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</si>
  <si>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</si>
  <si>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</si>
  <si>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</si>
  <si>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</si>
  <si>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</si>
  <si>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</si>
  <si>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</si>
  <si>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</si>
  <si>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</si>
  <si>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</si>
  <si>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</si>
  <si>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</si>
  <si>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</si>
  <si>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</si>
  <si>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</si>
  <si>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</si>
  <si>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</si>
  <si>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</si>
  <si>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</si>
  <si>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</si>
  <si>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</si>
  <si>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</si>
  <si>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</si>
  <si>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</si>
  <si>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</si>
  <si>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</si>
  <si>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</si>
  <si>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</si>
  <si>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</si>
  <si>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</si>
  <si>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</si>
  <si>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</si>
  <si>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</si>
  <si>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</si>
  <si>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</si>
  <si>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</si>
  <si>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</si>
  <si>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</si>
  <si>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</si>
  <si>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</si>
  <si>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</si>
  <si>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</si>
  <si>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</si>
  <si>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</si>
  <si>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</si>
  <si>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</si>
  <si>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</si>
  <si>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</si>
  <si>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</si>
  <si>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</si>
  <si>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</si>
  <si>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</si>
  <si>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</si>
  <si>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</si>
  <si>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</si>
  <si>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</si>
  <si>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</si>
  <si>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</si>
  <si>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</si>
  <si>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</si>
  <si>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</si>
  <si>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</si>
  <si>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</si>
  <si>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</si>
  <si>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</si>
  <si>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</si>
  <si>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</si>
  <si>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</si>
  <si>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</si>
  <si>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</si>
  <si>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</si>
  <si>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</si>
  <si>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</si>
  <si>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</si>
  <si>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</si>
  <si>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</si>
  <si>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</si>
  <si>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</si>
  <si>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</si>
  <si>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</si>
  <si>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</si>
  <si>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</si>
  <si>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</si>
  <si>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</si>
  <si>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</si>
  <si>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</si>
  <si>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</si>
  <si>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</si>
  <si>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</si>
  <si>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</si>
  <si>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</si>
  <si>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</si>
  <si>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</si>
  <si>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</si>
  <si>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</si>
  <si>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</si>
  <si>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</si>
  <si>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</si>
  <si>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</si>
  <si>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</si>
  <si>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</si>
  <si>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</si>
  <si>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</si>
  <si>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</si>
  <si>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</si>
  <si>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</si>
  <si>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</si>
  <si>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</si>
  <si>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</si>
  <si>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</si>
  <si>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</si>
  <si>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</si>
  <si>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</si>
  <si>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</si>
  <si>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</si>
  <si>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</si>
  <si>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</si>
  <si>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</si>
  <si>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</si>
  <si>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</si>
  <si>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</si>
  <si>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</si>
  <si>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</si>
  <si>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</si>
  <si>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</si>
  <si>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</si>
  <si>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</si>
  <si>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</si>
  <si>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</si>
  <si>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</si>
  <si>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</si>
  <si>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</si>
  <si>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</si>
  <si>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</si>
  <si>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</si>
  <si>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</si>
  <si>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</si>
  <si>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</si>
  <si>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</si>
  <si>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</si>
  <si>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</si>
  <si>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</si>
  <si>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</si>
  <si>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</si>
  <si>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</si>
  <si>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</si>
  <si>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</si>
  <si>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</si>
  <si>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</si>
  <si>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</si>
  <si>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</si>
  <si>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</si>
  <si>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</si>
  <si>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</si>
  <si>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</si>
  <si>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</si>
  <si>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</si>
  <si>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</si>
  <si>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</si>
  <si>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</si>
  <si>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</si>
  <si>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</si>
  <si>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</si>
  <si>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</si>
  <si>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</si>
  <si>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</si>
  <si>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</si>
  <si>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</si>
  <si>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</si>
  <si>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</si>
  <si>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</si>
  <si>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</si>
  <si>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</si>
  <si>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</si>
  <si>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</si>
  <si>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</si>
  <si>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</si>
  <si>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</si>
  <si>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</si>
  <si>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</si>
  <si>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</si>
  <si>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</si>
  <si>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</si>
  <si>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</si>
  <si>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</si>
  <si>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</si>
  <si>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</si>
  <si>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</si>
  <si>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</si>
  <si>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</si>
  <si>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</si>
  <si>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</si>
  <si>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</si>
  <si>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</si>
  <si>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</si>
  <si>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</si>
  <si>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</si>
  <si>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</si>
  <si>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</si>
  <si>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</si>
  <si>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</si>
  <si>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</si>
  <si>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</si>
  <si>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</si>
  <si>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</si>
  <si>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</si>
  <si>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</si>
  <si>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</si>
  <si>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</si>
  <si>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</si>
  <si>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</si>
  <si>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</si>
  <si>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</si>
  <si>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</si>
  <si>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</si>
  <si>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</si>
  <si>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</si>
  <si>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</si>
  <si>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</si>
  <si>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</si>
  <si>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</si>
  <si>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</si>
  <si>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</si>
  <si>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</si>
  <si>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</si>
  <si>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</si>
  <si>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</si>
  <si>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</si>
  <si>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</si>
  <si>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</si>
  <si>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</si>
  <si>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</si>
  <si>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</si>
  <si>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</si>
  <si>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</si>
  <si>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</si>
  <si>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</si>
  <si>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</si>
  <si>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</si>
  <si>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</si>
  <si>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</si>
  <si>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</si>
  <si>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</si>
  <si>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</si>
  <si>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</si>
  <si>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</si>
  <si>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</si>
  <si>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</si>
  <si>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</si>
  <si>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</si>
  <si>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</si>
  <si>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</si>
  <si>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</si>
  <si>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</si>
  <si>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</si>
  <si>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</si>
  <si>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</si>
  <si>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</si>
  <si>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</si>
  <si>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</si>
  <si>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</si>
  <si>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</si>
  <si>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</si>
  <si>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</si>
  <si>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</si>
  <si>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</si>
  <si>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</si>
  <si>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</si>
  <si>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</si>
  <si>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</si>
  <si>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</si>
  <si>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</si>
  <si>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</si>
  <si>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</si>
  <si>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</si>
  <si>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</si>
  <si>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</si>
  <si>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</si>
  <si>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</si>
  <si>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</si>
  <si>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</si>
  <si>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</si>
  <si>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</si>
  <si>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</si>
  <si>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</si>
  <si>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</si>
  <si>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</si>
  <si>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</si>
  <si>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</si>
  <si>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</si>
  <si>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</si>
  <si>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</si>
  <si>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</si>
  <si>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</si>
  <si>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</si>
  <si>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</si>
  <si>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</si>
  <si>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</si>
  <si>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</si>
  <si>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</si>
  <si>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</si>
  <si>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</si>
  <si>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</si>
  <si>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</si>
  <si>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</si>
  <si>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</si>
  <si>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</si>
  <si>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</si>
  <si>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</si>
  <si>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</si>
  <si>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</si>
  <si>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</si>
  <si>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</si>
  <si>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</si>
  <si>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</si>
  <si>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</si>
  <si>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</si>
  <si>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</si>
  <si>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</si>
  <si>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</si>
  <si>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</si>
  <si>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</si>
  <si>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</si>
  <si>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</si>
  <si>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</si>
  <si>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</si>
  <si>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</si>
  <si>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</si>
  <si>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</si>
  <si>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</si>
  <si>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</si>
  <si>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</si>
  <si>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</si>
  <si>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</si>
  <si>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</si>
  <si>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</si>
  <si>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</si>
  <si>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</si>
  <si>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</si>
  <si>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</si>
  <si>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</si>
  <si>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</si>
  <si>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</si>
  <si>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</si>
  <si>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</si>
  <si>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</si>
  <si>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</si>
  <si>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</si>
  <si>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</si>
  <si>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</si>
  <si>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</si>
  <si>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</si>
  <si>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</si>
  <si>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</si>
  <si>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</si>
  <si>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</si>
  <si>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</si>
  <si>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</si>
  <si>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</si>
  <si>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</si>
  <si>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</si>
  <si>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</si>
  <si>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</si>
  <si>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</si>
  <si>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</si>
  <si>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</si>
  <si>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</si>
  <si>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</si>
  <si>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</si>
  <si>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</si>
  <si>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</si>
  <si>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</si>
  <si>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</si>
  <si>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</si>
  <si>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</si>
  <si>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</si>
  <si>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</si>
  <si>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</si>
  <si>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</si>
  <si>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</si>
  <si>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</si>
  <si>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</si>
  <si>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</si>
  <si>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</si>
  <si>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</si>
  <si>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</si>
  <si>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</si>
  <si>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</si>
  <si>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</si>
  <si>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</si>
  <si>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</si>
  <si>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</si>
  <si>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</si>
  <si>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</si>
  <si>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</si>
  <si>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</si>
  <si>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</si>
  <si>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</si>
  <si>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</si>
  <si>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</si>
  <si>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</si>
  <si>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</si>
  <si>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</si>
  <si>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</si>
  <si>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</si>
  <si>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</si>
  <si>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</si>
  <si>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</si>
  <si>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</si>
  <si>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</si>
  <si>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</si>
  <si>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</si>
  <si>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</si>
  <si>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</si>
  <si>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</si>
  <si>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</si>
  <si>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</si>
  <si>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</si>
  <si>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</si>
  <si>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</si>
  <si>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</si>
  <si>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</si>
  <si>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</si>
  <si>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</si>
  <si>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</si>
  <si>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</si>
  <si>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</si>
  <si>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</si>
  <si>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</si>
  <si>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</si>
  <si>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</si>
  <si>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</si>
  <si>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</si>
  <si>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</si>
  <si>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</si>
  <si>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</si>
  <si>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</si>
  <si>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</si>
  <si>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</si>
  <si>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</si>
  <si>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</si>
  <si>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</si>
  <si>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</si>
  <si>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</si>
  <si>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</si>
  <si>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</si>
  <si>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</si>
  <si>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</si>
  <si>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</si>
  <si>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</si>
  <si>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</si>
  <si>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</si>
  <si>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</si>
  <si>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</si>
  <si>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</si>
  <si>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</si>
  <si>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</si>
  <si>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</si>
  <si>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</si>
  <si>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</si>
  <si>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</si>
  <si>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</si>
  <si>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</si>
  <si>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</si>
  <si>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</si>
  <si>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</si>
  <si>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</si>
  <si>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</si>
  <si>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</si>
  <si>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</si>
  <si>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</si>
  <si>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</si>
  <si>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</si>
  <si>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</si>
  <si>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</si>
  <si>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</si>
  <si>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</si>
  <si>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</si>
  <si>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</si>
  <si>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</si>
  <si>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</si>
  <si>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</si>
  <si>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</si>
  <si>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</si>
  <si>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</si>
  <si>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</si>
  <si>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</si>
  <si>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</si>
  <si>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</si>
  <si>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</si>
  <si>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</si>
  <si>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</si>
  <si>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</si>
  <si>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</si>
  <si>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</si>
  <si>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</si>
  <si>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</si>
  <si>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</si>
  <si>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</si>
  <si>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</si>
  <si>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</si>
  <si>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</si>
  <si>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</si>
  <si>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</si>
  <si>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</si>
  <si>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</si>
  <si>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</si>
  <si>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</si>
  <si>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</si>
  <si>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</si>
  <si>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</si>
  <si>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</si>
  <si>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</si>
  <si>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</si>
  <si>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</si>
  <si>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</si>
  <si>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</si>
  <si>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</si>
  <si>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</si>
  <si>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</si>
  <si>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</si>
  <si>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</si>
  <si>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</si>
  <si>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</si>
  <si>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</si>
  <si>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</si>
  <si>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</si>
  <si>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</si>
  <si>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</si>
  <si>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</si>
  <si>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</si>
  <si>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</si>
  <si>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</si>
  <si>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</si>
  <si>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</si>
  <si>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</si>
  <si>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</si>
  <si>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</si>
  <si>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</si>
  <si>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</si>
  <si>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</si>
  <si>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</si>
  <si>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</si>
  <si>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</si>
  <si>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</si>
  <si>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</si>
  <si>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</si>
  <si>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</si>
  <si>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</si>
  <si>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</si>
  <si>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</si>
  <si>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</si>
  <si>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</si>
  <si>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</si>
  <si>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</si>
  <si>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</si>
  <si>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</si>
  <si>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</si>
  <si>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</si>
  <si>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</si>
  <si>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</si>
  <si>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</si>
  <si>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</si>
  <si>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</si>
  <si>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</si>
  <si>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</si>
  <si>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</si>
  <si>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</si>
  <si>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</si>
  <si>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</si>
  <si>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</si>
  <si>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</si>
  <si>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</si>
  <si>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</si>
  <si>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</si>
  <si>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</si>
  <si>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</si>
  <si>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</si>
  <si>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</si>
  <si>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</si>
  <si>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</si>
  <si>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</si>
  <si>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</si>
  <si>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</si>
  <si>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</si>
  <si>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</si>
  <si>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</si>
  <si>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</si>
  <si>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</si>
  <si>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</si>
  <si>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</si>
  <si>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</si>
  <si>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</si>
  <si>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</si>
  <si>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</si>
  <si>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</si>
  <si>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</si>
  <si>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</si>
  <si>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</si>
  <si>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</si>
  <si>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</si>
  <si>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</si>
  <si>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</si>
  <si>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</si>
  <si>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</si>
  <si>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</si>
  <si>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</si>
  <si>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</si>
  <si>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</si>
  <si>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</si>
  <si>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</si>
  <si>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</si>
  <si>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</si>
  <si>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</si>
  <si>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</si>
  <si>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</si>
  <si>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</si>
  <si>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</si>
  <si>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</si>
  <si>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</si>
  <si>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</si>
  <si>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</si>
  <si>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</si>
  <si>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</si>
  <si>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</si>
  <si>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</si>
  <si>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</si>
  <si>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</si>
  <si>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</si>
  <si>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</si>
  <si>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</si>
  <si>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</si>
  <si>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</si>
  <si>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</si>
  <si>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</si>
  <si>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</si>
  <si>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</si>
  <si>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</si>
  <si>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</si>
  <si>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</si>
  <si>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</si>
  <si>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</si>
  <si>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</si>
  <si>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</si>
  <si>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</si>
  <si>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</si>
  <si>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</si>
  <si>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</si>
  <si>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</si>
  <si>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</si>
  <si>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</si>
  <si>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</si>
  <si>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</si>
  <si>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</si>
  <si>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</si>
  <si>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</si>
  <si>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</si>
  <si>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</si>
  <si>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</si>
  <si>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</si>
  <si>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</si>
  <si>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</si>
  <si>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</si>
  <si>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</si>
  <si>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</si>
  <si>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</si>
  <si>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</si>
  <si>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</si>
  <si>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</si>
  <si>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</si>
  <si>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</si>
  <si>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</si>
  <si>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</si>
  <si>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</si>
  <si>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</si>
  <si>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</si>
  <si>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</si>
  <si>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</si>
  <si>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</si>
  <si>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</si>
  <si>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</si>
  <si>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</si>
  <si>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</si>
  <si>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</si>
  <si>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</si>
  <si>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</si>
  <si>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</si>
  <si>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</si>
  <si>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</si>
  <si>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</si>
  <si>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</si>
  <si>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</si>
  <si>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</si>
  <si>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</si>
  <si>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</si>
  <si>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</si>
  <si>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</si>
  <si>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</si>
  <si>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</si>
  <si>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</si>
  <si>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</si>
  <si>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</si>
  <si>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</si>
  <si>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</si>
  <si>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</si>
  <si>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</si>
  <si>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</si>
  <si>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</si>
  <si>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</si>
  <si>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</si>
  <si>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</si>
  <si>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</si>
  <si>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</si>
  <si>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</si>
  <si>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</si>
  <si>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</si>
  <si>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</si>
  <si>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</si>
  <si>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</si>
  <si>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</si>
  <si>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</si>
  <si>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</si>
  <si>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</si>
  <si>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</si>
  <si>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</si>
  <si>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</si>
  <si>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</si>
  <si>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</si>
  <si>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</si>
  <si>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</si>
  <si>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</si>
  <si>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</si>
  <si>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</si>
  <si>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</si>
  <si>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</si>
  <si>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</si>
  <si>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</si>
  <si>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</si>
  <si>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</si>
  <si>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</si>
  <si>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</si>
  <si>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</si>
  <si>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</si>
  <si>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</si>
  <si>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</si>
  <si>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</si>
  <si>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</si>
  <si>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</si>
  <si>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</si>
  <si>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</si>
  <si>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</si>
  <si>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</si>
  <si>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</si>
  <si>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</si>
  <si>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</si>
  <si>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</si>
  <si>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</si>
  <si>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</si>
  <si>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</si>
  <si>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</si>
  <si>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</si>
  <si>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</si>
  <si>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</si>
  <si>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</si>
  <si>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</si>
  <si>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</si>
  <si>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</si>
  <si>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</si>
  <si>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</si>
  <si>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</si>
  <si>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</si>
  <si>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</si>
  <si>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</si>
  <si>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</si>
  <si>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</si>
  <si>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</si>
  <si>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</si>
  <si>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</si>
  <si>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</si>
  <si>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</si>
  <si>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</si>
  <si>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</si>
  <si>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</si>
  <si>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</si>
  <si>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</si>
  <si>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</si>
  <si>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</si>
  <si>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</si>
  <si>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</si>
  <si>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</si>
  <si>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</si>
  <si>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</si>
  <si>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</si>
  <si>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</si>
  <si>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</si>
  <si>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</si>
  <si>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</si>
  <si>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</si>
  <si>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</si>
  <si>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</si>
  <si>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</si>
  <si>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</si>
  <si>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</si>
  <si>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</si>
  <si>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</si>
  <si>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</si>
  <si>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</si>
  <si>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</si>
  <si>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</si>
  <si>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</si>
  <si>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</si>
  <si>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</si>
  <si>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</si>
  <si>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</si>
  <si>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</si>
  <si>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</si>
  <si>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</si>
  <si>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</si>
  <si>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</si>
  <si>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</si>
  <si>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</si>
  <si>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</si>
  <si>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</si>
  <si>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</si>
  <si>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</si>
  <si>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</si>
  <si>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</si>
  <si>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</si>
  <si>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</si>
  <si>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</si>
  <si>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</si>
  <si>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</si>
  <si>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</si>
  <si>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</si>
  <si>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</si>
  <si>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</si>
  <si>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</si>
  <si>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</si>
  <si>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</si>
  <si>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</si>
  <si>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</si>
  <si>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</si>
  <si>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</si>
  <si>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</si>
  <si>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</si>
  <si>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</si>
  <si>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</si>
  <si>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</si>
  <si>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</si>
  <si>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</si>
  <si>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</si>
  <si>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</si>
  <si>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</si>
  <si>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</si>
  <si>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</si>
  <si>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</si>
  <si>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</si>
  <si>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</si>
  <si>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</si>
  <si>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</si>
  <si>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</si>
  <si>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</si>
  <si>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</si>
  <si>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</si>
  <si>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</si>
  <si>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</si>
  <si>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</si>
  <si>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</si>
  <si>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</si>
  <si>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</si>
  <si>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</si>
  <si>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</si>
  <si>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</si>
  <si>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</si>
  <si>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</si>
  <si>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</si>
  <si>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</si>
  <si>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</si>
  <si>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</si>
  <si>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</si>
  <si>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</si>
  <si>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</si>
  <si>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</si>
  <si>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</si>
  <si>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</si>
  <si>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</si>
  <si>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</si>
  <si>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</si>
  <si>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</si>
  <si>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</si>
  <si>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</si>
  <si>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</si>
  <si>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</si>
  <si>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</si>
  <si>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</si>
  <si>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</si>
  <si>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</si>
  <si>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</si>
  <si>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</si>
  <si>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</si>
  <si>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</si>
  <si>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</si>
  <si>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</si>
  <si>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</si>
  <si>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</si>
  <si>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</si>
  <si>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</si>
  <si>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</si>
  <si>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</si>
  <si>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</si>
  <si>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</si>
  <si>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</si>
  <si>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</si>
  <si>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</si>
  <si>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</si>
  <si>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</si>
  <si>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</si>
  <si>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</si>
  <si>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</si>
  <si>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</si>
  <si>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</si>
  <si>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</si>
  <si>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</si>
  <si>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</si>
  <si>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</si>
  <si>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</si>
  <si>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</si>
  <si>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</si>
  <si>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</si>
  <si>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</si>
  <si>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</si>
  <si>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</si>
  <si>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</si>
  <si>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</si>
  <si>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</si>
  <si>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</si>
  <si>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</si>
  <si>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</si>
  <si>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</si>
  <si>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</si>
  <si>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</si>
  <si>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</si>
  <si>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</si>
  <si>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</si>
  <si>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</si>
  <si>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</si>
  <si>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</si>
  <si>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</si>
  <si>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</si>
  <si>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</si>
  <si>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</si>
  <si>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</si>
  <si>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</si>
  <si>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</si>
  <si>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</si>
  <si>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</si>
  <si>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</si>
  <si>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</si>
  <si>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</si>
  <si>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</si>
  <si>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</si>
  <si>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</si>
  <si>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</si>
  <si>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</si>
  <si>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</si>
  <si>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</si>
  <si>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</si>
  <si>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</si>
  <si>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</si>
  <si>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</si>
  <si>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</si>
  <si>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</si>
  <si>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</si>
  <si>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</si>
  <si>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</si>
  <si>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</si>
  <si>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</si>
  <si>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</si>
  <si>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</si>
  <si>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</si>
  <si>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</si>
  <si>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</si>
  <si>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</si>
  <si>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</si>
  <si>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</si>
  <si>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</si>
  <si>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</si>
  <si>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</si>
  <si>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</si>
  <si>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</si>
  <si>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</si>
  <si>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</si>
  <si>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</si>
  <si>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</si>
  <si>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</si>
  <si>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</si>
  <si>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</si>
  <si>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</si>
  <si>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</si>
  <si>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</si>
  <si>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</si>
  <si>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</si>
  <si>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</si>
  <si>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</si>
  <si>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</si>
  <si>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</si>
  <si>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</si>
  <si>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</si>
  <si>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</si>
  <si>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</si>
  <si>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</si>
  <si>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</si>
  <si>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</si>
  <si>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</si>
  <si>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</si>
  <si>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</si>
  <si>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</si>
  <si>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</si>
  <si>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</si>
  <si>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</si>
  <si>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</si>
  <si>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</si>
  <si>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</si>
  <si>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</si>
  <si>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</si>
  <si>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</si>
  <si>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</si>
  <si>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</si>
  <si>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</si>
  <si>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</si>
  <si>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</si>
  <si>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</si>
  <si>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</si>
  <si>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</si>
  <si>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</si>
  <si>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</si>
  <si>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</si>
  <si>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</si>
  <si>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</si>
  <si>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</si>
  <si>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</si>
  <si>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</si>
  <si>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</si>
  <si>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</si>
  <si>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</si>
  <si>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</si>
  <si>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</si>
  <si>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</si>
  <si>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</si>
  <si>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</si>
  <si>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</si>
  <si>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</si>
  <si>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</si>
  <si>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</si>
  <si>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</si>
  <si>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</si>
  <si>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</si>
  <si>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</si>
  <si>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</si>
  <si>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</si>
  <si>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</si>
  <si>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</si>
  <si>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</si>
  <si>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</si>
  <si>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</si>
  <si>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</si>
  <si>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</si>
  <si>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</si>
  <si>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</si>
  <si>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</si>
  <si>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</si>
  <si>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</si>
  <si>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</si>
  <si>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</si>
  <si>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</si>
  <si>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</si>
  <si>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</si>
  <si>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</si>
  <si>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</si>
  <si>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</si>
  <si>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</si>
  <si>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</si>
  <si>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</si>
  <si>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</si>
  <si>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</si>
  <si>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</si>
  <si>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</si>
  <si>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</si>
  <si>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</si>
  <si>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</si>
  <si>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</si>
  <si>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</si>
  <si>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</si>
  <si>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</si>
  <si>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</si>
  <si>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</si>
  <si>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</si>
  <si>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</si>
  <si>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</si>
  <si>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</si>
  <si>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</si>
  <si>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</si>
  <si>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</si>
  <si>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</si>
  <si>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</si>
  <si>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</si>
  <si>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</si>
  <si>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</si>
  <si>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</si>
  <si>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</si>
  <si>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</si>
  <si>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</si>
  <si>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</si>
  <si>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</si>
  <si>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</si>
  <si>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</si>
  <si>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</si>
  <si>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</si>
  <si>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</si>
  <si>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</si>
  <si>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</si>
  <si>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</si>
  <si>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</si>
  <si>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</si>
  <si>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</si>
  <si>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</si>
  <si>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</si>
  <si>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</si>
  <si>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</si>
  <si>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</si>
  <si>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</si>
  <si>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</si>
  <si>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</si>
  <si>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</si>
  <si>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</si>
  <si>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</si>
  <si>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</si>
  <si>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</si>
  <si>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</si>
  <si>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</si>
  <si>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</si>
  <si>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</si>
  <si>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</si>
  <si>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</si>
  <si>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</si>
  <si>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</si>
  <si>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</si>
  <si>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</si>
  <si>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</si>
  <si>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</si>
  <si>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</si>
  <si>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</si>
  <si>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</si>
  <si>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</si>
  <si>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</si>
  <si>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</si>
  <si>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</si>
  <si>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</si>
  <si>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</si>
  <si>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</si>
  <si>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</si>
  <si>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</si>
  <si>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</si>
  <si>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</si>
  <si>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</si>
  <si>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</si>
  <si>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</si>
  <si>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</si>
  <si>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</si>
  <si>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</si>
  <si>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</si>
  <si>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</si>
  <si>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</si>
  <si>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</si>
  <si>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</si>
  <si>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</si>
  <si>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</si>
  <si>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</si>
  <si>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</si>
  <si>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</si>
  <si>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</si>
  <si>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</si>
  <si>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</si>
  <si>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</si>
  <si>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</si>
  <si>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</si>
  <si>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</si>
  <si>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</si>
  <si>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</si>
  <si>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</si>
  <si>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</si>
  <si>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</si>
  <si>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</si>
  <si>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</si>
  <si>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</si>
  <si>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</si>
  <si>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</si>
  <si>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</si>
  <si>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</si>
  <si>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</si>
  <si>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</si>
  <si>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</si>
  <si>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</si>
  <si>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</si>
  <si>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</si>
  <si>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</si>
  <si>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</si>
  <si>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</si>
  <si>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</si>
  <si>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</si>
  <si>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</si>
  <si>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</si>
  <si>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</si>
  <si>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</si>
  <si>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</si>
  <si>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</si>
  <si>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</si>
  <si>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</si>
  <si>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</si>
  <si>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</si>
  <si>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</si>
  <si>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</si>
  <si>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</si>
  <si>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</si>
  <si>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</si>
  <si>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</si>
  <si>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</si>
  <si>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</si>
  <si>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</si>
  <si>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</si>
  <si>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</si>
  <si>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</si>
  <si>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</si>
  <si>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</si>
  <si>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</si>
  <si>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</si>
  <si>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</si>
  <si>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</si>
  <si>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</si>
  <si>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</si>
  <si>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</si>
  <si>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</si>
  <si>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</si>
  <si>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</si>
  <si>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</si>
  <si>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</si>
  <si>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</si>
  <si>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</si>
  <si>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</si>
  <si>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</si>
  <si>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</si>
  <si>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</si>
  <si>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</si>
  <si>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</si>
  <si>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</si>
  <si>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</si>
  <si>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</si>
  <si>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</si>
  <si>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</si>
  <si>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</si>
  <si>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</si>
  <si>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</si>
  <si>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</si>
  <si>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</si>
  <si>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</si>
  <si>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</si>
  <si>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</si>
  <si>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</si>
  <si>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</si>
  <si>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</si>
  <si>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</si>
  <si>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</si>
  <si>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</si>
  <si>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</si>
  <si>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</si>
  <si>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</si>
  <si>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</si>
  <si>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</si>
  <si>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</si>
  <si>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</si>
  <si>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</si>
  <si>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</si>
  <si>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</si>
  <si>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</si>
  <si>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</si>
  <si>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</si>
  <si>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</si>
  <si>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</si>
  <si>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</si>
  <si>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</si>
  <si>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</si>
  <si>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</si>
  <si>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</si>
  <si>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</si>
  <si>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</si>
  <si>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</si>
  <si>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</si>
  <si>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</si>
  <si>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</si>
  <si>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</si>
  <si>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</si>
  <si>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</si>
  <si>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</si>
  <si>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</si>
  <si>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</si>
  <si>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</si>
  <si>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</si>
  <si>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</si>
  <si>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</si>
  <si>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</si>
  <si>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</si>
  <si>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</si>
  <si>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</si>
  <si>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</si>
  <si>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</si>
  <si>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</si>
  <si>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</si>
  <si>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</si>
  <si>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</si>
  <si>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</si>
  <si>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</si>
  <si>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</si>
  <si>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</si>
  <si>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</si>
  <si>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</si>
  <si>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</si>
  <si>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</si>
  <si>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</si>
  <si>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</si>
  <si>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</si>
  <si>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</si>
  <si>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</si>
  <si>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</si>
  <si>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</si>
  <si>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</si>
  <si>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</si>
  <si>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</si>
  <si>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</si>
  <si>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</si>
  <si>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</si>
  <si>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</si>
  <si>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</si>
  <si>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</si>
  <si>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</si>
  <si>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</si>
  <si>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</si>
  <si>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</si>
  <si>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</si>
  <si>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</si>
  <si>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</si>
  <si>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</si>
  <si>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</si>
  <si>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</si>
  <si>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</si>
  <si>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</si>
  <si>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</si>
  <si>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</si>
  <si>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</si>
  <si>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</si>
  <si>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</si>
  <si>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</si>
  <si>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</si>
  <si>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</si>
  <si>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</si>
  <si>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</si>
  <si>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</si>
  <si>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</si>
  <si>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</si>
  <si>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</si>
  <si>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</si>
  <si>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</si>
  <si>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</si>
  <si>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</si>
  <si>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</si>
  <si>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</si>
  <si>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</si>
  <si>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</si>
  <si>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</si>
  <si>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</si>
  <si>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</si>
  <si>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</si>
  <si>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</si>
  <si>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</si>
  <si>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</si>
  <si>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</si>
  <si>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</si>
  <si>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</si>
  <si>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</si>
  <si>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</si>
  <si>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</si>
  <si>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</si>
  <si>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</si>
  <si>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</si>
  <si>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</si>
  <si>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</si>
  <si>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</si>
  <si>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</si>
  <si>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</si>
  <si>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</si>
  <si>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</si>
  <si>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</si>
  <si>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</si>
  <si>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</si>
  <si>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</si>
  <si>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</si>
  <si>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</si>
  <si>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</si>
  <si>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</si>
  <si>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</si>
  <si>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</si>
  <si>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</si>
  <si>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</si>
  <si>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</si>
  <si>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</si>
  <si>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</si>
  <si>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</si>
  <si>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</si>
  <si>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</si>
  <si>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</si>
  <si>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</si>
  <si>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</si>
  <si>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</si>
  <si>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</si>
  <si>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</si>
  <si>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</si>
  <si>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</si>
  <si>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</si>
  <si>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</si>
  <si>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</si>
  <si>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</si>
  <si>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</si>
  <si>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</si>
  <si>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</si>
  <si>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</si>
  <si>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</si>
  <si>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</si>
  <si>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</si>
  <si>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</si>
  <si>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</si>
  <si>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</si>
  <si>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</si>
  <si>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</si>
  <si>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</si>
  <si>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</si>
  <si>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</si>
  <si>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</si>
  <si>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</si>
  <si>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</si>
  <si>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</si>
  <si>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</si>
  <si>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</si>
  <si>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</si>
  <si>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</si>
  <si>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</si>
  <si>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</si>
  <si>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</si>
  <si>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</si>
  <si>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</si>
  <si>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</si>
  <si>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</si>
  <si>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</si>
  <si>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</si>
  <si>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</si>
  <si>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</si>
  <si>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</si>
  <si>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</si>
  <si>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</si>
  <si>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</si>
  <si>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</si>
  <si>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</si>
  <si>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</si>
  <si>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</si>
  <si>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</si>
  <si>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</si>
  <si>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</si>
  <si>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</si>
  <si>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</si>
  <si>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</si>
  <si>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</si>
  <si>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</si>
  <si>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</si>
  <si>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</si>
  <si>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</si>
  <si>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</si>
  <si>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</si>
  <si>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</si>
  <si>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</si>
  <si>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</si>
  <si>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</si>
  <si>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</si>
  <si>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</si>
  <si>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</si>
  <si>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</si>
  <si>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</si>
  <si>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</si>
  <si>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</si>
  <si>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</si>
  <si>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</si>
  <si>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</si>
  <si>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</si>
  <si>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</si>
  <si>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</si>
  <si>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</si>
  <si>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</si>
  <si>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</si>
  <si>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</si>
  <si>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</si>
  <si>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</si>
  <si>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</si>
  <si>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</si>
  <si>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</si>
  <si>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</si>
  <si>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</si>
  <si>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</si>
  <si>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</si>
  <si>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</si>
  <si>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</si>
  <si>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</si>
  <si>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</si>
  <si>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</si>
  <si>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</si>
  <si>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</si>
  <si>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</si>
  <si>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</si>
  <si>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</si>
  <si>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</si>
  <si>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</si>
  <si>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</si>
  <si>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</si>
  <si>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</si>
  <si>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</si>
  <si>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</si>
  <si>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</si>
  <si>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</si>
  <si>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</si>
  <si>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</si>
  <si>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</si>
  <si>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</si>
  <si>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</si>
  <si>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</si>
  <si>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</si>
  <si>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</si>
  <si>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</si>
  <si>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</si>
  <si>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</si>
  <si>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</si>
  <si>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</si>
  <si>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</si>
  <si>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</si>
  <si>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</si>
  <si>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</si>
  <si>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</si>
  <si>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</si>
  <si>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</si>
  <si>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</si>
  <si>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</si>
  <si>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</si>
  <si>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</si>
  <si>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</si>
  <si>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</si>
  <si>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</si>
  <si>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</si>
  <si>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</si>
  <si>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</si>
  <si>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</si>
  <si>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</si>
  <si>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</si>
  <si>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</si>
  <si>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</si>
  <si>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</si>
  <si>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</si>
  <si>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</si>
  <si>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</si>
  <si>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</si>
  <si>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</si>
  <si>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</si>
  <si>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</si>
  <si>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</si>
  <si>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</si>
  <si>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</si>
  <si>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</si>
  <si>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</si>
  <si>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</si>
  <si>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</si>
  <si>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</si>
  <si>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</si>
  <si>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</si>
  <si>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</si>
  <si>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</si>
  <si>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</si>
  <si>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</si>
  <si>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</si>
  <si>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</si>
  <si>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</si>
  <si>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</si>
  <si>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</si>
  <si>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</si>
  <si>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</si>
  <si>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</si>
  <si>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</si>
  <si>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</si>
  <si>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</si>
  <si>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</si>
  <si>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</si>
  <si>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</si>
  <si>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</si>
  <si>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</si>
  <si>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</si>
  <si>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</si>
  <si>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</si>
  <si>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</si>
  <si>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</si>
  <si>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</si>
  <si>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</si>
  <si>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</si>
  <si>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</si>
  <si>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</si>
  <si>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</si>
  <si>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</si>
  <si>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</si>
  <si>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</si>
  <si>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</si>
  <si>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</si>
  <si>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</si>
  <si>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</si>
  <si>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</si>
  <si>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</si>
  <si>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</si>
  <si>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</si>
  <si>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</si>
  <si>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</si>
  <si>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</si>
  <si>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</si>
  <si>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</si>
  <si>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</si>
  <si>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</si>
  <si>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</si>
  <si>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</si>
  <si>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</si>
  <si>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</si>
  <si>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</si>
  <si>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</si>
  <si>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</si>
  <si>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</si>
  <si>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</si>
  <si>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</si>
  <si>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</si>
  <si>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</si>
  <si>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</si>
  <si>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</si>
  <si>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</si>
  <si>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</si>
  <si>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</si>
  <si>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</si>
  <si>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</si>
  <si>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</si>
  <si>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</si>
  <si>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</si>
  <si>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</si>
  <si>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</si>
  <si>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</si>
  <si>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</si>
  <si>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</si>
  <si>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</si>
  <si>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</si>
  <si>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</si>
  <si>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</si>
  <si>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</si>
  <si>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</si>
  <si>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</si>
  <si>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</si>
  <si>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</si>
  <si>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</si>
  <si>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</si>
  <si>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</si>
  <si>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</si>
  <si>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</si>
  <si>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</si>
  <si>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</si>
  <si>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</si>
  <si>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</si>
  <si>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</si>
  <si>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</si>
  <si>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</si>
  <si>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</si>
  <si>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</si>
  <si>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</si>
  <si>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</si>
  <si>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</si>
  <si>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</si>
  <si>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</si>
  <si>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</si>
  <si>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</si>
  <si>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</si>
  <si>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</si>
  <si>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</si>
  <si>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</si>
  <si>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</si>
  <si>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</si>
  <si>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</si>
  <si>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</si>
  <si>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</si>
  <si>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</si>
  <si>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</si>
  <si>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</si>
  <si>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</si>
  <si>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</si>
  <si>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</si>
  <si>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</si>
  <si>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</si>
  <si>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</si>
  <si>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</si>
  <si>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</si>
  <si>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</si>
  <si>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</si>
  <si>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</si>
  <si>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</si>
  <si>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</si>
  <si>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</si>
  <si>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</si>
  <si>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</si>
  <si>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</si>
  <si>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</si>
  <si>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</si>
  <si>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</si>
  <si>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</si>
  <si>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</si>
  <si>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</si>
  <si>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</si>
  <si>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</si>
  <si>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</si>
  <si>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</si>
  <si>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</si>
  <si>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</si>
  <si>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</si>
  <si>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</si>
  <si>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</si>
  <si>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</si>
  <si>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</si>
  <si>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</si>
  <si>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</si>
  <si>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</si>
  <si>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</si>
  <si>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</si>
  <si>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</si>
  <si>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</si>
  <si>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</si>
  <si>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</si>
  <si>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</si>
  <si>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</si>
  <si>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</si>
  <si>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</si>
  <si>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</si>
  <si>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</si>
  <si>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</si>
  <si>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</si>
  <si>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</si>
  <si>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</si>
  <si>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</si>
  <si>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</si>
  <si>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</si>
  <si>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</si>
  <si>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</si>
  <si>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</si>
  <si>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</si>
  <si>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</si>
  <si>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</si>
  <si>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</si>
  <si>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</si>
  <si>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</si>
  <si>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</si>
  <si>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</si>
  <si>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</si>
  <si>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</si>
  <si>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</si>
  <si>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</si>
  <si>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</si>
  <si>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</si>
  <si>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</si>
  <si>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</si>
  <si>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</si>
  <si>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</si>
  <si>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</si>
  <si>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</si>
  <si>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</si>
  <si>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</si>
  <si>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</si>
  <si>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</si>
  <si>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</si>
  <si>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</si>
  <si>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</si>
  <si>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</si>
  <si>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</si>
  <si>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</si>
  <si>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</si>
  <si>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</si>
  <si>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</si>
  <si>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</si>
  <si>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</si>
  <si>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</si>
  <si>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</si>
  <si>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</si>
  <si>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</si>
  <si>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</si>
  <si>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</si>
  <si>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</si>
  <si>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</si>
  <si>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</si>
  <si>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</si>
  <si>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</si>
  <si>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</si>
  <si>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</si>
  <si>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</si>
  <si>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</si>
  <si>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</si>
  <si>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</si>
  <si>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</si>
  <si>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</si>
  <si>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</si>
  <si>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</si>
  <si>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</si>
  <si>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</si>
  <si>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</si>
  <si>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</si>
  <si>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</si>
  <si>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</si>
  <si>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</si>
  <si>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</si>
  <si>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</si>
  <si>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</si>
  <si>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</si>
  <si>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</si>
  <si>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</si>
  <si>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</si>
  <si>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</si>
  <si>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</si>
  <si>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</si>
  <si>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</si>
  <si>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</si>
  <si>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</si>
  <si>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</si>
  <si>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</si>
  <si>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</si>
  <si>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</si>
  <si>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</si>
  <si>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</si>
  <si>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</si>
  <si>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</si>
  <si>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</si>
  <si>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</si>
  <si>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</si>
  <si>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</si>
  <si>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</si>
  <si>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</si>
  <si>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</si>
  <si>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</si>
  <si>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</si>
  <si>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</si>
  <si>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</si>
  <si>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</si>
  <si>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</si>
  <si>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</si>
  <si>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</si>
  <si>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</si>
  <si>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</si>
  <si>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</si>
  <si>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</si>
  <si>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</si>
  <si>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</si>
  <si>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</si>
  <si>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</si>
  <si>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</si>
  <si>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</si>
  <si>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</si>
  <si>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</si>
  <si>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</si>
  <si>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</si>
  <si>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</si>
  <si>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</si>
  <si>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</si>
  <si>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</si>
  <si>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</si>
  <si>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</si>
  <si>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</si>
  <si>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</si>
  <si>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</si>
  <si>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</si>
  <si>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</si>
  <si>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</si>
  <si>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</si>
  <si>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</si>
  <si>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</si>
  <si>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</si>
  <si>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</si>
  <si>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</si>
  <si>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</si>
  <si>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</si>
  <si>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</si>
  <si>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</si>
  <si>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</si>
  <si>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</si>
  <si>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</si>
  <si>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</si>
  <si>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</si>
  <si>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</si>
  <si>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</si>
  <si>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</si>
  <si>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</si>
  <si>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</si>
  <si>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</si>
  <si>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</si>
  <si>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</si>
  <si>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</si>
  <si>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</si>
  <si>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</si>
  <si>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</si>
  <si>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</si>
  <si>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</si>
  <si>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</si>
  <si>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</si>
  <si>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</si>
  <si>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</si>
  <si>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</si>
  <si>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</si>
  <si>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</si>
  <si>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</si>
  <si>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</si>
  <si>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</si>
  <si>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</si>
  <si>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</si>
  <si>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</si>
  <si>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</si>
  <si>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</si>
  <si>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</si>
  <si>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</si>
  <si>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</si>
  <si>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</si>
  <si>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</si>
  <si>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</si>
  <si>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</si>
  <si>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</si>
  <si>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</si>
  <si>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</si>
  <si>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</si>
  <si>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</si>
  <si>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</si>
  <si>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</si>
  <si>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</si>
  <si>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</si>
  <si>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</si>
  <si>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</si>
  <si>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</si>
  <si>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</si>
  <si>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</si>
  <si>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</si>
  <si>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</si>
  <si>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</si>
  <si>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</si>
  <si>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</si>
  <si>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</si>
  <si>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</si>
  <si>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</si>
  <si>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</si>
  <si>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</si>
  <si>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</si>
  <si>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</si>
  <si>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</si>
  <si>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</si>
  <si>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</si>
  <si>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</si>
  <si>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</si>
  <si>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</si>
  <si>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</si>
  <si>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</si>
  <si>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</si>
  <si>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</si>
  <si>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</si>
  <si>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</si>
  <si>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</si>
  <si>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</si>
  <si>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</si>
  <si>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</si>
  <si>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</si>
  <si>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</si>
  <si>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</si>
  <si>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</si>
  <si>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</si>
  <si>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</si>
  <si>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</si>
  <si>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</si>
  <si>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</si>
  <si>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</si>
  <si>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</si>
  <si>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</si>
  <si>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</si>
  <si>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</si>
  <si>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</si>
  <si>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</si>
  <si>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</si>
  <si>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</si>
  <si>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</si>
  <si>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</si>
  <si>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</si>
  <si>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</si>
  <si>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</si>
  <si>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</si>
  <si>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</si>
  <si>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</si>
  <si>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</si>
  <si>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</si>
  <si>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</si>
  <si>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</si>
  <si>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</si>
  <si>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</si>
  <si>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</si>
  <si>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</si>
  <si>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</si>
  <si>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</si>
  <si>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</si>
  <si>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</si>
  <si>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</si>
  <si>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</si>
  <si>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</si>
  <si>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</si>
  <si>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</si>
  <si>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</si>
  <si>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</si>
  <si>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</si>
  <si>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</si>
  <si>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</si>
  <si>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</si>
  <si>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</si>
  <si>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</si>
  <si>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</si>
  <si>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</si>
  <si>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</si>
  <si>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</si>
  <si>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</si>
  <si>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</si>
  <si>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</si>
  <si>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</si>
  <si>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</si>
  <si>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</si>
  <si>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</si>
  <si>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</si>
  <si>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</si>
  <si>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</si>
  <si>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</si>
  <si>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</si>
  <si>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</si>
  <si>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</si>
  <si>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</si>
  <si>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</si>
  <si>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</si>
  <si>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</si>
  <si>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</si>
  <si>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</si>
  <si>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</si>
  <si>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</si>
  <si>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</si>
  <si>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</si>
  <si>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</si>
  <si>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</si>
  <si>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</si>
  <si>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</si>
  <si>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</si>
  <si>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</si>
  <si>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</si>
  <si>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</si>
  <si>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</si>
  <si>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</si>
  <si>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</si>
  <si>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</si>
  <si>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</si>
  <si>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</si>
  <si>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</si>
  <si>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</si>
  <si>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</si>
  <si>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</si>
  <si>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</si>
  <si>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</si>
  <si>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</si>
  <si>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</si>
  <si>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</si>
  <si>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</si>
  <si>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</si>
  <si>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</si>
  <si>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</si>
  <si>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</si>
  <si>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</si>
  <si>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</si>
  <si>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</si>
  <si>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</si>
  <si>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</si>
  <si>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</si>
  <si>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</si>
  <si>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</si>
  <si>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</si>
  <si>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</si>
  <si>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</si>
  <si>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</si>
  <si>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</si>
  <si>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</si>
  <si>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</si>
  <si>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</si>
  <si>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</si>
  <si>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</si>
  <si>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</si>
  <si>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</si>
  <si>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</si>
  <si>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</si>
  <si>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</si>
  <si>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</si>
  <si>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</si>
  <si>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</si>
  <si>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</si>
  <si>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</si>
  <si>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</si>
  <si>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</si>
  <si>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</si>
  <si>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</si>
  <si>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</si>
  <si>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</si>
  <si>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</si>
  <si>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</si>
  <si>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</si>
  <si>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</si>
  <si>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</si>
  <si>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</si>
  <si>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</si>
  <si>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</si>
  <si>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</si>
  <si>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</si>
  <si>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</si>
  <si>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</si>
  <si>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</si>
  <si>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</si>
  <si>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</si>
  <si>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</si>
  <si>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</si>
  <si>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</si>
  <si>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</si>
  <si>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</si>
  <si>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</si>
  <si>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</si>
  <si>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</si>
  <si>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</si>
  <si>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</si>
  <si>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</si>
  <si>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</si>
  <si>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</si>
  <si>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</si>
  <si>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</si>
  <si>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</si>
  <si>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</si>
  <si>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</si>
  <si>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</si>
  <si>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</si>
  <si>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</si>
  <si>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</si>
  <si>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</si>
  <si>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</si>
  <si>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</si>
  <si>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</si>
  <si>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</si>
  <si>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</si>
  <si>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</si>
  <si>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</si>
  <si>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</si>
  <si>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</si>
  <si>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</si>
  <si>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</si>
  <si>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</si>
  <si>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</si>
  <si>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</si>
  <si>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</si>
  <si>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</si>
  <si>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</si>
  <si>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</si>
  <si>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</si>
  <si>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</si>
  <si>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</si>
  <si>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</si>
  <si>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</si>
  <si>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</si>
  <si>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</si>
  <si>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</si>
  <si>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</si>
  <si>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</si>
  <si>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</si>
  <si>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</si>
  <si>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</si>
  <si>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</si>
  <si>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</si>
  <si>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</si>
  <si>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</si>
  <si>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</si>
  <si>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</si>
  <si>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</si>
  <si>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</si>
  <si>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</si>
  <si>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</si>
  <si>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</si>
  <si>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</si>
  <si>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</si>
  <si>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</si>
  <si>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</si>
  <si>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</si>
  <si>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</si>
  <si>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</si>
  <si>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</si>
  <si>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</si>
  <si>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</si>
  <si>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</si>
  <si>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</si>
  <si>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</si>
  <si>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</si>
  <si>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</si>
  <si>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</si>
  <si>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</si>
  <si>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</si>
  <si>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</si>
  <si>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</si>
  <si>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</si>
  <si>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</si>
  <si>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</si>
  <si>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</si>
  <si>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</si>
  <si>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</si>
  <si>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</si>
  <si>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</si>
  <si>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</si>
  <si>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</si>
  <si>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</si>
  <si>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</si>
  <si>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</si>
  <si>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</si>
  <si>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</si>
  <si>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</si>
  <si>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</si>
  <si>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</si>
  <si>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</si>
  <si>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</si>
  <si>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</si>
  <si>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</si>
  <si>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</si>
  <si>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</si>
  <si>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</si>
  <si>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</si>
  <si>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</si>
  <si>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</si>
  <si>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</si>
  <si>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</si>
  <si>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</si>
  <si>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</si>
  <si>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</si>
  <si>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</si>
  <si>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</si>
  <si>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</si>
  <si>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</si>
  <si>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</si>
  <si>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</si>
  <si>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</si>
  <si>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</si>
  <si>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</si>
  <si>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</si>
  <si>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</si>
  <si>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</si>
  <si>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</si>
  <si>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</si>
  <si>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</si>
  <si>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</si>
  <si>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</si>
  <si>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</si>
  <si>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</si>
  <si>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</si>
  <si>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</si>
  <si>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</si>
  <si>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</si>
  <si>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</si>
  <si>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</si>
  <si>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</si>
  <si>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</si>
  <si>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</si>
  <si>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</si>
  <si>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</si>
  <si>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</si>
  <si>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</si>
  <si>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</si>
  <si>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</si>
  <si>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</si>
  <si>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</si>
  <si>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</si>
  <si>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</si>
  <si>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</si>
  <si>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</si>
  <si>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</si>
  <si>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</si>
  <si>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</si>
  <si>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</si>
  <si>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</si>
  <si>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</si>
  <si>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</si>
  <si>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</si>
  <si>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</si>
  <si>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</si>
  <si>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</si>
  <si>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</si>
  <si>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</si>
  <si>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</si>
  <si>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</si>
  <si>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</si>
  <si>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</si>
  <si>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</si>
  <si>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</si>
  <si>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</si>
  <si>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</si>
  <si>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</si>
  <si>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</si>
  <si>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</si>
  <si>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</si>
  <si>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</si>
  <si>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</si>
  <si>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</si>
  <si>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</si>
  <si>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</si>
  <si>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</si>
  <si>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</si>
  <si>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</si>
  <si>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</si>
  <si>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</si>
  <si>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</si>
  <si>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</si>
  <si>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</si>
  <si>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</si>
  <si>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</si>
  <si>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</si>
  <si>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</si>
  <si>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</si>
  <si>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</si>
  <si>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</si>
  <si>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</si>
  <si>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</si>
  <si>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</si>
  <si>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</si>
  <si>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</si>
  <si>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</si>
  <si>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</si>
  <si>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</si>
  <si>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</si>
  <si>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</si>
  <si>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</si>
  <si>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</si>
  <si>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</si>
  <si>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</si>
  <si>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</si>
  <si>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</si>
  <si>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</si>
  <si>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</si>
  <si>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</si>
  <si>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</si>
  <si>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</si>
  <si>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</si>
  <si>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</si>
  <si>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</si>
  <si>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</si>
  <si>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</si>
  <si>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</si>
  <si>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</si>
  <si>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</si>
  <si>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</si>
  <si>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</si>
  <si>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</si>
  <si>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</si>
  <si>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</si>
  <si>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</si>
  <si>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</si>
  <si>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</si>
  <si>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</si>
  <si>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</si>
  <si>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</si>
  <si>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Column Labels</t>
  </si>
  <si>
    <t>Grand Total</t>
  </si>
  <si>
    <t>Row Labels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</si>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</sst>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2" fontId="0" fillId="0" borderId="0" xfId="0" applyNumberFormat="1"/>
    <xf numFmtId="0" fontId="1" fillId="0" borderId="0" xfId="0" applyNumberFormat="1" applyFont="1" applyAlignment="1">
      <alignment horizontal="center"/>
    </xf>
    <xf numFmtId="2" fontId="0" fillId="0" borderId="0" xfId="1" applyNumberFormat="1" applyFon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9-463F-AB62-0235F203C30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9-463F-AB62-0235F203C30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B9-463F-AB62-0235F203C30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B9-463F-AB62-0235F203C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263936"/>
        <c:axId val="931261024"/>
      </c:barChart>
      <c:catAx>
        <c:axId val="9312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61024"/>
        <c:crosses val="autoZero"/>
        <c:auto val="1"/>
        <c:lblAlgn val="ctr"/>
        <c:lblOffset val="100"/>
        <c:noMultiLvlLbl val="0"/>
      </c:catAx>
      <c:valAx>
        <c:axId val="9312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6C-494D-B506-FC6664FD396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6C-494D-B506-FC6664FD396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6C-494D-B506-FC6664FD396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6C-494D-B506-FC6664FD3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49824"/>
        <c:axId val="75343584"/>
      </c:barChart>
      <c:catAx>
        <c:axId val="7534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3584"/>
        <c:crosses val="autoZero"/>
        <c:auto val="1"/>
        <c:lblAlgn val="ctr"/>
        <c:lblOffset val="100"/>
        <c:noMultiLvlLbl val="0"/>
      </c:catAx>
      <c:valAx>
        <c:axId val="753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021364710900984"/>
          <c:y val="0.13863887681562267"/>
          <c:w val="0.11691428139405145"/>
          <c:h val="0.140402225074882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[excel-challenge.xlsx]Outcomes!PivotTable3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F-47AD-981E-CFE623BC9C41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F-47AD-981E-CFE623BC9C41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F-47AD-981E-CFE623BC9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129552"/>
        <c:axId val="435130384"/>
      </c:lineChart>
      <c:catAx>
        <c:axId val="4351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130384"/>
        <c:crosses val="autoZero"/>
        <c:auto val="1"/>
        <c:lblAlgn val="ctr"/>
        <c:lblOffset val="100"/>
        <c:noMultiLvlLbl val="0"/>
      </c:catAx>
      <c:valAx>
        <c:axId val="4351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1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0.67384615384615387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E-4961-BAA6-464E01CE118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0.27076923076923076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E-4961-BAA6-464E01CE118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E-4961-BAA6-464E01CE1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490703"/>
        <c:axId val="1289491119"/>
      </c:lineChart>
      <c:catAx>
        <c:axId val="128949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491119"/>
        <c:crosses val="autoZero"/>
        <c:auto val="1"/>
        <c:lblAlgn val="ctr"/>
        <c:lblOffset val="100"/>
        <c:noMultiLvlLbl val="0"/>
      </c:catAx>
      <c:valAx>
        <c:axId val="12894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4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25399</xdr:colOff>
      <xdr:row>0</xdr:row>
      <xdr:rowOff>0</xdr:rowOff>
    </xdr:from>
    <xdr:to>
      <xdr:col>43</xdr:col>
      <xdr:colOff>47624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12AAD-39D4-45CF-BBF4-1E95281C2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0</xdr:rowOff>
    </xdr:from>
    <xdr:to>
      <xdr:col>20</xdr:col>
      <xdr:colOff>533400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C9454-D537-4417-B9F0-9A64DB6C4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730251</xdr:colOff>
      <xdr:row>0</xdr:row>
      <xdr:rowOff>44450</xdr:rowOff>
    </xdr:from>
    <xdr:to>
      <xdr:col>16</xdr:col>
      <xdr:colOff>9525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18ACE-034C-4B7B-806D-C55BE9F98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17</xdr:row>
      <xdr:rowOff>47623</xdr:rowOff>
    </xdr:from>
    <xdr:to>
      <xdr:col>8</xdr:col>
      <xdr:colOff>228600</xdr:colOff>
      <xdr:row>43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B792E2-64A1-43CD-9AA8-9F8ABD288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Ceigler" refreshedDate="44543.684260300928" createdVersion="7" refreshedVersion="7" minRefreshableVersion="3" recordCount="4114" xr:uid="{DEC08AE5-B32E-4C10-8077-F84F88BB2B6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-1" maxValue="22602"/>
    </cacheField>
    <cacheField name="Average Donation" numFmtId="9">
      <sharedItems containsSemiMixedTypes="0" containsString="0" containsNumber="1" minValue="-1" maxValue="233.95960677480213"/>
    </cacheField>
    <cacheField name="Category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Ceigler" refreshedDate="44544.768099884262" createdVersion="7" refreshedVersion="7" minRefreshableVersion="3" recordCount="4114" xr:uid="{44D0F313-89CB-4261-BB26-2A899C3EC10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-1" maxValue="22602"/>
    </cacheField>
    <cacheField name="Average Donation" numFmtId="9">
      <sharedItems containsSemiMixedTypes="0" containsString="0" containsNumber="1" minValue="-1" maxValue="233.9596067748021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36858823529411766"/>
    <n v="0.6163075342258755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42608272506082723"/>
    <n v="-0.298415960418438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5"/>
    <n v="-0.6891716280334854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E-2"/>
    <n v="0.3321215941422051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22991545454545451"/>
    <n v="1.52215021824257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2E-2"/>
    <n v="-0.5826019005021090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5000000000002E-2"/>
    <n v="-0.4849129835983473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E-2"/>
    <n v="-0.4937937942259620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1E-4"/>
    <n v="-0.8934302724686236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5998000000000004"/>
    <n v="-0.8223837874477060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.0000000000000001E-3"/>
    <n v="-0.8312645980753207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20499999999999999"/>
    <n v="-0.3339392029288973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5293333333333337"/>
    <n v="6.344430389037357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59971428571428576"/>
    <n v="-0.5470786579916502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.3333333333333341E-3"/>
    <n v="-0.63588676426779722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3E-2"/>
    <n v="-0.1296805584937592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66666666666668E-3"/>
    <n v="-0.3783432560669709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666666666666671E-3"/>
    <n v="-0.6802908174058707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9E-2"/>
    <n v="2.037237234644227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45294117647058824"/>
    <n v="-0.8046221661924766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E-3"/>
    <n v="-0.777979734309632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48E-2"/>
    <n v="-0.1030381266109151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7142857142857143"/>
    <n v="-0.9289535149790824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85"/>
    <n v="-0.7957413555648619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07E-2"/>
    <n v="4.09758530025083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33333333333333331"/>
    <n v="-0.8756686512133942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55200000000000005"/>
    <n v="-0.8312645980753207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11724999999999999"/>
    <n v="0.3321215941422051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5000000000000001E-3"/>
    <n v="-0.3694624454393562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23333333333333334"/>
    <n v="3.9054843430920028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5E-2"/>
    <n v="-0.5293170367364208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-0.991119189372385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604569420035149E-3"/>
    <n v="-0.2096078541422916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1E-2"/>
    <n v="-0.4316281198326591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0461538461538462"/>
    <n v="-0.396104877322200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6500000000000004"/>
    <n v="-0.7513373024267884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42149999999999999"/>
    <n v="-0.6092443323849531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83440909090909088"/>
    <n v="1.246845088786519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1004"/>
    <n v="-0.4138664985774297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30980000000000002"/>
    <n v="0.9271359061923901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E-2"/>
    <n v="-0.8579070299581648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-0.8312645980753207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41857142857142859"/>
    <n v="0.500856996066884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0865999999999998"/>
    <n v="1.335653195062666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-0.8667878405857795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2"/>
    <n v="-0.4582705517155032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4E-2"/>
    <n v="-0.6003635217573384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39E-2"/>
    <n v="-0.378343256066970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00000000000001E-2"/>
    <n v="-0.6625291961506413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-0.22736947539752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-0.8046221661924766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801818181818182"/>
    <n v="5.6816464686149426E-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6209999999999999"/>
    <n v="-0.5381978473640355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E-2"/>
    <n v="3.9054843430920028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-0.5381978473640355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8953488372093023"/>
    <n v="-0.2362502860251357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5E-2"/>
    <n v="0.545261049204957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E-2"/>
    <n v="-0.3872240666945856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00000000000001E-2"/>
    <n v="-0.3339392029288973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69999999999708E-3"/>
    <n v="-0.706933249288714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5E-2"/>
    <n v="-4.0872452217612286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8299999999999998"/>
    <n v="-0.7957413555648619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733333333333334"/>
    <n v="-0.5737210898744943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3518499999999994"/>
    <n v="-0.431628119832659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73333333333333328"/>
    <n v="-0.7868605449372472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9E-2"/>
    <n v="-0.4937937942259620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86"/>
    <n v="-0.7690989236820178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6250000000000001"/>
    <n v="-0.82238378744770602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7166666666666667"/>
    <n v="-0.6802908174058707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10942299999999995"/>
    <n v="0.5807842917154167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7200000000000002"/>
    <n v="-0.8490262193305501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3944444444444443"/>
    <n v="-0.7158140599163295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91E-2"/>
    <n v="-0.6358867642677972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-0.8401454087029354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12931999999999994"/>
    <n v="-0.7424564917991737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5428571428571428"/>
    <n v="-0.5826019005021090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53333333333333333"/>
    <n v="-0.8667878405857795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.9249999999999998"/>
    <n v="-0.7690989236820178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.02"/>
    <n v="-0.6891716280334854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7"/>
    <n v="-0.6358867642677972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5E-2"/>
    <n v="-0.5826019005021090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98"/>
    <n v="-0.7513373024267884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E-4"/>
    <n v="-0.1119189372385298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000000000000001E-2"/>
    <n v="-0.8845494618410089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-0.9378343256066971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55"/>
    <n v="-0.8135029768200913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4E-2"/>
    <n v="-0.8490262193305501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9E-2"/>
    <n v="-0.77797973430963252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1E-2"/>
    <n v="-0.4671513623431179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5066666666666667"/>
    <n v="-0.5026746048535767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4.0000000000000001E-3"/>
    <n v="-0.8579070299581648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2"/>
    <n v="-0.5914827111297237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1999999999999998E-2"/>
    <n v="-0.6181251430125678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06"/>
    <n v="-0.8667878405857795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4"/>
    <n v="-0.8934302724686236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31428571428571428"/>
    <n v="-0.8135029768200913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4666666666666667"/>
    <n v="-0.6980524386611001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E-2"/>
    <n v="-0.9289535149790824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E-2"/>
    <n v="-0.4671513623431179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7E-2"/>
    <n v="-0.6536483855230266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-0.7690989236820178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-0.68917162803348542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7750000000000002"/>
    <n v="-0.42274730920504444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E-2"/>
    <n v="-0.5648402792468796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2"/>
    <n v="-0.9111918937238530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096E-2"/>
    <n v="-0.4671513623431179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.0000000000000001E-3"/>
    <n v="-0.760218113054403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7E-2"/>
    <n v="-0.3872240666945856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4666666666666666"/>
    <n v="-0.5826019005021090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1950000000000001"/>
    <n v="-0.58260190050210903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30769230769230771"/>
    <n v="-0.7690989236820178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54571428571428571"/>
    <n v="-0.5293170367364208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4"/>
    <n v="-0.28065433916320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41"/>
    <n v="-0.307296771046053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3E-2"/>
    <n v="-0.6891716280334854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40444444444444444"/>
    <n v="-0.8046221661924766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3657142857142857"/>
    <n v="-0.4937937942259620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377777777778343E-3"/>
    <n v="-0.7602181130544031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3031599999999999"/>
    <n v="-0.6536483855230266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E-2"/>
    <n v="-0.6714100067782560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0.99985714285714289"/>
    <n v="-0.991119189372385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0.9996666666666667"/>
    <n v="-0.991119189372385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"/>
    <n v="-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9972545454545455"/>
    <n v="-0.946715136234311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"/>
    <n v="-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0.86"/>
    <n v="-0.946715136234311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0.94452000000000003"/>
    <n v="-0.8845494618410089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0.97624999999999995"/>
    <n v="-0.964476757489541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0.98133000000000004"/>
    <n v="-0.946715136234311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"/>
    <n v="-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"/>
    <n v="-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"/>
    <n v="-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0.90431249999999996"/>
    <n v="-0.280654339163209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"/>
    <n v="-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"/>
    <n v="-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0.8656666666666667"/>
    <n v="-0.955595946861926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"/>
    <n v="-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"/>
    <n v="-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0.96858666666666671"/>
    <n v="-0.4849129835983473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-0.991119189372385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"/>
    <n v="-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0.89224999999999999"/>
    <n v="-0.7513373024267884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9966666666666667"/>
    <n v="-0.991119189372385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"/>
    <n v="-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0.72399999999999998"/>
    <n v="-0.671410006778256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0.92488888888888887"/>
    <n v="-0.9200727043514677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99424999999999997"/>
    <n v="-0.97335756811715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"/>
    <n v="-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99919999999999998"/>
    <n v="-0.982238378744770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9080000000000001"/>
    <n v="-0.9467151362343118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0.7683692307692308"/>
    <n v="-0.4049856879498150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0.99944"/>
    <n v="-0.955595946861926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0.99992105263157893"/>
    <n v="-0.982238378744770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99282000000000004"/>
    <n v="-0.9111918937238530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0.97333333333333338"/>
    <n v="-0.973357568117155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0.99994000000000005"/>
    <n v="-0.964476757489541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0.94899999999999995"/>
    <n v="-0.8667878405857795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99732888146911525"/>
    <n v="-0.982238378744770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"/>
    <n v="-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0.99997999999999998"/>
    <n v="-0.991119189372385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"/>
    <n v="-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99990000000000001"/>
    <n v="-0.991119189372385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0.84464285714285714"/>
    <n v="-0.91119189372385301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"/>
    <n v="-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9946666666666667"/>
    <n v="-0.9378343256066971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"/>
    <n v="-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0.4"/>
    <n v="-0.991119189372385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99990000000000001"/>
    <n v="-0.982238378744770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0.95937499999999998"/>
    <n v="-0.973357568117155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0.77600000000000002"/>
    <n v="-0.9111918937238530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0.96750000000000003"/>
    <n v="-0.9111918937238530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0.99997999999999998"/>
    <n v="-0.991119189372385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"/>
    <n v="-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"/>
    <n v="-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"/>
    <n v="-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0.93515000000000004"/>
    <n v="-0.7690989236820178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"/>
    <n v="-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0.6"/>
    <n v="-0.9378343256066971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"/>
    <n v="-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0.8"/>
    <n v="-0.9822383787447706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0.66583333333333339"/>
    <n v="-0.8845494618410089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0.78907391177329833"/>
    <n v="-0.964476757489541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"/>
    <n v="-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0.64144000000000001"/>
    <n v="-0.8934302724686236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0.96599999999999997"/>
    <n v="-0.982238378744770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0.94499999999999995"/>
    <n v="-0.9111918937238530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"/>
    <n v="-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0.84"/>
    <n v="-0.955595946861926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"/>
    <n v="-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0.99931000000000003"/>
    <n v="-0.955595946861926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99583333333333335"/>
    <n v="-0.991119189372385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0.95"/>
    <n v="-0.973357568117155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0.99998299999999996"/>
    <n v="-0.9733575681171559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"/>
    <n v="-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99880000000000002"/>
    <n v="-0.973357568117155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"/>
    <n v="-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0.58142857142857141"/>
    <n v="-0.8312645980753207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0.8952"/>
    <n v="-0.9289535149790824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0.98884000000000005"/>
    <n v="-0.9467151362343118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"/>
    <n v="-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0.73807499999999993"/>
    <n v="-0.8401454087029354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0.41538461538461541"/>
    <n v="-0.9378343256066971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"/>
    <n v="-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0.7016"/>
    <n v="-0.9289535149790824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0.49278333333333335"/>
    <n v="10.48288814150580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0.83750000000000002"/>
    <n v="-0.8490262193305501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"/>
    <n v="-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0.84785714285714286"/>
    <n v="-0.8845494618410089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"/>
    <n v="-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"/>
    <n v="-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0.74750000000000005"/>
    <n v="-0.706933249288714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0.55400000000000005"/>
    <n v="-0.8934302724686236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0.99984126984126986"/>
    <n v="-0.991119189372385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99960000000000004"/>
    <n v="-0.991119189372385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0.99992000000000003"/>
    <n v="-0.991119189372385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99772727272727268"/>
    <n v="-0.991119189372385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0.44301559999999995"/>
    <n v="-0.254011907280365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0.88056999999999996"/>
    <n v="-0.6625291961506413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0.98"/>
    <n v="-0.991119189372385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0.82369999999999999"/>
    <n v="-0.3250583923012826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99280000000000002"/>
    <n v="-0.9733575681171559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"/>
    <n v="-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0.87"/>
    <n v="-0.982238378744770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"/>
    <n v="-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"/>
    <n v="-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"/>
    <n v="-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99137931034482762"/>
    <n v="-0.982238378744770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"/>
    <n v="-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"/>
    <n v="-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"/>
    <n v="-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996"/>
    <n v="-0.9822383787447706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"/>
    <n v="-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0.97250000000000003"/>
    <n v="-0.9378343256066971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"/>
    <n v="-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0.59899999999999998"/>
    <n v="-0.955595946861926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"/>
    <n v="-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"/>
    <n v="-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9966666666666667"/>
    <n v="-0.991119189372385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"/>
    <n v="-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0.75"/>
    <n v="-0.955595946861926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86E-2"/>
    <n v="0.2166710559832140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2637362637362637"/>
    <n v="2.339184795983127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3461538461538461"/>
    <n v="0.79392374677816957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9E-2"/>
    <n v="1.91290588585762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3757142857142857"/>
    <n v="-0.254011907280365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7E-2"/>
    <n v="-0.1474421797489886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.0546000000000002"/>
    <n v="0.98042076995807836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34100000000000003"/>
    <n v="-0.4493897410878885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E-2"/>
    <n v="0.2965983516317463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2920000000000001"/>
    <n v="1.086990497489454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2E-2"/>
    <n v="2.880914244267624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5571428571428573"/>
    <n v="-0.31617758167366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84560000000000002"/>
    <n v="-4.0872452217612286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3333333333333332E-3"/>
    <n v="-0.9378343256066971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694725"/>
    <n v="1.788574537071016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6E-2"/>
    <n v="0.6695923979915637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39100000000000001"/>
    <n v="1.442222922594042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7E-2"/>
    <n v="3.973253951464232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91139999999999999"/>
    <n v="5.109997711798914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31937893333333334"/>
    <n v="7.365723611213049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000000000000001E-2"/>
    <n v="-0.218488664769906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6E-2"/>
    <n v="0.9537783380752342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4"/>
    <n v="0.2877175410041316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8081080000000002"/>
    <n v="7.552220634392957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82"/>
    <n v="-0.1918462328870622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111"/>
    <n v="-0.4849129835983473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45500000000000002"/>
    <n v="-0.6802908174058707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31628832487309649"/>
    <n v="0.465333753556425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14"/>
    <n v="-1.4230020334768181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47233769999999992"/>
    <n v="13.17377376167306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52608695652173909"/>
    <n v="-0.4582705517155032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00000000000001E-2"/>
    <n v="1.548792650125419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77433666666666678"/>
    <n v="-0.4227473092050444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E-2"/>
    <n v="4.7935654058534727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56000000000000005"/>
    <n v="3.5316009204612213E-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7E-2"/>
    <n v="1.94842912836808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47599999999999998"/>
    <n v="-0.4493897410878885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10381538461538461"/>
    <n v="7.44565090686158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50348148148148153"/>
    <n v="2.685536410460100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57318294117647062"/>
    <n v="1.708647241422483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56144000000000005"/>
    <n v="17.99605393246784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20587636363636358"/>
    <n v="-0.298415960418438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8E-2"/>
    <n v="0.5896651023430314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4272499999999996"/>
    <n v="0.7939237467781695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6E-2"/>
    <n v="5.749416076987173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2882507142857142"/>
    <n v="3.999896383347076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8E-2"/>
    <n v="0.1989094347279846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76300000000000001"/>
    <n v="1.575435082008263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3E-2"/>
    <n v="2.96972235054377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E-2"/>
    <n v="1.06034806560661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E-2"/>
    <n v="0.491976185439269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20019999999999999"/>
    <n v="0.1367437603346817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4E-2"/>
    <n v="3.378239639414047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7E-2"/>
    <n v="0.1633861922175258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-0.5559594686192649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33109119999999997"/>
    <n v="4.905739067363776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8726199999999998"/>
    <n v="0.1456245709622964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4000000000000003E-3"/>
    <n v="0.26107510912128756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5E-2"/>
    <n v="20.63365468886941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78952500000000003"/>
    <n v="1.16691779313798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6E-2"/>
    <n v="1.64648156702918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8734999999999993"/>
    <n v="1.229083467531290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999999999999999E-3"/>
    <n v="-4.0872452217612286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37466666666666665"/>
    <n v="-0.27177352853559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.3164705882352941"/>
    <n v="-0.3428200135565120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30333333333333334"/>
    <n v="0.67847320861917848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929"/>
    <n v="-0.2895351497908239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11318181818181818"/>
    <n v="4.115346921506067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E-2"/>
    <n v="0.7939237467781695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8944444444444444"/>
    <n v="1.113632929372298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6E-2"/>
    <n v="-0.6802908174058707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88E-2"/>
    <n v="0.3321215941422051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1874999999999999"/>
    <n v="0.29659835163174636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91E-2"/>
    <n v="0.9715399593304636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.8515000000000001"/>
    <n v="6.5697275313764125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E-2"/>
    <n v="0.1189821390794523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13773333333333335"/>
    <n v="0.4031680791631227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.0333333333333333E-3"/>
    <n v="1.806336158326245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8331999999999999"/>
    <n v="1.52215021824257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268"/>
    <n v="-0.5470786579916502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799999999999997E-2"/>
    <n v="0.4031680791631227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9E-2"/>
    <n v="1.992833181506154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6E-2"/>
    <n v="0.6518307767363343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23074074074074075"/>
    <n v="-0.4849129835983473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E-2"/>
    <n v="-0.271773528535594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E-2"/>
    <n v="5.53627662192442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2929733333333338"/>
    <n v="9.221813032384520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36399999999999999"/>
    <n v="-0.698052438661100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7E-2"/>
    <n v="3.422643692552121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E-2"/>
    <n v="0.483095374811655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E-2"/>
    <n v="2.01947561338899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8E-2"/>
    <n v="2.889795054895238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3014999999999999"/>
    <n v="3.928849898326159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5227500000000003"/>
    <n v="1.362295626945510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1E-2"/>
    <n v="-0.3872240666945856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3E-2"/>
    <n v="-0.289535149790823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6839119999999996"/>
    <n v="3.378239639414047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E-2"/>
    <n v="-0.72469487054394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10133600000000006"/>
    <n v="1.095871308117069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6E-2"/>
    <n v="-0.2096078541422916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5022857142857141"/>
    <n v="1.655362377656795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3E-2"/>
    <n v="-0.5115554154811914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639999999999416E-3"/>
    <n v="1.886263453974777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7E-2"/>
    <n v="3.65354476887010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7E-2"/>
    <n v="1.5310310288701898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23275862068965517"/>
    <n v="0.5896651023430314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70288800000000007"/>
    <n v="0.6695923979915637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1590499999999992"/>
    <n v="2.36582722786597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3"/>
    <n v="5.6816464686149426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1E-2"/>
    <n v="0.48309537481165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4760000000000001"/>
    <n v="0.9626591487028489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27341176470588235"/>
    <n v="7.56110144502057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656"/>
    <n v="1.539911839497804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82E-2"/>
    <n v="4.44393691472781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E-2"/>
    <n v="-0.7424564917991737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6257142857142856"/>
    <n v="0.465333753556425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8E-2"/>
    <n v="-0.138561369121373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74"/>
    <n v="1.690885620167254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E-2"/>
    <n v="1.371176437573125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1E-2"/>
    <n v="1.68200480953963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E-2"/>
    <n v="-0.22736947539752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11076999999999991"/>
    <n v="2.14380696217560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24159337816864976"/>
    <n v="-0.236250286025135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4E-2"/>
    <n v="-0.7690989236820178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10161428571428574"/>
    <n v="3.5316009204612213E-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E-2"/>
    <n v="-0.4227473092050444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5E-2"/>
    <n v="0.1900286241003699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4E-2"/>
    <n v="5.6816464686149426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19999999999997E-2"/>
    <n v="0.4120488897907374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10155692307692306"/>
    <n v="0.483095374811655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22020000000000001"/>
    <n v="-0.6181251430125678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4168666666666666"/>
    <n v="8.431420886526813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5333333333333335"/>
    <n v="-0.9200727043514677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66E-2"/>
    <n v="-0.2096078541422916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30649999999999999"/>
    <n v="0.5452610492049579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2"/>
    <n v="-0.8756686512133942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77E-2"/>
    <n v="-0.573721089874494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4399999999999999"/>
    <n v="0.1811478134727552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11766666666666667"/>
    <n v="-0.262892717907979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608"/>
    <n v="0.3232407835145904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41499999999999998"/>
    <n v="-0.564840279246879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2E-2"/>
    <n v="1.22908346753129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5583333333333333"/>
    <n v="-0.8046221661924766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67067067067067"/>
    <n v="-0.5737210898744943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2105"/>
    <n v="2.401350470376430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19999999999998E-2"/>
    <n v="1.104752118744684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66666666666668E-3"/>
    <n v="-0.8845494618410089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1398947368421053"/>
    <n v="3.991015572719462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616"/>
    <n v="-0.3694624454393562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81535470588235293"/>
    <n v="12.41002404769819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-0.8756686512133942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1000000000000004E-3"/>
    <n v="0.71399645112963728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0270270270270264E-3"/>
    <n v="0.8294469892886283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10446"/>
    <n v="2.117164530292760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11893617021276595"/>
    <n v="-0.5559594686192649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72E-2"/>
    <n v="0.634069155481104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66E-2"/>
    <n v="0.740638883012481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89E-2"/>
    <n v="1.033705633723766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5159999999999999"/>
    <n v="-0.4049856879498150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9E-2"/>
    <n v="-0.1563229903766034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23025"/>
    <n v="-0.4493897410878885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1E-2"/>
    <n v="-0.3517008241841268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41649999999999998"/>
    <n v="-0.6181251430125678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00000000000001E-2"/>
    <n v="-0.3783432560669709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4E-2"/>
    <n v="1.40669968008358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63E-2"/>
    <n v="-0.511555415481191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71E-2"/>
    <n v="-0.6891716280334854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E-2"/>
    <n v="-0.8046221661924766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E-2"/>
    <n v="-0.6625291961506413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6799999999999999"/>
    <n v="-0.8667878405857795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28299999999999997"/>
    <n v="-0.9378343256066971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0000000000001E-2"/>
    <n v="1.140275361255143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6840000000000003"/>
    <n v="-0.5115554154811914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4999999998E-2"/>
    <n v="0.51861861732211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9E-2"/>
    <n v="0.8472086105438578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4E-2"/>
    <n v="-0.8135029768200913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20217000000000007"/>
    <n v="-0.7779797343096325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6190476190476E-3"/>
    <n v="-0.5381978473640355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339285714285714E-3"/>
    <n v="-7.639569472807109E-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750000000000004E-3"/>
    <n v="-0.35170082418412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99560606060606061"/>
    <n v="-0.973357568117155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0.97993333333333332"/>
    <n v="-0.946715136234311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0.98924999999999996"/>
    <n v="-0.8934302724686236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99234999999999995"/>
    <n v="-0.8845494618410089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0.93203333333333327"/>
    <n v="-0.95559594686192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0.99987999999999999"/>
    <n v="-0.982238378744770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0.98670000000000002"/>
    <n v="-0.9289535149790824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"/>
    <n v="-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0.94366666666666665"/>
    <n v="-0.8845494618410089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"/>
    <n v="-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0.97599999999999998"/>
    <n v="-0.95559594686192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0.86166666666666669"/>
    <n v="-0.9289535149790824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0.90500000000000003"/>
    <n v="-0.9289535149790824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"/>
    <n v="-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0.95"/>
    <n v="-0.982238378744770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0.99997272727272724"/>
    <n v="-0.9733575681171559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"/>
    <n v="-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"/>
    <n v="-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0.90620000000000001"/>
    <n v="-0.9023110830962383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"/>
    <n v="-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999"/>
    <n v="-0.991119189372385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"/>
    <n v="-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0.60641176470588232"/>
    <n v="-0.8490262193305501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999"/>
    <n v="-0.982238378744770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0.95"/>
    <n v="-0.991119189372385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0.99996666666666667"/>
    <n v="-0.982238378744770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0.92704761904761901"/>
    <n v="-0.8579070299581648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0.99983333333333335"/>
    <n v="-0.991119189372385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0.96719599999999994"/>
    <n v="-0.964476757489541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0.97750000000000004"/>
    <n v="-0.955595946861926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99207999999999996"/>
    <n v="-0.9378343256066971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"/>
    <n v="-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0.36"/>
    <n v="-0.89343027246862361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0.99972595520421603"/>
    <n v="-0.982238378744770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99180000000000001"/>
    <n v="-0.955595946861926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0.99930769230769234"/>
    <n v="-0.9822383787447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99313681368136819"/>
    <n v="-0.9733575681171559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"/>
    <n v="-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0.91790000000000005"/>
    <n v="-0.564840279246879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0.99935897435897436"/>
    <n v="-0.991119189372385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99705882352941178"/>
    <n v="-0.9822383787447706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"/>
    <n v="-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"/>
    <n v="-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0.97727272727272729"/>
    <n v="-0.9023110830962383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0.99900990099009901"/>
    <n v="-0.991119189372385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0.73046875"/>
    <n v="-0.9289535149790824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99239999999999995"/>
    <n v="-0.955595946861926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0.78425"/>
    <n v="-0.6536483855230266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"/>
    <n v="-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"/>
    <n v="-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0.98980000000000001"/>
    <n v="-0.982238378744770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0.88107272727272723"/>
    <n v="0.509737806694499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0.82374999999999998"/>
    <n v="-0.955595946861926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0.97130000000000005"/>
    <n v="-0.8756686512133942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0.99969696969696975"/>
    <n v="-0.991119189372385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"/>
    <n v="-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0.97769731818181815"/>
    <n v="0.1012205178242229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"/>
    <n v="-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"/>
    <n v="-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0.6744"/>
    <n v="-0.5115554154811914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0.80589999999999995"/>
    <n v="0.2433134878660581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0.93899999999999995"/>
    <n v="-0.8135029768200913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999"/>
    <n v="-0.991119189372385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0.498"/>
    <n v="0.3054791622593610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99813750000000001"/>
    <n v="-0.9023110830962383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0.78093028770154915"/>
    <n v="0.1101013284518376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0.99990909090909086"/>
    <n v="-0.991119189372385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"/>
    <n v="-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"/>
    <n v="-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99713321866207982"/>
    <n v="-0.973357568117155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"/>
    <n v="-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"/>
    <n v="-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"/>
    <n v="-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"/>
    <n v="-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99844999999999995"/>
    <n v="-0.973357568117155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"/>
    <n v="-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0.99998333333333334"/>
    <n v="-0.991119189372385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9933035714285714"/>
    <n v="-0.973357568117155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0.95401486760459542"/>
    <n v="-0.8046221661924766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0.90449999999999997"/>
    <n v="-0.7690989236820178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0.96692307692307689"/>
    <n v="-0.964476757489541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"/>
    <n v="-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0.98850000000000005"/>
    <n v="-0.964476757489541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0.9824615384615385"/>
    <n v="-0.9200727043514677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0.98632653061224485"/>
    <n v="-0.955595946861926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9956666666666667"/>
    <n v="-0.8756686512133942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99875000000000003"/>
    <n v="-0.991119189372385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0.96799999999999997"/>
    <n v="-0.9111918937238530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99199999999999999"/>
    <n v="-0.9733575681171559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998"/>
    <n v="-0.991119189372385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"/>
    <n v="-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0.97"/>
    <n v="-0.955595946861926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99862499999999998"/>
    <n v="-0.982238378744770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0.86075999999999997"/>
    <n v="-0.3961048773222003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0.96666666666666667"/>
    <n v="-0.973357568117155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0.74586597938144328"/>
    <n v="-0.6980524386611001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"/>
    <n v="-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0.98633333333333328"/>
    <n v="-0.973357568117155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"/>
    <n v="-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0.77118573452212313"/>
    <n v="-0.3783432560669709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000000000000001E-2"/>
    <n v="-0.6980524386611001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E-2"/>
    <n v="-0.5026746048535767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4666666666666667"/>
    <n v="-0.7246948705439442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20599999999999999"/>
    <n v="-0.254011907280365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4E-2"/>
    <n v="0.1545053815899111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-0.8934302724686236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4000000000000001"/>
    <n v="-0.7957413555648619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5000000000000006E-3"/>
    <n v="0.4031680791631227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52173913043479"/>
    <n v="-0.7335756811715589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30416666666666664"/>
    <n v="-0.8401454087029354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9E-2"/>
    <n v="-0.74245649179917372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-0.7246948705439442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23250000000000001"/>
    <n v="0.5363802385773432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E-3"/>
    <n v="-0.8490262193305501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69E-2"/>
    <n v="-0.573721089874494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000000000000001E-2"/>
    <n v="-0.4760321729707326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8257575757575759"/>
    <n v="-0.6536483855230266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0499999999999999"/>
    <n v="-0.4760321729707326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.0242"/>
    <n v="-0.4671513623431179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4400000000000542E-3"/>
    <n v="-0.8223837874477060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0.99993333333333334"/>
    <n v="-0.991119189372385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99444444444444446"/>
    <n v="-0.991119189372385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0.999996"/>
    <n v="-0.991119189372385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99681818181818183"/>
    <n v="-0.982238378744770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0.98799999999999999"/>
    <n v="-0.982238378744770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0.72616000000000003"/>
    <n v="-0.6980524386611001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0.99913333333333332"/>
    <n v="-0.982238378744770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"/>
    <n v="-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99909999999999999"/>
    <n v="-0.991119189372385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0.9728"/>
    <n v="-0.928953514979082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99299999999999999"/>
    <n v="-0.964476757489541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0.94958666666666669"/>
    <n v="-0.7513373024267884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"/>
    <n v="-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99507999999999996"/>
    <n v="-0.946715136234311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0.6341085271317829"/>
    <n v="-0.8046221661924766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"/>
    <n v="-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0.97499999999999998"/>
    <n v="-0.991119189372385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9089333333333329"/>
    <n v="-0.8223837874477060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"/>
    <n v="-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0.99979166666666663"/>
    <n v="-0.991119189372385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0.99987999999999999"/>
    <n v="-0.9733575681171559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99633333333333329"/>
    <n v="-0.982238378744770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"/>
    <n v="-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0.99909333333333339"/>
    <n v="-0.9822383787447706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0.99994444444444441"/>
    <n v="-0.991119189372385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"/>
    <n v="-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99980000000000002"/>
    <n v="-0.991119189372385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"/>
    <n v="-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0.99"/>
    <n v="-0.955595946861926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99199999999999999"/>
    <n v="-0.991119189372385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99832941176470591"/>
    <n v="-0.991119189372385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99575999999999998"/>
    <n v="-0.982238378744770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"/>
    <n v="-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99610746107461079"/>
    <n v="-0.9200727043514677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99284436493738815"/>
    <n v="-0.964476757489541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99568333333333336"/>
    <n v="-0.964476757489541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0.99998750000000003"/>
    <n v="-0.991119189372385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998"/>
    <n v="-0.991119189372385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0.999888"/>
    <n v="-0.93783432560669711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0.98541666666666672"/>
    <n v="-0.955595946861926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0.9996666666666667"/>
    <n v="-0.991119189372385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"/>
    <n v="-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"/>
    <n v="-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0.99988888888888894"/>
    <n v="-0.991119189372385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0.99"/>
    <n v="-0.982238378744770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"/>
    <n v="-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99439999999999995"/>
    <n v="-0.964476757489541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0.90916666666666668"/>
    <n v="-0.9378343256066971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0.9665555555555555"/>
    <n v="-0.982238378744770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0.99986666666666668"/>
    <n v="-0.991119189372385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0.95540000000000003"/>
    <n v="-0.9200727043514677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0.99939"/>
    <n v="-0.982238378744770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0.96666666666666667"/>
    <n v="-0.991119189372385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0.77"/>
    <n v="-0.9378343256066971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99895999999999996"/>
    <n v="-0.982238378744770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99573999999999996"/>
    <n v="-0.92895351497908241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99970000000000003"/>
    <n v="-0.982238378744770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99733333333333329"/>
    <n v="-0.982238378744770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0.66"/>
    <n v="-0.9378343256066971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0.99938000000000005"/>
    <n v="-0.982238378744770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0.98"/>
    <n v="-0.9911191893723853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0.98599999999999999"/>
    <n v="-0.9467151362343118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"/>
    <n v="-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0.96066533333333326"/>
    <n v="-0.8845494618410089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"/>
    <n v="-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0.9738"/>
    <n v="-0.9289535149790824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998"/>
    <n v="-0.991119189372385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"/>
    <n v="-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9026000000000003"/>
    <n v="-0.955595946861926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99358974358974361"/>
    <n v="-0.991119189372385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"/>
    <n v="-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"/>
    <n v="-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"/>
    <n v="-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0.78636666666666666"/>
    <n v="7.4578085941378824E-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"/>
    <n v="-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"/>
    <n v="-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"/>
    <n v="-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0.97"/>
    <n v="-0.9733575681171559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"/>
    <n v="-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0.99999959999999999"/>
    <n v="-0.991119189372385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0.99"/>
    <n v="-0.991119189372385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0.98956"/>
    <n v="-0.973357568117155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0.94316666666666671"/>
    <n v="-0.9200727043514677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"/>
    <n v="-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"/>
    <n v="-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"/>
    <n v="-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0.82620000000000005"/>
    <n v="-0.6536483855230266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99980000000000002"/>
    <n v="-0.991119189372385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"/>
    <n v="-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99824999999999997"/>
    <n v="-0.9733575681171559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0.99916659721643475"/>
    <n v="-0.991119189372385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0.98619999999999997"/>
    <n v="-0.920072704351467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"/>
    <n v="-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0.87549999999999994"/>
    <n v="-0.7779797343096325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99980000000000002"/>
    <n v="-0.991119189372385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0.99992000000000003"/>
    <n v="-0.99111918937238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998"/>
    <n v="-0.991119189372385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"/>
    <n v="-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0.99990999999999997"/>
    <n v="-0.9467151362343118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0.99999899999999997"/>
    <n v="-0.99111918937238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44285714285714284"/>
    <n v="-0.982238378744770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9162499999999999"/>
    <n v="1.797455347698630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.604850000000001"/>
    <n v="18.306882304434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8E-2"/>
    <n v="0.3498832153974345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.0011791999999997"/>
    <n v="8.067307650794610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7869999999999999"/>
    <n v="1.104752118744684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3187625"/>
    <n v="-0.7602181130544031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93E-2"/>
    <n v="-0.8490262193305501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6822857142857143"/>
    <n v="-0.76021811305440312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39960000000000001"/>
    <n v="-0.271773528535594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24"/>
    <n v="-0.5737210898744943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8E-3"/>
    <n v="-6.751488410045639E-2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666666666666671E-3"/>
    <n v="-0.7513373024267884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41446"/>
    <n v="8.83105736476947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729166666666666"/>
    <n v="7.996261165773693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46887499999999999"/>
    <n v="1.43334211196642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1355999999999999"/>
    <n v="-0.22736947539752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5700000000000001"/>
    <n v="-0.120799747866144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9E-2"/>
    <n v="1.451103733221657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.6666666666666671E-3"/>
    <n v="-0.81350297682009132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0.96941999999999995"/>
    <n v="-0.84014540870293541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9050000000000005"/>
    <n v="-0.9200727043514677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996"/>
    <n v="-0.964476757489541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99650000000000005"/>
    <n v="-0.9378343256066971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0.92466666666666664"/>
    <n v="-0.7424564917991737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0.81359999999999999"/>
    <n v="-0.8934302724686236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0.99995999999999996"/>
    <n v="-0.964476757489541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0.89980000000000004"/>
    <n v="-0.751337302426788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0.95440000000000003"/>
    <n v="-0.7779797343096325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0.78492499999999998"/>
    <n v="-0.7513373024267884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0.70723333333333338"/>
    <n v="1.753051294560557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0.60573333333333335"/>
    <n v="-0.86678784058577951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0.78371999999999997"/>
    <n v="0.9093742849371607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99795"/>
    <n v="-0.973357568117155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99970000000000003"/>
    <n v="-0.9822383787447706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0.85150000000000003"/>
    <n v="-0.7690989236820178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0.98529"/>
    <n v="-0.7868605449372472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0.74416000000000004"/>
    <n v="-0.1474421797489886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0.96179310344827584"/>
    <n v="-0.849026219330550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0.84514035087719297"/>
    <n v="-0.165203801004218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0.74087999999999998"/>
    <n v="0.1456245709622964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99960000000000004"/>
    <n v="-0.991119189372385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99894000000000005"/>
    <n v="-0.964476757489541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9914857142857143"/>
    <n v="-0.973357568117155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0.9251625"/>
    <n v="0.1989094347279846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0.72350000000000003"/>
    <n v="-0.9111918937238530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"/>
    <n v="-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0.96450000000000002"/>
    <n v="-0.94671513623431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0.27010000000000001"/>
    <n v="-0.6802908174058707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0.42351250000000001"/>
    <n v="1.983952370878539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0.87660000000000005"/>
    <n v="-0.698052438661100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99480000000000002"/>
    <n v="-0.9111918937238530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0.93469999999999998"/>
    <n v="0.7850429361505548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0.64661999999999997"/>
    <n v="1.628719945773951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99606666666666666"/>
    <n v="-0.9378343256066971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0.98939999999999995"/>
    <n v="-0.9378343256066971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0.99999428571428572"/>
    <n v="-0.991119189372385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0.53620000000000001"/>
    <n v="1.2412411548075923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0.84609999999999996"/>
    <n v="-0.7424564917991737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0.17577892307692303"/>
    <n v="6.903921458577084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0.97313333333333329"/>
    <n v="-0.724694870543944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0.73399999999999999"/>
    <n v="-0.8135029768200913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0.69186599999999998"/>
    <n v="-0.6714100067782560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0.94420000000000004"/>
    <n v="-0.9378343256066971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9912545454545455"/>
    <n v="-0.964476757489541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9023000000000005"/>
    <n v="-0.955595946861926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"/>
    <n v="-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0.21072647058823532"/>
    <n v="3.049649646192303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0.77907499999999996"/>
    <n v="2.2770191215898246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99593333333333334"/>
    <n v="-0.9822383787447706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"/>
    <n v="-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0.66208999999999996"/>
    <n v="2.00171399213376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99783505154639174"/>
    <n v="-0.964476757489541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99204000000000003"/>
    <n v="-0.991119189372385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0.85006666666666664"/>
    <n v="-0.7513373024267884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0.94949090909090905"/>
    <n v="-0.8934302724686236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0.89785714285714291"/>
    <n v="-0.8579070299581648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99695"/>
    <n v="-0.964476757489541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99250000000000005"/>
    <n v="-0.964476757489541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0.98706666666666665"/>
    <n v="-0.9111918937238530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43947368421052629"/>
    <n v="-0.6358867642677972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22109756097560976"/>
    <n v="5.6816464686149426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32024000000000002"/>
    <n v="0.3587640260250492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4E-2"/>
    <n v="-0.1119189372385298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9E-2"/>
    <n v="0.2699559197489022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5000000000000001E-3"/>
    <n v="0.2433134878660581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E-2"/>
    <n v="-0.6891716280334854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55514285714285716"/>
    <n v="0.3232407835145904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3E-2"/>
    <n v="0.1545053815899111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30649999999999999"/>
    <n v="6.5697275313764125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32190000000000002"/>
    <n v="1.353414816317895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6"/>
    <n v="-0.3694624454393562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"/>
    <n v="-0.8845494618410089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20480000000000001"/>
    <n v="0.500856996066884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25529411764705884"/>
    <n v="-0.4937937942259620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4406382978723403"/>
    <n v="1.033705633723766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.151388888888889"/>
    <n v="-4.0872452217612286E-2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224"/>
    <n v="-4.0872452217612286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8E-2"/>
    <n v="-0.6358867642677972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58333333333333337"/>
    <n v="0.2344326772384434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6E-2"/>
    <n v="-0.8312645980753207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3E-2"/>
    <n v="-0.1652038010042181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0714285714285714"/>
    <n v="-0.7957413555648619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48"/>
    <n v="-0.8667878405857795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E-2"/>
    <n v="-0.4493897410878885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79099099099099102"/>
    <n v="-0.3428200135565120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11081352527619685"/>
    <n v="-0.1385613691213739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5E-4"/>
    <n v="-0.5115554154811914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5000000000000001E-3"/>
    <n v="-0.6092443323849531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599999999999997E-2"/>
    <n v="-2.311083096238288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6E-2"/>
    <n v="-0.4760321729707326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5"/>
    <n v="-0.4493897410878885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11700000000000001"/>
    <n v="-6.751488410045639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8000000000000003"/>
    <n v="-0.7690989236820178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499999999999999E-2"/>
    <n v="-0.5648402792468796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3E-2"/>
    <n v="-0.396104877322200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7714285714285713"/>
    <n v="-0.8046221661924766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38"/>
    <n v="-0.8401454087029354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2"/>
    <n v="-0.8312645980753207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199999999999998E-2"/>
    <n v="-0.120799747866144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"/>
    <n v="-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0.95299999999999996"/>
    <n v="-0.946715136234311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"/>
    <n v="-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99883449883449882"/>
    <n v="-0.991119189372385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"/>
    <n v="-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0.6398571428571429"/>
    <n v="-0.609244332384953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"/>
    <n v="-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0.96460000000000001"/>
    <n v="-0.97335756811715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"/>
    <n v="-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0.58599999999999997"/>
    <n v="-0.5381978473640355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"/>
    <n v="-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0.99973684210526315"/>
    <n v="-0.991119189372385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0.96666666666666667"/>
    <n v="-0.991119189372385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99148709763234899"/>
    <n v="-0.982238378744770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0.29799999999999999"/>
    <n v="-0.9200727043514677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0.98299999999999998"/>
    <n v="-0.955595946861926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0.48599999999999999"/>
    <n v="-0.4937937942259620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99299999999999999"/>
    <n v="-0.973357568117155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996"/>
    <n v="-0.99111918937238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0.97333333333333338"/>
    <n v="-0.9467151362343118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4"/>
    <n v="-0.7602181130544031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33153750000000004"/>
    <n v="-0.7779797343096325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-0.8756686512133942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48133333333333334"/>
    <n v="-0.6891716280334854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000000000000001E-2"/>
    <n v="-0.911191893723853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80628"/>
    <n v="-0.7424564917991737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42799999999999999"/>
    <n v="-0.6092443323849531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4166666666666666"/>
    <n v="-0.849026219330550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3505"/>
    <n v="-0.6980524386611001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28E-2"/>
    <n v="-0.8756686512133942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44374599999999992"/>
    <n v="0.3854064579078933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9E-2"/>
    <n v="0.136743760334681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440000000000512E-3"/>
    <n v="-0.4671513623431179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2E-2"/>
    <n v="-0.7158140599163295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4999999999999E-2"/>
    <n v="-0.5293170367364208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1785714285714285"/>
    <n v="0.634069155481104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E-2"/>
    <n v="-0.2007270435146769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5E-2"/>
    <n v="-0.3694624454393562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4885714285714285"/>
    <n v="-0.22736947539752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0000000000000001E-4"/>
    <n v="-0.7513373024267884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52133333333333332"/>
    <n v="-0.5026746048535767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1521499999999991"/>
    <n v="-0.5470786579916502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4E-2"/>
    <n v="-0.33393920292889739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2326086956521739"/>
    <n v="-0.6625291961506413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-0.8401454087029354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5"/>
    <n v="-0.5204362261088061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4999999999998E-2"/>
    <n v="-0.3694624454393562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49999999999997E-2"/>
    <n v="-0.4937937942259620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-0.6181251430125678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E-2"/>
    <n v="-0.5381978473640355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5"/>
    <n v="-0.7602181130544031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4"/>
    <n v="-0.8934302724686236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51833333333333331"/>
    <n v="-0.7069332492887148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59996000000000005"/>
    <n v="-0.1474421797489886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7300000000000002"/>
    <n v="-0.7513373024267884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7E-2"/>
    <n v="-0.6181251430125678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5122142857142859"/>
    <n v="0.8205661786610136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37110666666666658"/>
    <n v="-0.7957413555648619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55714285714285716"/>
    <n v="-0.831264598075320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499999999999994E-2"/>
    <n v="-0.8756686512133942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4050000000000002"/>
    <n v="-0.6625291961506413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-0.307296771046053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9166666666666668"/>
    <n v="-0.3872240666945856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79500000000000004"/>
    <n v="-0.7069332492887148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34381249999999997"/>
    <n v="-0.5204362261088061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200000000000001E-3"/>
    <n v="-0.120799747866144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5E-2"/>
    <n v="-0.5648402792468796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3E-2"/>
    <n v="-0.9023110830962383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7E-2"/>
    <n v="-0.6625291961506413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4"/>
    <n v="-0.8579070299581648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8E-2"/>
    <n v="-0.7158140599163295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3"/>
    <n v="-0.82238378744770602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706666666666331E-3"/>
    <n v="0.3676448366526639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6E-2"/>
    <n v="-0.6358867642677972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31018181818181817"/>
    <n v="-0.3339392029288973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7249999999999999"/>
    <n v="-0.6447675748954119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3040000000000865E-3"/>
    <n v="-0.5914827111297237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218"/>
    <n v="-0.4493897410878885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5400000000000001"/>
    <n v="-0.4582705517155032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6616599999999998"/>
    <n v="-0.1474421797489886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20416599999999999"/>
    <n v="0.687354019246793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E-2"/>
    <n v="-0.1652038010042181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00000000000002E-2"/>
    <n v="-0.6536483855230266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6713333333333333"/>
    <n v="0.1278629497070670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94133333333333336"/>
    <n v="0.4120488897907374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20380200000000004"/>
    <n v="0.5719034810878020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2200090909090909"/>
    <n v="-0.5826019005021090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-0.9911191893723853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-0.857907029958164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9900000000000001"/>
    <n v="2.1293222175690622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55174999999999996"/>
    <n v="0.181147813472755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30449999999999999"/>
    <n v="-0.3783432560669709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1E-2"/>
    <n v="-0.4493897410878885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-0.911191893723853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8220503597122312"/>
    <n v="3.431524503179735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5E-2"/>
    <n v="-0.582601900502109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18"/>
    <n v="-0.7513373024267884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-0.7868605449372472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44005833333333327"/>
    <n v="-0.3250583923012826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5E-2"/>
    <n v="-0.12968055849375928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0.81857142857142862"/>
    <n v="-0.5737210898744943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0.97755555555555551"/>
    <n v="-0.982238378744770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99660000000000004"/>
    <n v="-0.964476757489541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0.95499999999999996"/>
    <n v="-0.955595946861926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0.58461538461538465"/>
    <n v="-0.298415960418438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0.9795454545454545"/>
    <n v="-0.982238378744770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0.81714285714285717"/>
    <n v="-0.9023110830962383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0.75980000000000003"/>
    <n v="-0.9023110830962383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99888888888888894"/>
    <n v="-0.991119189372385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0.88181818181818183"/>
    <n v="-0.973357568117155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99690000000000001"/>
    <n v="-0.955595946861926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0.9458333333333333"/>
    <n v="-0.8934302724686236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99187499999999995"/>
    <n v="-0.982238378744770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0.9871428571428571"/>
    <n v="-0.955595946861926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0.75666666666666671"/>
    <n v="-0.8135029768200913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"/>
    <n v="-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0.59200507614213194"/>
    <n v="-0.6003635217573384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0.32450000000000001"/>
    <n v="-0.7424564917991737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0.98699999999999999"/>
    <n v="-0.982238378744770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0.69333333333333336"/>
    <n v="-0.7335756811715589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0.97010582010582014"/>
    <n v="-0.92895351497908241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99199999999999999"/>
    <n v="-0.991119189372385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0.79866666666666664"/>
    <n v="-0.8756686512133942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0.5998"/>
    <n v="-0.7868605449372472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0.99"/>
    <n v="-0.9822383787447706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0.25"/>
    <n v="-0.8135029768200913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0.59"/>
    <n v="-0.9378343256066971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"/>
    <n v="-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0.92800000000000005"/>
    <n v="-0.964476757489541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0.90558720000000004"/>
    <n v="-0.7158140599163295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0.95833333333333337"/>
    <n v="-0.964476757489541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0.96750000000000003"/>
    <n v="-0.9200727043514677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0.59250000000000003"/>
    <n v="-0.8490262193305501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0.9"/>
    <n v="-0.955595946861926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0.60829999999999995"/>
    <n v="-0.5293170367364208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0.97562499999999996"/>
    <n v="-0.9378343256066971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0.6"/>
    <n v="-0.3605816348117415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"/>
    <n v="-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0.97199999999999998"/>
    <n v="-0.982238378744770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0.62666666666666671"/>
    <n v="-0.9289535149790824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99580000000000002"/>
    <n v="-0.982238378744770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"/>
    <n v="-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997"/>
    <n v="-0.973357568117155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0.96799999999999997"/>
    <n v="-0.964476757489541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99697999999999998"/>
    <n v="-0.973357568117155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0.9698461538461538"/>
    <n v="-0.946715136234311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"/>
    <n v="-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"/>
    <n v="-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"/>
    <n v="-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0.96750000000000003"/>
    <n v="-0.92895351497908241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0.77636363636363637"/>
    <n v="-0.955595946861926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"/>
    <n v="-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99142857142857144"/>
    <n v="-0.982238378744770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0.93393333333333328"/>
    <n v="-0.7868605449372472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"/>
    <n v="-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0.94230769230769229"/>
    <n v="-0.9200727043514677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"/>
    <n v="-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99399999999999999"/>
    <n v="-0.991119189372385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0.94974358974358974"/>
    <n v="-0.911191893723853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995"/>
    <n v="-0.991119189372385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"/>
    <n v="-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0.69099999999999995"/>
    <n v="-0.8223837874477060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0.78962962962962968"/>
    <n v="-0.7335756811715589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0.97799999999999998"/>
    <n v="-0.946715136234311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0.89100000000000001"/>
    <n v="-0.8667878405857795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0.97333333333333338"/>
    <n v="-0.955595946861926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"/>
    <n v="-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"/>
    <n v="-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0.89137931034482754"/>
    <n v="-0.7513373024267884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"/>
    <n v="-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0.6166666666666667"/>
    <n v="-0.955595946861926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0.9345"/>
    <n v="-0.9378343256066971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0.85463157894736841"/>
    <n v="-0.7335756811715589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0.94"/>
    <n v="-0.982238378744770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0.69599999999999995"/>
    <n v="-0.7335756811715589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0.98571428571428577"/>
    <n v="-0.982238378744770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"/>
    <n v="-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0.98857142857142855"/>
    <n v="-0.982238378744770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99642857142857144"/>
    <n v="-0.991119189372385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0.98545454545454547"/>
    <n v="-0.982238378744770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0.82844444444444443"/>
    <n v="-0.8756686512133942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0.97677999999999998"/>
    <n v="-0.7246948705439442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0.91093333333333337"/>
    <n v="-0.8579070299581648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0.90366666666666662"/>
    <n v="-0.8934302724686236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0.86673999999999995"/>
    <n v="-0.1474421797489886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0.97516000000000003"/>
    <n v="-0.8579070299581648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0.98093333333333332"/>
    <n v="-0.95559594686192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"/>
    <n v="-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0.88"/>
    <n v="-0.92895351497908241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0.98634999999999995"/>
    <n v="-0.9378343256066971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0.71960000000000002"/>
    <n v="-0.7868605449372472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0.61609999999999998"/>
    <n v="7.4578085941378824E-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0.60057142857142853"/>
    <n v="0.7406388830124813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99160000000000004"/>
    <n v="-0.955595946861926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0.56593333333333329"/>
    <n v="-0.3517008241841268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0.94338666666666671"/>
    <n v="-0.1740846116318328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0.98277999999999999"/>
    <n v="-0.8490262193305501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0.98058333333333336"/>
    <n v="-0.9378343256066971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0.88671724315288669"/>
    <n v="-0.849026219330550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0.61140000000000005"/>
    <n v="0.51861861732211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0.53899371069182389"/>
    <n v="0.6695923979915637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0.57811578947368425"/>
    <n v="-2.3110830962382881E-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0.71519999999999995"/>
    <n v="-0.671410006778256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0.98922857142857146"/>
    <n v="-0.9200727043514677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99200909090909095"/>
    <n v="-0.7424564917991737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0.98807999999999996"/>
    <n v="-0.946715136234311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0.85199999999999998"/>
    <n v="-0.73357568117155891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0.82189999999999996"/>
    <n v="-0.280654339163209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0.98675000000000002"/>
    <n v="-0.964476757489541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0.53333333333333333"/>
    <n v="-0.902311083096238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0.54079999999999995"/>
    <n v="-0.87566865121339421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99773999999999996"/>
    <n v="-0.955595946861926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0.65375000000000005"/>
    <n v="-0.6003635217573384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0.97945000000000004"/>
    <n v="-0.9289535149790824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99439999999999995"/>
    <n v="-0.973357568117155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0.97392999999999996"/>
    <n v="-0.7868605449372472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0.98073999999999995"/>
    <n v="-0.8401454087029354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0.66333333333333333"/>
    <n v="-0.8934302724686236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0.4373673281700976"/>
    <n v="9.2339707196608237E-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0.171824"/>
    <n v="-0.1474421797489886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0.85140000000000005"/>
    <n v="-0.7246948705439442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0.9998762487624876"/>
    <n v="-0.964476757489541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0.9998285714285714"/>
    <n v="-0.9733575681171559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0.7049386388278529"/>
    <n v="0.5896651023430314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0.98939999999999995"/>
    <n v="-0.9733575681171559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0.93706666666666671"/>
    <n v="-0.7957413555648619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0.87250000000000005"/>
    <n v="-0.79574135556486192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0.86780000000000002"/>
    <n v="-0.635886764267797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"/>
    <n v="-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0.83230000000000004"/>
    <n v="-0.7158140599163295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99895999999999996"/>
    <n v="-0.982238378744770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0.95760000000000001"/>
    <n v="-0.9378343256066971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99533000000000005"/>
    <n v="-0.964476757489541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0.74912857142857148"/>
    <n v="0.7406388830124813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0.97665500000000005"/>
    <n v="-0.9023110830962383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0.9274"/>
    <n v="-0.920072704351467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0.98375000000000001"/>
    <n v="-0.955595946861926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0.98699999999999999"/>
    <n v="-0.9289535149790824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0.41441666666666666"/>
    <n v="1.033705633723766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0.92211333333333334"/>
    <n v="-0.644767574895411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0.97784285235274393"/>
    <n v="-0.946715136234311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4"/>
    <n v="-0.964476757489541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0.70397039703970399"/>
    <n v="-0.8046221661924766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0.83945000000000003"/>
    <n v="-0.8667878405857795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17791999999999999"/>
    <n v="-0.1563229903766034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24948999999999999"/>
    <n v="0.4298105110459668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0.9415"/>
    <n v="-0.9289535149790824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0.55679999999999996"/>
    <n v="-0.3250583923012826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99732620320855614"/>
    <n v="-0.991119189372385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0.86870000000000003"/>
    <n v="-0.1030381266109151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99809110629067244"/>
    <n v="-0.96447675748954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99624999999999997"/>
    <n v="-0.99111918937238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.35021"/>
    <n v="5.88262823640139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0.65471999999999997"/>
    <n v="-0.200727043514676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0.69399999999999995"/>
    <n v="-0.8579070299581648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0.97333333333333338"/>
    <n v="-0.946715136234311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0.97158"/>
    <n v="-0.6625291961506413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0.77121200000000001"/>
    <n v="2.15268777280321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0.96894999999999998"/>
    <n v="-0.9378343256066971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0.52666666666666662"/>
    <n v="2.552324251045880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0554838709677419"/>
    <n v="-0.7335756811715589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5180366666666667"/>
    <n v="3.245027479999827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4899999999999999"/>
    <n v="-0.3428200135565120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3714999999999999"/>
    <n v="0.1633861922175258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18637749999999997"/>
    <n v="-0.4582705517155032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9E-2"/>
    <n v="8.511348182175344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5E-5"/>
    <n v="8.3458896568993537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501E-2"/>
    <n v="-1.4230020334768181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7269999999999999"/>
    <n v="1.264606710041748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1176"/>
    <n v="0.2521942984936728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.4209999999999998"/>
    <n v="0.4120488897907374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6E-2"/>
    <n v="-0.1207997478661446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91E-2"/>
    <n v="-0.1474421797489886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E-2"/>
    <n v="-0.7602181130544031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30001800000000001"/>
    <n v="0.474214564184040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9E-2"/>
    <n v="-0.3250583923012826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236044444444445"/>
    <n v="0.8738510424267019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000000000000001E-2"/>
    <n v="-0.8135029768200913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45333333333333331"/>
    <n v="-0.4582705517155032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8199999999999997"/>
    <n v="-0.7335756811715589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99705882352941178"/>
    <n v="-0.991119189372385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"/>
    <n v="-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0.98461538461538467"/>
    <n v="-0.991119189372385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0.91463000000000005"/>
    <n v="1.593196703263492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0.99914285714285711"/>
    <n v="-0.982238378744770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0.97340000000000004"/>
    <n v="-0.9289535149790824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"/>
    <n v="-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99950000000000006"/>
    <n v="-0.991119189372385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0.98586666666666667"/>
    <n v="-0.964476757489541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"/>
    <n v="-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"/>
    <n v="-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"/>
    <n v="-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"/>
    <n v="-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0.99"/>
    <n v="-0.991119189372385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"/>
    <n v="-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"/>
    <n v="-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"/>
    <n v="-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"/>
    <n v="-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"/>
    <n v="-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"/>
    <n v="-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0.99"/>
    <n v="-0.991119189372385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"/>
    <n v="-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3E-2"/>
    <n v="-0.964476757489541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"/>
    <n v="-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0.9102555555555556"/>
    <n v="9.233970719660823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0.97299999999999998"/>
    <n v="-0.955595946861926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0.96632666666666667"/>
    <n v="0.31435997288697576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0.74"/>
    <n v="-0.9111918937238530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99850000000000005"/>
    <n v="-0.964476757489541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0.61363636363636365"/>
    <n v="-0.8135029768200913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99299999999999999"/>
    <n v="-0.982238378744770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"/>
    <n v="-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0.99931999999999999"/>
    <n v="-0.964476757489541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0.98666666666666669"/>
    <n v="-0.991119189372385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0.93690740740740741"/>
    <n v="-0.7335756811715589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0.95499999999999996"/>
    <n v="-0.973357568117155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0.37234666666666666"/>
    <n v="7.658790361924333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0.70623999999999998"/>
    <n v="0.483095374811655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0.92500000000000004"/>
    <n v="-0.955595946861926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0.97392307692307689"/>
    <n v="-0.84014540870293541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0.90895000000000004"/>
    <n v="-0.1296805584937592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0.99982352941176467"/>
    <n v="-0.964476757489541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99439999999999995"/>
    <n v="-0.973357568117155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99180000000000001"/>
    <n v="-0.991119189372385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"/>
    <n v="-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0.96579999999999999"/>
    <n v="-0.9200727043514677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0.99916666666666665"/>
    <n v="-0.9822383787447706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"/>
    <n v="-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0.85817022222222228"/>
    <n v="0.3054791622593610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0.92173333333333329"/>
    <n v="-0.5648402792468796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0.9996153550273098"/>
    <n v="-0.991119189372385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0.875"/>
    <n v="-0.982238378744770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0.98950000000000005"/>
    <n v="-0.9378343256066971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0.85916666666666663"/>
    <n v="-0.964476757489541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0.81699944444444439"/>
    <n v="-0.760218113054403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0.94965200000000005"/>
    <n v="-0.1652038010042181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0.82066666666666666"/>
    <n v="-0.7424564917991737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0.99953000000000003"/>
    <n v="-0.9378343256066971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0.92788000000000004"/>
    <n v="-0.8046221661924766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995"/>
    <n v="-0.991119189372385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0.97499999999999998"/>
    <n v="-0.9111918937238530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0.99958999999999998"/>
    <n v="-0.946715136234311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0.94687500000000002"/>
    <n v="-0.7868605449372472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0.98380000000000001"/>
    <n v="-0.8667878405857795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0.95048333333333335"/>
    <n v="-0.671410006778256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99841000000000002"/>
    <n v="-0.8223837874477060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0.58750000000000002"/>
    <n v="-0.9378343256066971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"/>
    <n v="-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0.97070000000000001"/>
    <n v="-0.8135029768200913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99550000000000005"/>
    <n v="-0.9733575681171559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99490000000000001"/>
    <n v="-0.9023110830962383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99960000000000004"/>
    <n v="-0.991119189372385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0.64462590909090911"/>
    <n v="1.770812915815786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995"/>
    <n v="-0.991119189372385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99833333333333329"/>
    <n v="-0.973357568117155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99867499999999998"/>
    <n v="-0.964476757489541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0.99964295999999997"/>
    <n v="-0.911191893723853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0.91700000000000004"/>
    <n v="-0.9289535149790824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0.97577777777777774"/>
    <n v="-0.973357568117155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99761904761904763"/>
    <n v="-0.991119189372385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"/>
    <n v="-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0.999884"/>
    <n v="-0.955595946861926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"/>
    <n v="-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99780000000000002"/>
    <n v="-0.973357568117155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99527777777777782"/>
    <n v="-0.9378343256066971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"/>
    <n v="-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995"/>
    <n v="-0.982238378744770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0.98328571428571432"/>
    <n v="-0.7957413555648619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999"/>
    <n v="-0.991119189372385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99895"/>
    <n v="-0.982238378744770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99780000000000002"/>
    <n v="-0.9733575681171559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"/>
    <n v="-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0.85619999999999996"/>
    <n v="-0.8845494618410089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99333333333333329"/>
    <n v="-0.991119189372385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0.99995999999999996"/>
    <n v="-0.991119189372385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0.95"/>
    <n v="-0.991119189372385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0.93556085918854415"/>
    <n v="-0.94671513623431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0.60499999999999998"/>
    <n v="-0.6536483855230266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99642857142857144"/>
    <n v="-0.964476757489541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0.99937500000000001"/>
    <n v="-0.991119189372385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"/>
    <n v="-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"/>
    <n v="-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"/>
    <n v="-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99586666666666668"/>
    <n v="-0.92895351497908241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"/>
    <n v="-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99875000000000003"/>
    <n v="-0.991119189372385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0.91166666666666663"/>
    <n v="-0.8934302724686236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"/>
    <n v="-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99513333333333331"/>
    <n v="-0.973357568117155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99850000000000005"/>
    <n v="-0.982238378744770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0.8992"/>
    <n v="-0.946715136234311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"/>
    <n v="-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0.94306250000000003"/>
    <n v="-0.8667878405857795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99375000000000002"/>
    <n v="-0.991119189372385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0.93500000000000005"/>
    <n v="-0.973357568117155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99248000000000003"/>
    <n v="-0.9289535149790824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"/>
    <n v="-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0.9849"/>
    <n v="-0.973357568117155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99533333333333329"/>
    <n v="-0.973357568117155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"/>
    <n v="-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0.96150000000000002"/>
    <n v="-0.8312645980753207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"/>
    <n v="-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0.99941666666666662"/>
    <n v="-0.982238378744770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"/>
    <n v="-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"/>
    <n v="-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0.79295000000000004"/>
    <n v="-0.7779797343096325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0.80859999999999999"/>
    <n v="-0.9289535149790824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0.98368333333333335"/>
    <n v="-0.8579070299581648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0.94333333333333336"/>
    <n v="-0.973357568117155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99829999999999997"/>
    <n v="-0.973357568117155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996"/>
    <n v="-0.9822383787447706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999"/>
    <n v="-0.991119189372385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"/>
    <n v="-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0.99975999999999998"/>
    <n v="-0.991119189372385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0.94093333333333329"/>
    <n v="-0.831264598075320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0.97075"/>
    <n v="-0.9200727043514677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0.99994285714285713"/>
    <n v="-0.991119189372385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"/>
    <n v="-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0.99993333333333334"/>
    <n v="-0.991119189372385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0.94666666666666666"/>
    <n v="-0.955595946861926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0.88249999999999995"/>
    <n v="-0.245131096652750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0.99992000000000003"/>
    <n v="-0.973357568117155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0.95799999999999996"/>
    <n v="-0.964476757489541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0.96"/>
    <n v="-0.973357568117155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6E-2"/>
    <n v="2.33030398535551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7E-2"/>
    <n v="-1.4230020334768181E-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8E-2"/>
    <n v="9.2339707196608237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E-2"/>
    <n v="-0.3783432560669709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0550000000000004"/>
    <n v="-0.245131096652750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9E-2"/>
    <n v="-0.236250286025135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35"/>
    <n v="-0.8845494618410089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7E-2"/>
    <n v="-0.7069332492887148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-0.8667878405857795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7E-2"/>
    <n v="1.424461301338813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2223999999999999"/>
    <n v="5.340898788116897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35"/>
    <n v="0.509737806694499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699103448275862"/>
    <n v="3.546975041338726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5329333333333333"/>
    <n v="1.788574537071016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6060000000000001"/>
    <n v="0.48309537481165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E-2"/>
    <n v="-0.9200727043514677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5604166666666667"/>
    <n v="-8.5276505355685789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5E-2"/>
    <n v="-1.4230020334768181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99243999999999999"/>
    <n v="1.4066996800835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8E-2"/>
    <n v="-0.1030381266109151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E-2"/>
    <n v="-0.493793794225962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.615384615384615E-3"/>
    <n v="-0.4493897410878885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5"/>
    <n v="-0.7158140599163295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8E-2"/>
    <n v="0.25219429849367286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55300000000000005"/>
    <n v="-0.3339392029288973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6"/>
    <n v="-0.5914827111297237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.54315"/>
    <n v="-8.5276505355685789E-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E-2"/>
    <n v="-0.946715136234311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9039999999999999"/>
    <n v="-0.262892717907979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6E-2"/>
    <n v="-4.0872452217612286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8"/>
    <n v="-0.7779797343096325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.8608020000000005"/>
    <n v="3.87556503456047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45700000000000002"/>
    <n v="0.9715399593304636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999999999999999E-2"/>
    <n v="0.625188344853490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72277777777777774"/>
    <n v="-0.2096078541422916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59168195718654437"/>
    <n v="1.246845088786519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8E-2"/>
    <n v="0.243313487866058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1409545454545464"/>
    <n v="-8.5276505355685789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.80375"/>
    <n v="0.2255518666108287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2106060606060606"/>
    <n v="0.696234829874407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0.92933333333333334"/>
    <n v="-0.8401454087029354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0.95599999999999996"/>
    <n v="-0.973357568117155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0.96126"/>
    <n v="-0.6447675748954119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"/>
    <n v="-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0.70699999999999996"/>
    <n v="-0.7868605449372472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9090909090909096"/>
    <n v="-0.991119189372385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"/>
    <n v="-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"/>
    <n v="-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99199999999999999"/>
    <n v="-0.991119189372385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0.88400000000000001"/>
    <n v="-0.946715136234311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"/>
    <n v="-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0.97212636049907086"/>
    <n v="-0.946715136234311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"/>
    <n v="-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"/>
    <n v="-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0.82199999999999995"/>
    <n v="-0.97335756811715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"/>
    <n v="-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0.96987500000000004"/>
    <n v="-0.9289535149790824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49259999999999998"/>
    <n v="-0.6980524386611001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9945115257958288"/>
    <n v="-0.991119189372385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0.85908333333333331"/>
    <n v="-0.6625291961506413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7999999999999999E-2"/>
    <n v="-0.600363521757338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0250000000000001"/>
    <n v="-0.849026219330550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7"/>
    <n v="-0.7246948705439442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22142857142857142"/>
    <n v="-0.5559594686192649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51639999999999997"/>
    <n v="-0.476032172970732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2E-2"/>
    <n v="-0.28065433916320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0015333333333334"/>
    <n v="3.511451798828268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9E-2"/>
    <n v="-0.342820013556512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37657142857142856"/>
    <n v="0.2521942984936728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.3319999999999"/>
    <n v="5.31425635623405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9885074626865672"/>
    <n v="0.2521942984936728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.0236666666666667"/>
    <n v="-3.199164158999758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7963766666666658"/>
    <n v="2.20597263656890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472727272727273"/>
    <n v="0.5630226704601873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14633333333335"/>
    <n v="4.9501431205018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E-2"/>
    <n v="-0.147442179748988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3666666666666666"/>
    <n v="-0.3428200135565120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00000000000001E-2"/>
    <n v="-0.5381978473640355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25415384615384617"/>
    <n v="-6.75148841004563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9"/>
    <n v="-0.6358867642677972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6461538461538461"/>
    <n v="-0.6980524386611001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9147714285714287"/>
    <n v="-0.4138664985774297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368421052631582E-3"/>
    <n v="-0.5559594686192649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9E-2"/>
    <n v="0.4120488897907374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6666666666666666"/>
    <n v="0.6163075342258755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62E-2"/>
    <n v="0.8294469892886283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472"/>
    <n v="0.500856996066884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9E-2"/>
    <n v="-0.7246948705439442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6"/>
    <n v="-0.7513373024267884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3E-2"/>
    <n v="-0.5204362261088061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54975359999999984"/>
    <n v="3.147338563096065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2140666666666655"/>
    <n v="2.454635334142118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4E-2"/>
    <n v="-0.3961048773222003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9E-2"/>
    <n v="2.667774789204871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54938461538461536"/>
    <n v="0.687354019246793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107715723873442"/>
    <n v="0.6784732086191784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10911866666666659"/>
    <n v="0.1545053815899111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10714285714285714"/>
    <n v="-0.3428200135565120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23613333333333333"/>
    <n v="1.43334211196642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1105"/>
    <n v="-0.8046221661924766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-0.7246948705439442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E-2"/>
    <n v="-0.4405089304602738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9E-2"/>
    <n v="-0.822383787447706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42"/>
    <n v="-0.7779797343096325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999999999999997E-3"/>
    <n v="-0.45827055171550324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5066666666666665"/>
    <n v="-0.5381978473640355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5E-2"/>
    <n v="-0.23625028602513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45700000000000002"/>
    <n v="-0.6270059536401825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1"/>
    <n v="-0.5381978473640355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E-2"/>
    <n v="6.5697275313764125E-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22"/>
    <n v="-0.8046221661924766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599999999999999E-2"/>
    <n v="-0.4316281198326591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41176470588235292"/>
    <n v="-0.7957413555648619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1E-2"/>
    <n v="1.113632929372298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E-2"/>
    <n v="-0.7069332492887148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24"/>
    <n v="-0.7158140599163295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35"/>
    <n v="-0.7868605449372472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E-2"/>
    <n v="-0.7424564917991737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-0.5559594686192649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30260857142857145"/>
    <n v="-4.0872452217612286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0.60372499999999996"/>
    <n v="-7.639569472807109E-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0.7402333333333333"/>
    <n v="-0.236250286025135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34753636363636364"/>
    <n v="2.161568583430833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0.88485999999999998"/>
    <n v="-0.6003635217573384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0.88639999999999997"/>
    <n v="-0.662529196150641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1991304347826087"/>
    <n v="-0.6891716280334854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0.84499999999999997"/>
    <n v="-0.7868605449372472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0.67971999999999999"/>
    <n v="-0.1119189372385298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99391304347826082"/>
    <n v="-0.991119189372385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0.68884999999999996"/>
    <n v="8.3458896568993537E-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0.98873333333333335"/>
    <n v="-0.9023110830962383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0.59596000000000005"/>
    <n v="1.202441035648445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0.99998666666666669"/>
    <n v="-0.991119189372385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0.94266499999999998"/>
    <n v="-0.8312645980753207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0.84675"/>
    <n v="0.1989094347279846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0.84896551724137936"/>
    <n v="-0.9200727043514677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99497000000000002"/>
    <n v="-0.973357568117155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0.98697186147186144"/>
    <n v="-0.9378343256066971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99697142857142862"/>
    <n v="-0.964476757489541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0.91120000000000001"/>
    <n v="-0.6092443323849531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0.90159999999999996"/>
    <n v="-0.2007270435146769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0.97570000000000001"/>
    <n v="-0.9289535149790824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0.98870000000000002"/>
    <n v="-0.9023110830962383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0.96447916666666667"/>
    <n v="-0.6358867642677972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0.9766933333333333"/>
    <n v="-0.8667878405857795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99184000000000005"/>
    <n v="-0.9200727043514677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0.77505714285714289"/>
    <n v="-0.5559594686192649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0.98633199999999999"/>
    <n v="-0.6980524386611001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"/>
    <n v="-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"/>
    <n v="-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0.8924586466165414"/>
    <n v="1.451103733221657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0.8024"/>
    <n v="-0.8579070299581648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5053"/>
    <n v="0.9893015805856930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0.50617999999999996"/>
    <n v="0.2433134878660581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0.96696666666666664"/>
    <n v="-0.86678784058577951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0.93366000000000005"/>
    <n v="-0.671410006778256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"/>
    <n v="-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2964"/>
    <n v="-0.5914827111297237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998"/>
    <n v="-0.991119189372385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E-2"/>
    <n v="1.868501832719548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7773333333333334"/>
    <n v="0.234432677238443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5"/>
    <n v="-0.9378343256066971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47326530612244899"/>
    <n v="0.3232407835145904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9E-2"/>
    <n v="-0.7246948705439442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5E-2"/>
    <n v="-0.7690989236820178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042"/>
    <n v="0.527499427949728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00000000000001E-2"/>
    <n v="-0.307296771046053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5E-2"/>
    <n v="6.5697275313764125E-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3614"/>
    <n v="1.01594401246853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33600000000000002"/>
    <n v="-0.6270059536401825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30249999999999999"/>
    <n v="-0.4316281198326591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2268"/>
    <n v="7.4578085941378824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82810588235294125"/>
    <n v="-0.22736947539752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53"/>
    <n v="-0.4227473092050444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1666666666666667"/>
    <n v="-0.5648402792468796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5757575757575756"/>
    <n v="-0.8312645980753207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73199999999999998"/>
    <n v="-0.280654339163209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5983333333333336"/>
    <n v="1.34453400569028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0999999999999998E-2"/>
    <n v="-0.7779797343096325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-0.955595946861926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18642857142857142"/>
    <n v="0.2788367303765169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666666666666666E-3"/>
    <n v="-0.1829654222594475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26489200000000007"/>
    <n v="0.305479162259361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426"/>
    <n v="-0.2007270435146769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107"/>
    <n v="-0.22736947539752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8E-2"/>
    <n v="2.605609114811568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7E-2"/>
    <n v="-0.8223837874477060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2E-2"/>
    <n v="-0.3783432560669709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24"/>
    <n v="-0.8579070299581648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099999999999999E-2"/>
    <n v="-0.5381978473640355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89466666666666672"/>
    <n v="-0.4138664985774297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71325000000000005"/>
    <n v="-3.199164158999758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5248648648648648"/>
    <n v="0.491976185439269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6153846153846155"/>
    <n v="-0.7246948705439442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.0335000000000001"/>
    <n v="0.1811478134727552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1600000000000001"/>
    <n v="0.3410024047698198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.24"/>
    <n v="-0.955595946861926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0999999999999994E-2"/>
    <n v="-0.3517008241841268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7E-2"/>
    <n v="0.3143599728869757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.124090909090909"/>
    <n v="-0.1740846116318328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24085714285714285"/>
    <n v="-0.4405089304602738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10406124999999997"/>
    <n v="0.1900286241003699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1875"/>
    <n v="-0.8756686512133942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36625000000000002"/>
    <n v="-0.307296771046053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34807399999999999"/>
    <n v="-5.3492097071534796E-3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45400000000000001"/>
    <n v="-0.69805243866110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67E-2"/>
    <n v="-0.8312645980753207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10199999999999999"/>
    <n v="-0.8845494618410089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3639999999999999"/>
    <n v="-7.639569472807109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E-2"/>
    <n v="-0.5381978473640355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22133333333333333"/>
    <n v="-0.849026219330550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11885714285714286"/>
    <n v="-0.271773528535594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2999999999999995E-2"/>
    <n v="-0.3517008241841268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3850000000000001"/>
    <n v="0.4031680791631227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E-2"/>
    <n v="-0.4227473092050444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6144444444444442"/>
    <n v="0.63406915548110498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7428571428571427"/>
    <n v="-0.698052438661100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.9651999999999998"/>
    <n v="1.131394550627528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00000000000001E-2"/>
    <n v="3.5316009204612213E-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9E-2"/>
    <n v="-0.4138664985774297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0.98337931034482762"/>
    <n v="-0.955595946861926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99580000000000002"/>
    <n v="-0.8490262193305501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99875000000000003"/>
    <n v="-0.973357568117155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995"/>
    <n v="-0.982238378744770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0.92800000000000005"/>
    <n v="-0.946715136234311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"/>
    <n v="-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0.99983333333333335"/>
    <n v="-0.991119189372385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9976666666666667"/>
    <n v="-0.973357568117155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0.95428571428571429"/>
    <n v="-0.8845494618410089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0.95"/>
    <n v="-0.991119189372385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998"/>
    <n v="-0.991119189372385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0.81818181818181823"/>
    <n v="-0.9200727043514677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"/>
    <n v="-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0.98777777777777775"/>
    <n v="-0.982238378744770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998"/>
    <n v="-0.991119189372385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0.92936507936507939"/>
    <n v="-0.911191893723853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0.97272727272727277"/>
    <n v="-0.973357568117155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999"/>
    <n v="-0.9822383787447706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99895999999999996"/>
    <n v="-0.9822383787447706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9966666666666667"/>
    <n v="-0.991119189372385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0.7964"/>
    <n v="-0.8756686512133942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"/>
    <n v="-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"/>
    <n v="-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0.91620000000000001"/>
    <n v="-0.964476757489541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0.95499999999999996"/>
    <n v="-0.973357568117155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"/>
    <n v="-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0.9194"/>
    <n v="-0.955595946861926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0.68052941176470583"/>
    <n v="-0.5826019005021090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"/>
    <n v="-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0.93291666666666662"/>
    <n v="-0.9111918937238530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0.90012195121951222"/>
    <n v="-0.9023110830962383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999"/>
    <n v="-0.982238378744770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99229999999999996"/>
    <n v="-0.982238378744770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0.73099999999999998"/>
    <n v="-0.8046221661924766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0.97"/>
    <n v="-0.9289535149790824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0.93394495412844036"/>
    <n v="-0.9467151362343118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0.99992307692307691"/>
    <n v="-0.991119189372385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0.98877777777777776"/>
    <n v="-0.973357568117155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"/>
    <n v="-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"/>
    <n v="-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"/>
    <n v="-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"/>
    <n v="-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"/>
    <n v="-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0.99985000000000002"/>
    <n v="-0.973357568117155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"/>
    <n v="-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"/>
    <n v="-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0.99999000000000005"/>
    <n v="-0.991119189372385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0.99989445910290242"/>
    <n v="-0.9822383787447706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"/>
    <n v="-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"/>
    <n v="-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99142857142857144"/>
    <n v="-0.991119189372385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0.89500000000000002"/>
    <n v="-0.937834325606697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0.97099999999999997"/>
    <n v="-0.973357568117155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"/>
    <n v="-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"/>
    <n v="-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"/>
    <n v="-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"/>
    <n v="-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E-2"/>
    <n v="2.019475613388998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59E-2"/>
    <n v="0.3321215941422051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47666666666666668"/>
    <n v="-0.7779797343096325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3200000000000001"/>
    <n v="1.078109686861840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.5641450000000003"/>
    <n v="22.10786925305345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E-2"/>
    <n v="1.202441035648445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5079999999999999"/>
    <n v="4.328486376568820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E-2"/>
    <n v="1.602077513891107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E-2"/>
    <n v="1.85074021146431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5133333333333335"/>
    <n v="-0.280654339163209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3E-2"/>
    <n v="2.046118045271842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38704"/>
    <n v="1.983952370878539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20516000000000001"/>
    <n v="-0.5826019005021090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2266666666666666"/>
    <n v="-0.3250583923012826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88669666666666669"/>
    <n v="2.916437486778083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.6155466666666669"/>
    <n v="7.1348225348950667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1310000000000001"/>
    <n v="2.277019121589824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.8161422"/>
    <n v="178.7653687241767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37375000000000003"/>
    <n v="-0.3694624454393562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7040399999999994"/>
    <n v="4.639314748535335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0.97899999999999998"/>
    <n v="-0.94671513623431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999"/>
    <n v="-0.991119189372385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99285714285714288"/>
    <n v="-0.982238378744770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"/>
    <n v="-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0.97761194029850751"/>
    <n v="-0.9733575681171559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99760000000000004"/>
    <n v="-0.9733575681171559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"/>
    <n v="-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0.97599999999999998"/>
    <n v="-0.946715136234311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"/>
    <n v="-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0.69137931034482758"/>
    <n v="-0.8312645980753207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0.91666666666666663"/>
    <n v="-0.991119189372385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99250000000000005"/>
    <n v="-0.982238378744770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"/>
    <n v="-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0.91100000000000003"/>
    <n v="-0.9023110830962383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"/>
    <n v="-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"/>
    <n v="-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0.99993333333333334"/>
    <n v="-0.991119189372385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0.98099999999999998"/>
    <n v="-0.973357568117155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99750000000000005"/>
    <n v="-0.991119189372385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0.74964285714285717"/>
    <n v="-0.8667878405857795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6330769230769226"/>
    <n v="6.859517405439010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4E-2"/>
    <n v="1.921786696485236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9E-2"/>
    <n v="-0.3694624454393562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7793846153846153"/>
    <n v="1.388938058828354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7E-2"/>
    <n v="2.063879666527071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14"/>
    <n v="-0.6181251430125678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1499999999999999"/>
    <n v="-0.7069332492887148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10762162162162162"/>
    <n v="0.873851042426701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2364125714285715"/>
    <n v="0.7406388830124813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2E-2"/>
    <n v="2.5967283041839537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1792857142857142"/>
    <n v="0.8294469892886283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.5877142857142861"/>
    <n v="1.975071560250924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50018750000000001"/>
    <n v="0.9093742849371607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59999999999998E-2"/>
    <n v="0.5630226704601873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57189000000000001"/>
    <n v="3.928849898326159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6E-2"/>
    <n v="3.0174032803305325E-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980000000000002"/>
    <n v="4.461698535983041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536666666666668"/>
    <n v="1.095871308117069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2E-2"/>
    <n v="0.2877175410041316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4E-2"/>
    <n v="0.483095374811655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7E-2"/>
    <n v="1.0869904974894546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38965747126436778"/>
    <n v="3.014126403681844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24843243243243243"/>
    <n v="1.140275361255143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.07"/>
    <n v="-0.7513373024267884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74005769230769214"/>
    <n v="0.2433134878660581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20326086956521738"/>
    <n v="1.486626975732116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1044428571428572"/>
    <n v="-0.3783432560669709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8156666666666668"/>
    <n v="0.4209297004183521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894736842105266E-3"/>
    <n v="0.2521942984936728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34825714285714288"/>
    <n v="6.761828488535249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75957446808510642"/>
    <n v="-0.3517008241841268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.8401999999999998"/>
    <n v="1.61095832451872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45140000000000002"/>
    <n v="5.57179986443487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1773333333333333"/>
    <n v="2.277019121589824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32424999999999998"/>
    <n v="-2.3110830962382881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30841666666666"/>
    <n v="3.040768835564688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79900000000000004"/>
    <n v="0.989301580585693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7E-2"/>
    <n v="-0.5914827111297237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35986100000000004"/>
    <n v="1.52215021824257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7866666666666667"/>
    <n v="-0.1296805584937592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0.9996666666666667"/>
    <n v="-0.982238378744770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0.96"/>
    <n v="-0.991119189372385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99555555555555553"/>
    <n v="-0.991119189372385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"/>
    <n v="-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0.9996666666666667"/>
    <n v="-0.991119189372385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0.71099999999999997"/>
    <n v="-0.9023110830962383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"/>
    <n v="-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0.91428571428571426"/>
    <n v="-0.991119189372385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0.66"/>
    <n v="-0.946715136234311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0.86533333333333329"/>
    <n v="-0.93783432560669711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"/>
    <n v="-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0.50813953488372088"/>
    <n v="-0.857907029958164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"/>
    <n v="-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"/>
    <n v="-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"/>
    <n v="-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0.54866666666666664"/>
    <n v="-0.8934302724686236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0.96"/>
    <n v="-0.991119189372385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0.95333333333333337"/>
    <n v="-0.973357568117155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9966666666666667"/>
    <n v="-0.991119189372385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0.96240000000000003"/>
    <n v="-0.964476757489541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99329999999999996"/>
    <n v="-0.991119189372385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"/>
    <n v="-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0.98583333333333334"/>
    <n v="-0.982238378744770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999"/>
    <n v="-0.991119189372385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0.97499999999999998"/>
    <n v="-0.991119189372385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0.78749999999999998"/>
    <n v="-0.4760321729707326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0.95882352941176474"/>
    <n v="-0.8845494618410089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0.86360000000000003"/>
    <n v="-0.8046221661924766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"/>
    <n v="-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0.58599999999999997"/>
    <n v="-0.5381978473640355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99338842975206609"/>
    <n v="-0.964476757489541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0.95"/>
    <n v="-0.973357568117155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0.97522222222222221"/>
    <n v="-0.973357568117155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0.94940000000000002"/>
    <n v="-0.9467151362343118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0.77090000000000003"/>
    <n v="-0.6891716280334854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0.87"/>
    <n v="-0.9111918937238530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99450000000000005"/>
    <n v="-0.982238378744770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0.89193463363205061"/>
    <n v="-0.964476757489541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99159915991599157"/>
    <n v="-0.982238378744770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"/>
    <n v="-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995"/>
    <n v="-0.991119189372385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0.90700000000000003"/>
    <n v="-0.973357568117155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0.99924999999999997"/>
    <n v="-0.991119189372385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"/>
    <n v="-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0.21"/>
    <n v="-0.8934302724686236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"/>
    <n v="-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0.99986666666666668"/>
    <n v="-0.991119189372385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"/>
    <n v="-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"/>
    <n v="-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0.98299999999999998"/>
    <n v="-0.982238378744770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0.70771428571428574"/>
    <n v="-0.1829654222594475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"/>
    <n v="-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0.9998636363636364"/>
    <n v="-0.9733575681171559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0.79500000000000004"/>
    <n v="-0.9111918937238530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99719999999999998"/>
    <n v="-0.9378343256066971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0.97692307692307689"/>
    <n v="-0.973357568117155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"/>
    <n v="-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99875000000000003"/>
    <n v="-0.991119189372385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"/>
    <n v="-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0.92659999999999998"/>
    <n v="-0.9200727043514677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E-2"/>
    <n v="-0.5026746048535767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66666666666668E-3"/>
    <n v="-0.7158140599163295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3E-4"/>
    <n v="-0.7335756811715589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22107142857142856"/>
    <n v="-0.3783432560669709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9333333333333937E-3"/>
    <n v="-0.6092443323849531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1E-2"/>
    <n v="-0.1829654222594475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4511"/>
    <n v="0.8205661786610136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00000000000001E-2"/>
    <n v="-0.7957413555648619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8333333333333332"/>
    <n v="-0.9644767574895412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7184999999999999"/>
    <n v="-5.3492097071534796E-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25124999999999997"/>
    <n v="-0.7602181130544031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1"/>
    <n v="-0.9023110830962383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999999999999999E-2"/>
    <n v="-0.7690989236820178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E-2"/>
    <n v="-0.31617758167366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4124999999999999"/>
    <n v="0.2077902453555993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000000000000003E-2"/>
    <n v="0.3942872685355080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45857142857142857"/>
    <n v="0.4031680791631227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5E-2"/>
    <n v="-0.7602181130544031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33333333333333331"/>
    <n v="-0.7957413555648619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"/>
    <n v="-0.849026219330550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21199999999999999"/>
    <n v="-0.6714100067782560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E-2"/>
    <n v="-0.4227473092050444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6E-2"/>
    <n v="-0.8401454087029354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8"/>
    <n v="-0.7779797343096325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55333333333333334"/>
    <n v="-7.639569472807109E-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E-2"/>
    <n v="-4.0872452217612286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7"/>
    <n v="-0.6625291961506413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2499999999999995E-3"/>
    <n v="-0.218488664769906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7E-2"/>
    <n v="-0.271773528535594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6525000000000001"/>
    <n v="0.1189821390794523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55910000000000004"/>
    <n v="0.1811478134727552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0000000000001E-2"/>
    <n v="-0.582601900502109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-0.4849129835983473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5.0000000000000001E-3"/>
    <n v="-0.715814059916329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53"/>
    <n v="-0.6714100067782560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6E-2"/>
    <n v="-0.22736947539752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7999999999999999E-2"/>
    <n v="-0.8667878405857795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5"/>
    <n v="-0.7602181130544031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-0.8312645980753207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69860000000000011"/>
    <n v="-0.849026219330550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E-2"/>
    <n v="-0.7690989236820178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-0.7513373024267884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247"/>
    <n v="-0.671410006778256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000000000000001E-2"/>
    <n v="0.136743760334681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108"/>
    <n v="-0.911191893723853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10199999999999999"/>
    <n v="-0.262892717907979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199999999999999E-2"/>
    <n v="-0.591482711129723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5260869565217392"/>
    <n v="-0.2007270435146769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763157894736653E-3"/>
    <n v="-0.280654339163209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41549999999999998"/>
    <n v="-0.7158140599163295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999999999999997E-3"/>
    <n v="-0.82238378744770602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666666666666671E-3"/>
    <n v="-0.3783432560669709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74230400000000007"/>
    <n v="0.4919761854392698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990909090909091"/>
    <n v="-0.6980524386611001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42866666666666664"/>
    <n v="-0.5737210898744943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493333333333188E-3"/>
    <n v="-0.573721089874494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8E-2"/>
    <n v="0.9626591487028489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32233333333333336"/>
    <n v="-4.975326284522698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28"/>
    <n v="-0.6003635217573384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.5375"/>
    <n v="-0.6802908174058707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6E-2"/>
    <n v="-0.1030381266109151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9E-2"/>
    <n v="-0.4493897410878885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8"/>
    <n v="-0.7158140599163295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22408799999999993"/>
    <n v="-0.209607854142291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9457142857142856"/>
    <n v="-0.1740846116318328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0880000000000001"/>
    <n v="-0.1296805584937592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6852941176470591"/>
    <n v="-0.271773528535594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9E-2"/>
    <n v="3.0174032803305325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9750000000000002"/>
    <n v="-0.5381978473640355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999999999999999E-2"/>
    <n v="-0.7957413555648619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7350000000000135E-3"/>
    <n v="-0.316177581673668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2941176470588237"/>
    <n v="-0.5648402792468796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8095238095238095"/>
    <n v="-0.47603217297073264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0169999999999999"/>
    <n v="3.5316009204612213E-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3741600000000001"/>
    <n v="-0.6980524386611001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5333333333333332"/>
    <n v="-0.6270059536401825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11666666666666667"/>
    <n v="-0.627005953640182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84"/>
    <n v="-0.5648402792468796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75"/>
    <n v="-0.5026746048535767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7499999999999999"/>
    <n v="-0.7779797343096325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4E-2"/>
    <n v="6.85063659481139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"/>
    <n v="-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0.78285714285714281"/>
    <n v="-0.9111918937238530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49999999999998E-2"/>
    <n v="-0.1030381266109151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1E-2"/>
    <n v="-0.8667878405857795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99639999999999995"/>
    <n v="-0.991119189372385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0.6875"/>
    <n v="-0.6536483855230266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0.55700000000000005"/>
    <n v="-0.93783432560669711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-0.8756686512133942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0.746"/>
    <n v="-0.9023110830962383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0.66526666666666667"/>
    <n v="-0.662529196150641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0.52200000000000002"/>
    <n v="-0.8667878405857795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0.90666666666666662"/>
    <n v="-0.9289535149790824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99950000000000006"/>
    <n v="-0.991119189372385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0.88291666666666668"/>
    <n v="-0.7957413555648619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"/>
    <n v="-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0.79791999999999996"/>
    <n v="-0.8046221661924766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"/>
    <n v="-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0.95768854064642506"/>
    <n v="-0.964476757489541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0.73939999999999995"/>
    <n v="-0.298415960418438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99801980198019802"/>
    <n v="-0.982238378744770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0.99993939393939391"/>
    <n v="-0.991119189372385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0.98980000000000001"/>
    <n v="-0.982238378744770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0.34899999999999998"/>
    <n v="-0.9023110830962383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"/>
    <n v="-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"/>
    <n v="-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0.90259999999999996"/>
    <n v="-0.9200727043514677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"/>
    <n v="-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0.9514285714285714"/>
    <n v="-0.964476757489541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99319999999999997"/>
    <n v="-0.991119189372385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0.89500000000000002"/>
    <n v="-0.982238378744770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"/>
    <n v="-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0.98333333333333328"/>
    <n v="-0.991119189372385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0.92132000000000003"/>
    <n v="-0.849026219330550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99780000000000002"/>
    <n v="-0.982238378744770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0.92500000000000004"/>
    <n v="-0.973357568117155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0.57274119448698313"/>
    <n v="-0.6358867642677972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99785714285714289"/>
    <n v="-0.9822383787447706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99124999999999996"/>
    <n v="-0.973357568117155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0.94374999999999998"/>
    <n v="-0.9289535149790824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"/>
    <n v="-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0.99965277777777772"/>
    <n v="-0.9911191893723853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0.93500000000000005"/>
    <n v="-0.973357568117155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99416666666666664"/>
    <n v="-0.964476757489541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0.89818181818181819"/>
    <n v="-0.9200727043514677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0.6621538461538462"/>
    <n v="-0.8579070299581648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0.9996666666666667"/>
    <n v="-0.991119189372385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0.316"/>
    <n v="-0.9378343256066971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"/>
    <n v="-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"/>
    <n v="-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"/>
    <n v="-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"/>
    <n v="-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"/>
    <n v="-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0.99977777777777777"/>
    <n v="-0.991119189372385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0.89"/>
    <n v="-0.982238378744770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9926666666666667"/>
    <n v="-0.991119189372385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0.78749999999999998"/>
    <n v="-0.8667878405857795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996"/>
    <n v="-0.991119189372385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999"/>
    <n v="-0.991119189372385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"/>
    <n v="-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0833333333333334"/>
    <n v="-0.5381978473640355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499999999999994E-2"/>
    <n v="-0.6980524386611001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666666666666666E-3"/>
    <n v="-0.4049856879498150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8454545454545454"/>
    <n v="-0.3783432560669709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4014285714285715"/>
    <n v="-0.2096078541422916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48099999999999998"/>
    <n v="-4.9753262845226985E-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4E-2"/>
    <n v="0.4120488897907374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29948000000000002"/>
    <n v="0.6074267235982608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23487562189054725"/>
    <n v="0.1633861922175258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0162"/>
    <n v="0.1101013284518376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1E-2"/>
    <n v="-0.4582705517155032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6016666666666666"/>
    <n v="-0.2007270435146769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08"/>
    <n v="-0.6891716280334854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10529411764705883"/>
    <n v="-0.2007270435146769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"/>
    <n v="-0.964476757489541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E-2"/>
    <n v="6.569727531376412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6"/>
    <n v="-0.8756686512133942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4699999999999999"/>
    <n v="-0.7602181130544031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3E-2"/>
    <n v="-0.564840279246879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5439999999999998"/>
    <n v="-9.4157315983300488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-0.973357568117155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-0.7779797343096325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E-2"/>
    <n v="4.7935654058534727E-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0.80400000000000005"/>
    <n v="-0.6536483855230266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0.40532160000000006"/>
    <n v="-8.5276505355685789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"/>
    <n v="-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0.54279999999999995"/>
    <n v="-0.653648385523026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0.96260000000000001"/>
    <n v="-0.8667878405857795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0.97297500000000003"/>
    <n v="-0.8046221661924766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0.43485714285714283"/>
    <n v="-0.182965422259447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0.78690476190476188"/>
    <n v="-0.7779797343096325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0.84399999999999997"/>
    <n v="-0.8312645980753207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0.93743333333333334"/>
    <n v="-0.8312645980753207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0.54079999999999995"/>
    <n v="-0.8845494618410089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0.34898461538461539"/>
    <n v="0.1012205178242229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0.93300000000000005"/>
    <n v="-0.964476757489541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0.864375"/>
    <n v="-0.9111918937238530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0.98009999999999997"/>
    <n v="-0.866787840585779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0.63763636363636367"/>
    <n v="-0.6625291961506413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0.60256666666666669"/>
    <n v="0.3498832153974345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0.74236363636363634"/>
    <n v="-0.7868605449372472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0.84508571428571433"/>
    <n v="-0.3250583923012826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0.76307499999999995"/>
    <n v="0.6429499661087196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0.60240000000000005"/>
    <n v="-0.7069332492887148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0.79779166666666668"/>
    <n v="-4.0872452217612286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0.52368421052631575"/>
    <n v="-0.7424564917991737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0.84670000000000001"/>
    <n v="-0.7868605449372472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0.98618181818181816"/>
    <n v="-0.964476757489541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995"/>
    <n v="-0.964476757489541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0.95042424242424239"/>
    <n v="-0.8667878405857795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0.96433333333333338"/>
    <n v="-0.964476757489541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0.38875999999999999"/>
    <n v="0.2344326772384434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0.98666666666666669"/>
    <n v="-0.982238378744770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0.88922222222222225"/>
    <n v="-0.8401454087029354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0.61264285714285716"/>
    <n v="-0.280654339163209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0.77947368421052632"/>
    <n v="-0.236250286025135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0.32450000000000001"/>
    <n v="0.243313487866058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0.86362499999999998"/>
    <n v="-0.6714100067782560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0.98254249999999999"/>
    <n v="-0.946715136234311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0.79550367488110674"/>
    <n v="3.5316009204612213E-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0.8614705882352941"/>
    <n v="-0.671410006778256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0.51514285714285712"/>
    <n v="-0.8401454087029354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0.69199999999999995"/>
    <n v="-0.3339392029288973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0.648258064516129"/>
    <n v="-0.5381978473640355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0.63595555555555561"/>
    <n v="8.3458896568993537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0.97045000000000003"/>
    <n v="-0.9289535149790824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0.88939999999999997"/>
    <n v="-0.9289535149790824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0.58592857142857147"/>
    <n v="-0.1474421797489886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0.89142857142857146"/>
    <n v="-0.9200727043514677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0.96666666666666667"/>
    <n v="-0.982238378744770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0.99925925925925929"/>
    <n v="-0.7690989236820178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0.86692307692307691"/>
    <n v="-0.7957413555648619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"/>
    <n v="-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0.50816666666666666"/>
    <n v="0.2433134878660581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"/>
    <n v="-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0.97963999999999996"/>
    <n v="-0.9467151362343118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0.47672222222222221"/>
    <n v="-0.1119189372385298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"/>
    <n v="-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0.97916666666666663"/>
    <n v="-0.964476757489541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0.93434615384615383"/>
    <n v="-0.92895351497908241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4889999999999999"/>
    <n v="-0.4937937942259620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-0.9023110830962383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5857142857142856"/>
    <n v="-0.7069332492887148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4E-4"/>
    <n v="-0.6447675748954119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3E-2"/>
    <n v="-0.5559594686192649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-0.6625291961506413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6249999999999998E-3"/>
    <n v="-0.1474421797489886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6000000000000001E-3"/>
    <n v="-0.573721089874494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66683333333333328"/>
    <n v="-0.7069332492887148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E-2"/>
    <n v="1.007063201840922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3"/>
    <n v="-0.8756686512133942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42857142857142855"/>
    <n v="-0.82238378744770602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625"/>
    <n v="-0.7779797343096325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8049999999999999"/>
    <n v="-0.2007270435146769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4"/>
    <n v="-0.902311083096238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34000000000001"/>
    <n v="-0.5115554154811914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683333333333334"/>
    <n v="-0.7335756811715589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E-3"/>
    <n v="-0.7513373024267884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529999999999999"/>
    <n v="-0.6003635217573384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2E-2"/>
    <n v="-0.8845494618410089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E-2"/>
    <n v="-0.6447675748954119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525"/>
    <n v="-0.8135029768200913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24006100000000005"/>
    <n v="0.1900286241003699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E-2"/>
    <n v="-0.8223837874477060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-0.8312645980753207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37926666666666664"/>
    <n v="0.8560894211714725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20880000000000001"/>
    <n v="-0.662529196150641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2E-2"/>
    <n v="-0.78686054493724722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333333333333335E-3"/>
    <n v="-0.9289535149790824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2E-2"/>
    <n v="0.5896651023430314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3E-4"/>
    <n v="-0.7690989236820178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6966666666666666"/>
    <n v="0.1633861922175258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49999999999999E-2"/>
    <n v="-0.875668651213394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E-2"/>
    <n v="0.5452610492049579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54058971428571423"/>
    <n v="0.6962348298744078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00000000000001E-2"/>
    <n v="-0.6625291961506413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-0.8046221661924766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2E-2"/>
    <n v="0.3232407835145904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31833333333333336"/>
    <n v="-0.5026746048535767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33466666666666667"/>
    <n v="-0.8312645980753207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"/>
    <n v="-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0.91916666666666669"/>
    <n v="-0.8579070299581648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996"/>
    <n v="-0.982238378744770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0.57107692307692304"/>
    <n v="-0.573721089874494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0.99996363636363639"/>
    <n v="-0.982238378744770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995"/>
    <n v="-0.982238378744770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99950000000000006"/>
    <n v="-0.9911191893723853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0.95132000000000005"/>
    <n v="-0.8490262193305501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"/>
    <n v="-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0.89685714285714291"/>
    <n v="-0.9023110830962383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0.28215384615384614"/>
    <n v="-0.1563229903766034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0.98939999999999995"/>
    <n v="-0.8845494618410089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99550000000000005"/>
    <n v="-0.982238378744770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0.99983750000000005"/>
    <n v="-0.9822383787447706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99490000000000001"/>
    <n v="-0.973357568117155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"/>
    <n v="-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"/>
    <n v="-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"/>
    <n v="-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99880000000000002"/>
    <n v="-0.982238378744770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0.79920000000000002"/>
    <n v="-0.7868605449372472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72684500000000007"/>
    <n v="-0.3783432560669709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9552238805970154E-3"/>
    <n v="-0.28065433916320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8E-2"/>
    <n v="-0.7158140599163295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35099999999999998"/>
    <n v="-0.7690989236820178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6327868852459015"/>
    <n v="-6.751488410045639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2E-2"/>
    <n v="-0.7424564917991737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11166666666666666"/>
    <n v="-0.9289535149790824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6080000000000005"/>
    <n v="-0.2096078541422916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3E-2"/>
    <n v="-0.6092443323849531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44584416666666676"/>
    <n v="1.184679414393216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00000000000001E-2"/>
    <n v="6.5697275313764125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36599999999999999"/>
    <n v="-0.7690989236820178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4"/>
    <n v="-0.6003635217573384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4499999999999999"/>
    <n v="-0.8223837874477060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E-2"/>
    <n v="-0.5826019005021090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23946784922394679"/>
    <n v="-0.8845494618410089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6E-2"/>
    <n v="0.6251883448534902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44500000000000001"/>
    <n v="-0.8135029768200913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33333333333333331"/>
    <n v="-0.6270059536401825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47E-2"/>
    <n v="-0.5204362261088061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0.97303030303030302"/>
    <n v="-0.7779797343096325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0.98799999999999999"/>
    <n v="-0.973357568117155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0.53400000000000003"/>
    <n v="-0.6358867642677972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999"/>
    <n v="-0.982238378744770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99831999999999999"/>
    <n v="-0.964476757489541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0.57240000000000002"/>
    <n v="-0.120799747866144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99716666666666665"/>
    <n v="-0.964476757489541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0.98268"/>
    <n v="-0.964476757489541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0.85888571428571425"/>
    <n v="-0.6625291961506413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0.60604705882352938"/>
    <n v="1.531031028870189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0.99976470588235289"/>
    <n v="-0.991119189372385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0.40699999999999997"/>
    <n v="-0.627005953640182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0.98672916666666666"/>
    <n v="-0.7690989236820178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0.90990990990990994"/>
    <n v="-0.982238378744770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0.98399999999999999"/>
    <n v="-0.964476757489541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99490000000000001"/>
    <n v="-0.946715136234311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0.47429487179487179"/>
    <n v="-0.3783432560669709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0.98960000000000004"/>
    <n v="-0.9200727043514677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0.52600000000000002"/>
    <n v="-0.9289535149790824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0.56969999999999998"/>
    <n v="-6.751488410045639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36799999999999999"/>
    <n v="-0.6625291961506413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555"/>
    <n v="-0.431628119832659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4079999999999999"/>
    <n v="-0.8845494618410089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4399999999999999"/>
    <n v="-0.70693324928871482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0333333333333333"/>
    <n v="-0.5381978473640355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95379333333333338"/>
    <n v="-4.9753262845226985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3E-2"/>
    <n v="-0.9023110830962383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E-2"/>
    <n v="-0.6980524386611001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250000000000002E-3"/>
    <n v="-0.3339392029288973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7"/>
    <n v="-0.7690989236820178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0601"/>
    <n v="-0.5559594686192649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9E-2"/>
    <n v="-0.289535149790823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72433333333333338"/>
    <n v="-2.3110830962382881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23619999999999999"/>
    <n v="-0.3161775816736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000000000000005E-2"/>
    <n v="-0.5559594686192649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6520133333333337"/>
    <n v="0.2877175410041316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87245000000000006"/>
    <n v="-0.7424564917991737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5933333333333333"/>
    <n v="1.2412411548075923E-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107"/>
    <n v="-0.1474421797489886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70923076923076922"/>
    <n v="-0.7246948705439442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6118356000000004"/>
    <n v="42.36499829464258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38440333333333332"/>
    <n v="-0.1563229903766034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.052499999999998"/>
    <n v="21.00664873522923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.8805550000000002"/>
    <n v="14.8877702128027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.4801799999999998"/>
    <n v="5.038951226777997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49746666666666667"/>
    <n v="-0.3783432560669709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3375000000000627E-3"/>
    <n v="-0.7957413555648619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.0021100000000001"/>
    <n v="36.69904111422440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8E-2"/>
    <n v="7.3746044218406634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0051866666666669"/>
    <n v="15.6604007374051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1244400000000001"/>
    <n v="6.406596063430661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98472371428571437"/>
    <n v="5.056712848033226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2594666666666667"/>
    <n v="0.3054791622593610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.9894800000000004"/>
    <n v="2.6855364104601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.9859528571428569"/>
    <n v="1.5754350820082632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.9403333333333332"/>
    <n v="2.241495879079365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67504700000000006"/>
    <n v="4.861335014225702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.355717142857143"/>
    <n v="11.04237921104553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56734400000000007"/>
    <n v="2.76546370610863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17902857142857143"/>
    <n v="-0.7069332492887148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.053811999999999"/>
    <n v="13.50236375489480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92925000000000002"/>
    <n v="1.717528052050098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6884210526315788"/>
    <n v="0.8205661786610136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5957748878923765"/>
    <n v="10.37631841397443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6228"/>
    <n v="-8.5276505355685789E-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674309"/>
    <n v="12.43666647958104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7012999999999998"/>
    <n v="2.596728304183953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8496600000000001"/>
    <n v="3.529213420083497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.7907999999999999"/>
    <n v="15.75808965430894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.318"/>
    <n v="5.2254482499579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.6302771750000002"/>
    <n v="33.30657145447558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.7447999999999997"/>
    <n v="1.113632929372298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5683081313131313"/>
    <n v="17.21454259723775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7549600000000001"/>
    <n v="2.570085872301109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0870837499999997"/>
    <n v="1.24684508878651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.4660000000000002"/>
    <n v="3.200623426861753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.0232999999999999"/>
    <n v="6.291145525271669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2684514"/>
    <n v="2.445754523514504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4901154999999999"/>
    <n v="6.220099040250752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.5482402000000004"/>
    <n v="16.27317667071059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0.94920000000000004"/>
    <n v="-0.8934302724686236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"/>
    <n v="-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0.95699999999999996"/>
    <n v="-0.8579070299581648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0.78853333333333331"/>
    <n v="-0.9378343256066971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0.96812500000000001"/>
    <n v="-0.964476757489541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99950000000000006"/>
    <n v="-0.991119189372385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0.57527272727272727"/>
    <n v="-0.751337302426788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99583333333333335"/>
    <n v="-0.991119189372385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0.99"/>
    <n v="-0.991119189372385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0.83033333333333337"/>
    <n v="-0.95559594686192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0.93"/>
    <n v="-0.973357568117155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9986666666666667"/>
    <n v="-0.9822383787447706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"/>
    <n v="-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"/>
    <n v="-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0.92200000000000004"/>
    <n v="-0.973357568117155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"/>
    <n v="-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"/>
    <n v="-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0.73799999999999999"/>
    <n v="-0.973357568117155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99238709677419357"/>
    <n v="-0.937834325606697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0.875"/>
    <n v="-0.77797973430963252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8212909090909091"/>
    <n v="13.53788699740526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.1679421999999999"/>
    <n v="11.2111146129702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.12"/>
    <n v="-0.8490262193305501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.3442048000000002"/>
    <n v="2.143806962175604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23680099999999996"/>
    <n v="0.6962348298744078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4783999999999999"/>
    <n v="1.690885620167254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5709200000000001"/>
    <n v="0.2166710559832140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7074847688105987"/>
    <n v="-0.635886764267797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.05158"/>
    <n v="2.534562629790650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2005299999999997"/>
    <n v="14.42596806016673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.19564"/>
    <n v="7.623267119413875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49"/>
    <n v="0.6251883448534902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491375"/>
    <n v="39.51425808317826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.137822333333332"/>
    <n v="233.9596067748021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3000138888888893"/>
    <n v="0.4386913216735815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.2154220000000002"/>
    <n v="3.253908290627441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5102399999999997"/>
    <n v="2.78322532736386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8E-2"/>
    <n v="2.996364782426615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.8490975000000001"/>
    <n v="14.80784291715416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92333333333333334"/>
    <n v="8.3458896568993537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8109999999999999"/>
    <n v="-0.1563229903766034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5136999999999998"/>
    <n v="1.886263453974777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458999999999997"/>
    <n v="2.134926151547989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.8535000000000004"/>
    <n v="-6.751488410045639E-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.0115000000000001"/>
    <n v="5.4741109475311172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33483079999999987"/>
    <n v="3.031888024937074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20249"/>
    <n v="3.786756928284324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6166666666666666"/>
    <n v="-0.298415960418438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.6120000000000001"/>
    <n v="-0.1652038010042181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26239013671875"/>
    <n v="4.550506642259188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20349999999999999"/>
    <n v="3.51145179882826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0418799999999999"/>
    <n v="3.715710443263406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78676000000000001"/>
    <n v="0.4031680791631227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.868199871794872"/>
    <n v="3.511451798828268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.1103642500000002"/>
    <n v="4.719242044183867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31668333333333332"/>
    <n v="6.530927412217266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.0047639999999998"/>
    <n v="2.80986775924670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2051249999999998"/>
    <n v="0.8116853680333989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6216799999999999"/>
    <n v="2.365827227865971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4817133333333334"/>
    <n v="1.40669968008358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81863157894736838"/>
    <n v="6.5697275313764125E-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23530000000000001"/>
    <n v="0.2433134878660581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.0620938628158845"/>
    <n v="0.7139964511296372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36E-2"/>
    <n v="0.5985459129706461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.1918387755102042"/>
    <n v="1.335653195062666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21099999999999999"/>
    <n v="0.92713590619239017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7E-2"/>
    <n v="2.934199108033312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48332294117647057"/>
    <n v="11.19335299171498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20190699999999998"/>
    <n v="5.5895614856901084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7326999999999999"/>
    <n v="0.509737806694499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30362499999999998"/>
    <n v="1.149156171882757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.5304799999999998"/>
    <n v="3.804518549539553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00000000000001E-2"/>
    <n v="7.4578085941378824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3591428571428571"/>
    <n v="4.514983399748729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67416666666666669"/>
    <n v="-0.1030381266109151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3452"/>
    <n v="3.919969087698544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0223220000000002"/>
    <n v="4.9146198779913917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68281250000000004"/>
    <n v="2.64113235732202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43456666666666666"/>
    <n v="2.33030398535551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96399999999999997"/>
    <n v="11.11342569606645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7E-2"/>
    <n v="-0.6891716280334854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14976999999999999"/>
    <n v="0.8028045574057842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48049999999999998"/>
    <n v="-0.564840279246879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91166760827906346"/>
    <n v="50.6152713676966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99215125000000004"/>
    <n v="12.81854133656847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1859999999999999"/>
    <n v="-0.4227473092050444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686868686868687"/>
    <n v="-0.911191893723853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4E-2"/>
    <n v="-0.3250583923012826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8406660000000006"/>
    <n v="1.335653195062666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.1732719999999999"/>
    <n v="12.58764026025049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8072999999999999"/>
    <n v="1.468865354476886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10731468531468531"/>
    <n v="2.10828371966514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52604299999999993"/>
    <n v="3.173980994978909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000000000000001E-2"/>
    <n v="-0.973357568117155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.783738373837384"/>
    <n v="71.82264714644054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4334915642458101"/>
    <n v="73.23469603623128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5508"/>
    <n v="0.6695923979915637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31204999999999999"/>
    <n v="-0.5737210898744943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8816999999999999"/>
    <n v="4.390652050962123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.0780000000000003"/>
    <n v="-0.5559594686192649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4571428571428571"/>
    <n v="-0.511555415481191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0733333333333334"/>
    <n v="-0.6625291961506413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3333333333333333"/>
    <n v="-0.7779797343096325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9E-2"/>
    <n v="-0.5914827111297237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23533333333333334"/>
    <n v="-0.262892717907979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7.0000000000000001E-3"/>
    <n v="-0.6891716280334854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5E-2"/>
    <n v="-0.7779797343096325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5510666666666673"/>
    <n v="-0.3339392029288973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20400400000000007"/>
    <n v="-0.449389741087888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5040374999999995"/>
    <n v="0.420929700418352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20467777777777782"/>
    <n v="1.184679414393216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E-2"/>
    <n v="-0.5115554154811914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7E-2"/>
    <n v="-0.7957413555648619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20542857142857143"/>
    <n v="-0.360581634811741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-0.8046221661924766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6E-2"/>
    <n v="-0.8756686512133942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-0.6625291961506413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333333333333335E-3"/>
    <n v="-0.7158140599163295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32366666666666666"/>
    <n v="-0.4405089304602738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36666666666666664"/>
    <n v="-0.7602181130544031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3250000000000001"/>
    <n v="-0.6092443323849531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36"/>
    <n v="-0.6625291961506413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46123183746946123"/>
    <n v="2.1293222175690622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9499999999999998"/>
    <n v="-0.6714100067782560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54"/>
    <n v="-0.120799747866144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E-2"/>
    <n v="-0.6092443323849531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7E-2"/>
    <n v="-0.4849129835983473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4999999999996E-2"/>
    <n v="0.69623482987440788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2E-2"/>
    <n v="-0.6447675748954119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5000000000000001E-3"/>
    <n v="-0.6625291961506413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000000000000002E-2"/>
    <n v="-0.653648385523026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-0.9023110830962383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71E-2"/>
    <n v="-4.9753262845226985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E-2"/>
    <n v="0.3054791622593610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2566666666666666"/>
    <n v="-0.6802908174058707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.0416666666666666E-3"/>
    <n v="-0.1829654222594475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47749999999999998"/>
    <n v="-0.6891716280334854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34610999999999992"/>
    <n v="-0.8490262193305501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999999999999997E-3"/>
    <n v="-0.8046221661924766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8037500000000372E-3"/>
    <n v="-0.3872240666945856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99431999999999998"/>
    <n v="-0.911191893723853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99612500000000004"/>
    <n v="-0.973357568117155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0.9"/>
    <n v="-0.955595946861926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0.8954545454545455"/>
    <n v="-0.955595946861926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0.98580000000000001"/>
    <n v="-0.7602181130544031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99950000000000006"/>
    <n v="-0.982238378744770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0.71157142857142852"/>
    <n v="1.095871308117069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99833333333333329"/>
    <n v="-0.991119189372385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0.88200000000000001"/>
    <n v="-0.8934302724686236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99797619047619046"/>
    <n v="-0.964476757489541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0.95"/>
    <n v="-0.973357568117155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0.97887009999999997"/>
    <n v="-0.120799747866144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0.98399999999999999"/>
    <n v="-0.973357568117155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0.98266666666666669"/>
    <n v="-0.973357568117155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0.90439999999999998"/>
    <n v="-0.8046221661924766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0.99940387499999994"/>
    <n v="-0.96447675748954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0.71594000000000002"/>
    <n v="3.742352875146250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0.872"/>
    <n v="-0.8934302724686236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0.94579999999999997"/>
    <n v="-0.5026746048535767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99887999999999999"/>
    <n v="-0.9023110830962383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"/>
    <n v="-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0.9427619047619048"/>
    <n v="-0.8934302724686236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0.88749999999999996"/>
    <n v="-0.955595946861926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0.98290140845070417"/>
    <n v="-0.7868605449372472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0.69566666666666666"/>
    <n v="-0.2096078541422916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99980000000000002"/>
    <n v="-0.9911191893723853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99303589743589749"/>
    <n v="-0.5115554154811914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0.98"/>
    <n v="-0.9822383787447706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"/>
    <n v="-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9919"/>
    <n v="-0.964476757489541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99737777777777781"/>
    <n v="-0.946715136234311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99833333333333329"/>
    <n v="-0.964476757489541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0.99990875545119084"/>
    <n v="-0.964476757489541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99199999999999999"/>
    <n v="-0.982238378744770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0.97699999999999998"/>
    <n v="-0.955595946861926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0.97333928571428574"/>
    <n v="-0.26289271790797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0.71808000000000005"/>
    <n v="-0.4937937942259620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0.93409963333333335"/>
    <n v="1.7619321051881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99277777777777776"/>
    <n v="-0.982238378744770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99150000000000005"/>
    <n v="-0.8579070299581648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575"/>
    <n v="-0.8845494618410089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2266666666666666"/>
    <n v="-0.484912983598347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2200000000000001"/>
    <n v="-0.609244332384953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3E-2"/>
    <n v="-0.262892717907979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38640000000000002"/>
    <n v="3.905484343092002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46600000000000003"/>
    <n v="-0.7158140599163295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2"/>
    <n v="-0.9289535149790824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21581611111111104"/>
    <n v="2.019475613388998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-0.937834325606697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80857142857142861"/>
    <n v="-0.8312645980753207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49999999999998E-2"/>
    <n v="-0.582601900502109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-0.8845494618410089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6928571428571429"/>
    <n v="-0.2007270435146769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9E-2"/>
    <n v="-0.4405089304602738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5"/>
    <n v="-0.7690989236820178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6019999999999999"/>
    <n v="-0.3694624454393562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99999999999999E-3"/>
    <n v="-0.6625291961506413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38640000000000002"/>
    <n v="6.62861632912102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399999999999999"/>
    <n v="-0.8135029768200913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3E-2"/>
    <n v="-0.307296771046053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53100000000000003"/>
    <n v="-0.5293170367364208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.2416666666666663"/>
    <n v="2.161568583430833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.8927777777777779"/>
    <n v="1.477746165104501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8473999999999999"/>
    <n v="1.362295626945510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.569700000000001"/>
    <n v="4.5327450210039588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3E-2"/>
    <n v="2.48127776602496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1464250000000007"/>
    <n v="30.63344745556356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.1217692027666546"/>
    <n v="3.564736662593956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.0324999999999998"/>
    <n v="-0.21848866476990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84610526315789469"/>
    <n v="3.76899530702909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9733333333333333"/>
    <n v="-0.7779797343096325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812401666666668"/>
    <n v="27.75606481221640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5237333333333334"/>
    <n v="6.966087132970387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.3737000000000004"/>
    <n v="6.797351731045708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20326086956521738"/>
    <n v="2.129322217569062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3835714285714285"/>
    <n v="1.07810968686184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.5103109999999997"/>
    <n v="37.45391001757165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32892500000000002"/>
    <n v="4.781407718577170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46977777777777779"/>
    <n v="1.229083467531290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.4215"/>
    <n v="1.335653195062666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8271818181818182"/>
    <n v="-0.751337302426788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.0418124999999998"/>
    <n v="5.403064462510199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2E-2"/>
    <n v="-0.555959468619264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32866666666666666"/>
    <n v="-0.3517008241841268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52"/>
    <n v="-0.76021811305440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E-2"/>
    <n v="-0.6980524386611001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-0.9378343256066971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E-2"/>
    <n v="-0.7868605449372472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50800000000000001"/>
    <n v="-0.866787840585779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1425"/>
    <n v="-0.3605816348117415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95599999999999996"/>
    <n v="6.5697275313764125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4383333333333334"/>
    <n v="9.2339707196608237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-0.9911191893723853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9250166666666666"/>
    <n v="-0.7868605449372472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5636363636363636"/>
    <n v="-0.7069332492887148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4E-2"/>
    <n v="-0.8756686512133942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4E-2"/>
    <n v="-0.9200727043514677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2832999999999992"/>
    <n v="-0.3250583923012826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999999999999999E-2"/>
    <n v="-0.8312645980753207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9E-2"/>
    <n v="-0.3872240666945856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4E-2"/>
    <n v="0.9360167168200048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26"/>
    <n v="-0.7335756811715589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3E-2"/>
    <n v="-0.1119189372385298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4315"/>
    <n v="1.628719945773951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.4483338095238096"/>
    <n v="9.692495995648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403E-2"/>
    <n v="1.85074021146431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57376923076923081"/>
    <n v="1.67312399891202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.744899999999999"/>
    <n v="0.2788367303765169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71047553669495755"/>
    <n v="3.786756928284324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595294117647059"/>
    <n v="3.422643692552121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.121296000000001"/>
    <n v="8.884342228535162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.9580000000000002"/>
    <n v="7.7742409000833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.3203999999999998"/>
    <n v="2.472396955397348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-0.751337302426788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5331538461538462"/>
    <n v="0.3054791622593610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3710714285714287"/>
    <n v="5.038951226777997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.5292777777777777"/>
    <n v="7.729836846945251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374"/>
    <n v="-0.298415960418438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8026679999999993"/>
    <n v="2.783225327363862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7068000000000001"/>
    <n v="-0.147442179748988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.0640000000000001"/>
    <n v="0.447572132301196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.600976000000001"/>
    <n v="21.42404683472712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17.0724496271959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7702"/>
    <n v="1.57543508200826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.47025"/>
    <n v="16.58400504267710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99999999999999E-3"/>
    <n v="-0.4937937942259620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E-2"/>
    <n v="2.374708038493586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7E-2"/>
    <n v="0.136743760334681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8771428571428572"/>
    <n v="0.5985459129706461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.7511200000000002"/>
    <n v="4.0709428683679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34449294117647067"/>
    <n v="3.262789101255056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7227777777777777"/>
    <n v="1.211321846276060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2687499999999999"/>
    <n v="-0.254011907280365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.5979999999999999"/>
    <n v="0.7495196936400960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8665822784810127"/>
    <n v="1.406699680083584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2270833333333333"/>
    <n v="-0.5559594686192649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.3613999999999997"/>
    <n v="0.500856996066884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46500000000000002"/>
    <n v="0.8205661786610136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.670999999999999"/>
    <n v="0.8294469892886283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.2692000000000001"/>
    <n v="-0.25401190728036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.7949999999999999"/>
    <n v="0.8649702317990872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415151515151515"/>
    <n v="0.6074267235982608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15546666666666667"/>
    <n v="-0.4671513623431179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80033333333333334"/>
    <n v="2.951960729288542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.9850000000000001"/>
    <n v="-0.8490262193305501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2026666666666666"/>
    <n v="0.722877261757251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80525"/>
    <n v="2.5878474935563394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999999999999999E-2"/>
    <n v="0.7228772617572519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.016400000000001"/>
    <n v="7.010491186108461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2024800000000004"/>
    <n v="13.83095374811655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.8309"/>
    <n v="10.79371651347232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.566000000000001"/>
    <n v="7.383485232468278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.2036"/>
    <n v="0.3054791622593610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9600000000000001"/>
    <n v="-0.120799747866144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.0776923076923075"/>
    <n v="-0.298415960418438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4E-2"/>
    <n v="-0.3339392029288973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4108235294117647"/>
    <n v="0.8383277999162431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.7070000000000001"/>
    <n v="-9.4157315983300488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53800000000000003"/>
    <n v="-0.7158140599163295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.0357653061224488"/>
    <n v="3.262789101255056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85"/>
    <n v="-0.9023110830962383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85333333333333339"/>
    <n v="-0.8934302724686236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5533333333332844E-3"/>
    <n v="-0.573721089874494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E-2"/>
    <n v="-0.47603217297073264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21366666666666667"/>
    <n v="-0.29841596041843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4E-4"/>
    <n v="-0.875668651213394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9977555555555551"/>
    <n v="-5.8634073472841684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E-3"/>
    <n v="-0.7779797343096325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6E-2"/>
    <n v="-0.7779797343096325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3E-2"/>
    <n v="-0.7424564917991737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72799999999999998"/>
    <n v="-0.6181251430125678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1E-2"/>
    <n v="-0.5914827111297237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7E-2"/>
    <n v="-0.7602181130544031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460808"/>
    <n v="-5.3492097071534796E-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525"/>
    <n v="-0.698052438661100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49071428571428571"/>
    <n v="0.2877175410041316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.0000000000000001E-3"/>
    <n v="-0.8312645980753207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2E-2"/>
    <n v="1.557673460753033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.5016666666666665"/>
    <n v="-0.8756686512133942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00000000000001E-2"/>
    <n v="-0.937834325606697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33604400000000006"/>
    <n v="0.8738510424267019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70652173913043481"/>
    <n v="-0.245131096652750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3E-2"/>
    <n v="-8.5276505355685789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.0033333333334065E-3"/>
    <n v="3.5316009204612213E-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8E-2"/>
    <n v="0.483095374811655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2E-2"/>
    <n v="-0.3517008241841268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6E-2"/>
    <n v="-0.3339392029288973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2E-2"/>
    <n v="4.45281772535542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4E-2"/>
    <n v="-4.9753262845226985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288397837837838"/>
    <n v="9.870112208200394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2E-2"/>
    <n v="-7.639569472807109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E-2"/>
    <n v="-0.298415960418438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75840400000000008"/>
    <n v="0.3942872685355080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5697000000000001"/>
    <n v="-0.5559594686192649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999999999999999E-2"/>
    <n v="-0.431628119832659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5E-2"/>
    <n v="0.7761621255229401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4"/>
    <n v="-0.8046221661924766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21060000000000001"/>
    <n v="0.447572132301196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6999999999999999E-2"/>
    <n v="-0.31617758167366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599999999999996E-2"/>
    <n v="-0.209607854142291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0.60879037605380315"/>
    <n v="-0.4316281198326591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0.96851851851851856"/>
    <n v="-0.964476757489541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0.52"/>
    <n v="-0.964476757489541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0.79266666666666663"/>
    <n v="-0.4582705517155032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0.92"/>
    <n v="-0.937834325606697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99280000000000002"/>
    <n v="-0.991119189372385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.2609431428571432"/>
    <n v="28.79511965564732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5445"/>
    <n v="3.768995307029094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00000000000003E-2"/>
    <n v="0.1101013284518376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29E-2"/>
    <n v="0.447572132301196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44313750000000007"/>
    <n v="1.513269407614960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7E-2"/>
    <n v="2.126045340920374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1216666666666666"/>
    <n v="-0.1652038010042181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E-2"/>
    <n v="-0.40498568794981504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1E-2"/>
    <n v="0.962659148702848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.2073254999999996"/>
    <n v="18.22695500878582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10658333333333334"/>
    <n v="0.5896651023430314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4E-2"/>
    <n v="9.2339707196608237E-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.94208"/>
    <n v="8.80441493288662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5E-2"/>
    <n v="2.578966682928724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"/>
    <n v="-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"/>
    <n v="-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0.97"/>
    <n v="-0.991119189372385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999"/>
    <n v="-0.991119189372385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"/>
    <n v="-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0.99934999999999996"/>
    <n v="-0.973357568117155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0.98499999999999999"/>
    <n v="-0.991119189372385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99614285714285711"/>
    <n v="-0.955595946861926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"/>
    <n v="-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"/>
    <n v="-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99428571428571433"/>
    <n v="-0.9378343256066971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"/>
    <n v="-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"/>
    <n v="-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0.99928571428571433"/>
    <n v="-0.991119189372385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99312500000000004"/>
    <n v="-0.982238378744770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"/>
    <n v="-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"/>
    <n v="-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"/>
    <n v="-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0.85319999999999996"/>
    <n v="-0.973357568117155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99960000000000004"/>
    <n v="-0.99111918937238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"/>
    <n v="-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0.7142857142857143"/>
    <n v="-0.9822383787447706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"/>
    <n v="-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"/>
    <n v="-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"/>
    <n v="-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0.89480000000000004"/>
    <n v="-0.7602181130544031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0.98660000000000003"/>
    <n v="-0.8756686512133942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99750000000000005"/>
    <n v="-0.9822383787447706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"/>
    <n v="-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99672000000000005"/>
    <n v="-0.964476757489541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"/>
    <n v="-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0.96727272727272728"/>
    <n v="-0.9467151362343118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0.99994117647058822"/>
    <n v="-0.991119189372385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0.99954545454545451"/>
    <n v="-0.9911191893723853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"/>
    <n v="-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0.89122333333333337"/>
    <n v="-0.964476757489541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"/>
    <n v="-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"/>
    <n v="-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"/>
    <n v="-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99633333333333329"/>
    <n v="-0.973357568117155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0.9818066010422698"/>
    <n v="-0.9378343256066971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0.97499999999999998"/>
    <n v="-0.9822383787447706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0.95650000000000002"/>
    <n v="-0.973357568117155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99199999999999999"/>
    <n v="-0.9289535149790824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0.9878769230769231"/>
    <n v="-0.9378343256066971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"/>
    <n v="-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99316000000000004"/>
    <n v="-0.973357568117155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0.98748648648648651"/>
    <n v="-0.9289535149790824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99812500000000004"/>
    <n v="-0.991119189372385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"/>
    <n v="-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99875000000000003"/>
    <n v="-0.991119189372385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"/>
    <n v="-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99950000000000006"/>
    <n v="-0.991119189372385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99939999999999996"/>
    <n v="-0.98223837874477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"/>
    <n v="-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998"/>
    <n v="-0.991119189372385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"/>
    <n v="-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"/>
    <n v="-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"/>
    <n v="-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"/>
    <n v="-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99282142857142852"/>
    <n v="-0.9200727043514677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9956666666666667"/>
    <n v="-0.991119189372385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0.83166666666666667"/>
    <n v="-0.8934302724686236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"/>
    <n v="-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0.77480000000000004"/>
    <n v="-0.8223837874477060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0.58615384615384614"/>
    <n v="-0.8579070299581648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0.74740909090909091"/>
    <n v="-0.70693324928871482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998"/>
    <n v="-0.982238378744770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0.98160000000000003"/>
    <n v="-0.946715136234311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"/>
    <n v="-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99395999999999995"/>
    <n v="-0.973357568117155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"/>
    <n v="-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9916666666666667"/>
    <n v="-0.973357568117155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0.96933333333333338"/>
    <n v="-0.8845494618410089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99441666666666662"/>
    <n v="-0.9467151362343118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0.99975000000000003"/>
    <n v="-0.991119189372385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"/>
    <n v="-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99980000000000002"/>
    <n v="-0.955595946861926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"/>
    <n v="-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0.85174866627148782"/>
    <n v="-0.6802908174058707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0.99983333333333335"/>
    <n v="-0.9911191893723853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998"/>
    <n v="-0.991119189372385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0.99986666666666668"/>
    <n v="-0.991119189372385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0.98760000000000003"/>
    <n v="-0.9200727043514677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0.99971428571428567"/>
    <n v="-0.9911191893723853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"/>
    <n v="-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0.99997999999999998"/>
    <n v="-0.99111918937238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0.99997142857142862"/>
    <n v="-0.991119189372385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0.9856785714285714"/>
    <n v="-0.964476757489541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99299999999999999"/>
    <n v="-0.9822383787447706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0.99997999999999998"/>
    <n v="-0.9822383787447706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0.99985714285714289"/>
    <n v="-0.9822383787447706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"/>
    <n v="-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99870000000000003"/>
    <n v="-0.982238378744770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99510399999999999"/>
    <n v="-0.964476757489541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0.99961538461538457"/>
    <n v="-0.982238378744770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"/>
    <n v="-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9966666666666667"/>
    <n v="-0.991119189372385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"/>
    <n v="-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998"/>
    <n v="-0.982238378744770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799999999999995E-2"/>
    <n v="-3.199164158999758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5941666666666668"/>
    <n v="2.30366155347266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0251494999999999"/>
    <n v="1.76193210518817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5999999999999993E-2"/>
    <n v="-0.4582705517155032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72799999999999998"/>
    <n v="2.1293222175690622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67979999999999996"/>
    <n v="-1.4230020334768181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.2719999999999998"/>
    <n v="1.992833181506154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4999999999999997E-2"/>
    <n v="-0.9200727043514677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8"/>
    <n v="6.5697275313764125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E-2"/>
    <n v="-9.4157315983300488E-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545"/>
    <n v="0.6518307767363343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33500000000000002"/>
    <n v="-0.8667878405857795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700000000000004"/>
    <n v="-0.4049856879498150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4571428571428575E-3"/>
    <n v="0.15450538158991114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82"/>
    <n v="-0.857907029958164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80866666666666664"/>
    <n v="-0.4049856879498150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E-2"/>
    <n v="0.1012205178242229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1018"/>
    <n v="-0.289535149790823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499999999999999E-2"/>
    <n v="1.504388596987345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823529411764705E-3"/>
    <n v="-0.3961048773222003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7999999999999999E-2"/>
    <n v="-0.236250286025135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10708333333333334"/>
    <n v="2.1293222175690622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6250000000000001"/>
    <n v="-0.33393920292889739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111"/>
    <n v="-0.6181251430125678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80142857142857138"/>
    <n v="-0.573721089874494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-0.5381978473640355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85"/>
    <n v="-0.6181251430125678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E-2"/>
    <n v="-0.484912983598347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3666666666666666"/>
    <n v="-0.582601900502109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E-2"/>
    <n v="-0.6802908174058707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8000000000000003"/>
    <n v="-0.8490262193305501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35760266666666674"/>
    <n v="-7.639569472807109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-0.5826019005021090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9E-5"/>
    <n v="-0.66252919615064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199999999999999E-2"/>
    <n v="-0.280654339163209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6E-2"/>
    <n v="-0.5115554154811914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71333333333333337"/>
    <n v="-0.6358867642677972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7500000000000002"/>
    <n v="-0.298415960418438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3344333333333333"/>
    <n v="-0.8579070299581648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-0.9289535149790824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2910999999999989"/>
    <n v="-0.1563229903766034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E-3"/>
    <n v="-0.7779797343096325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3727272727272727"/>
    <n v="-0.831264598075320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9317428571428563"/>
    <n v="-0.2007270435146769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00000000000001E-2"/>
    <n v="-0.6358867642677972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6566666666666667"/>
    <n v="-0.7335756811715589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59E-4"/>
    <n v="-0.6625291961506413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000000000000004E-2"/>
    <n v="-0.422747309205044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33671428571428569"/>
    <n v="-0.3339392029288973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214"/>
    <n v="-0.8579070299581648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000000000000001E-2"/>
    <n v="-0.911191893723853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5"/>
    <n v="-0.7602181130544031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8699999999999998"/>
    <n v="1.30012995255220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6E-2"/>
    <n v="-0.6536483855230266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7536666666666665"/>
    <n v="-0.6270059536401825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-0.9111918937238530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2771499999999991"/>
    <n v="-0.5026746048535767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1E-2"/>
    <n v="-0.8223837874477060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.0262500000000001"/>
    <n v="0.509737806694499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3333333333333333"/>
    <n v="-0.7424564917991737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0.97445454545454546"/>
    <n v="-0.9378343256066971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0.99921818181818178"/>
    <n v="-0.955595946861926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"/>
    <n v="-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"/>
    <n v="-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"/>
    <n v="-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99399999999999999"/>
    <n v="-0.982238378744770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"/>
    <n v="-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"/>
    <n v="-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0.98947368421052628"/>
    <n v="-0.7513373024267884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99850000000000005"/>
    <n v="-0.9822383787447706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"/>
    <n v="-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"/>
    <n v="-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"/>
    <n v="-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0.98250000000000004"/>
    <n v="-0.964476757489541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0.81399999999999995"/>
    <n v="-0.8934302724686236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"/>
    <n v="-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0.90183333333333338"/>
    <n v="-0.706933249288714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"/>
    <n v="-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0.99956666666666671"/>
    <n v="-0.964476757489541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"/>
    <n v="-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83E-2"/>
    <n v="0.1722670028451405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-0.7602181130544031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56444444444444442"/>
    <n v="-0.7690989236820178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E-2"/>
    <n v="-0.6181251430125678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499999999999999E-3"/>
    <n v="-0.289535149790823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295"/>
    <n v="-0.7069332492887148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0000000000002E-2"/>
    <n v="-0.369462445439356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1E-2"/>
    <n v="-0.280654339163209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4E-2"/>
    <n v="-0.3250583923012826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-0.5737210898744943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.0000000000000001E-3"/>
    <n v="-0.4582705517155032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6124999999999998"/>
    <n v="-0.4671513623431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10666666666666667"/>
    <n v="0.2077902453555993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5"/>
    <n v="-0.8756686512133942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E-2"/>
    <n v="-0.307296771046053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6"/>
    <n v="-0.964476757489541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"/>
    <n v="-0.9023110830962383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3017611111111102"/>
    <n v="0.6429499661087196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5000000000000001E-3"/>
    <n v="-0.4760321729707326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2E-2"/>
    <n v="-0.7602181130544031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E-2"/>
    <n v="-0.4405089304602738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E-2"/>
    <n v="-0.8845494618410089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56399999999999995"/>
    <n v="-0.8845494618410089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2000000000000007E-3"/>
    <n v="-0.493793794225962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95299999999999996"/>
    <n v="-0.4582705517155032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1714285714285715"/>
    <n v="-0.4227473092050444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9854545454545455"/>
    <n v="0.1900286241003699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E-2"/>
    <n v="-0.671410006778256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E-2"/>
    <n v="-0.6714100067782560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4615384615384613E-3"/>
    <n v="0.3321215941422051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2E-2"/>
    <n v="-0.5026746048535767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000000000000002E-2"/>
    <n v="-0.8401454087029354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55533333333333335"/>
    <n v="-0.467151362343117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22800000000000001"/>
    <n v="-0.4049856879498150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499999999999996E-2"/>
    <n v="-0.689171628033485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68E-2"/>
    <n v="-0.698052438661100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8444444444444444"/>
    <n v="-0.6802908174058707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4E-2"/>
    <n v="-0.8401454087029354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125"/>
    <n v="-0.7779797343096325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E-3"/>
    <n v="-0.8135029768200913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"/>
    <n v="-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99250000000000005"/>
    <n v="-0.973357568117155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"/>
    <n v="-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"/>
    <n v="-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0.99"/>
    <n v="-0.9911191893723853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"/>
    <n v="-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99733333333333329"/>
    <n v="-0.982238378744770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995"/>
    <n v="-0.991119189372385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0.97769230769230764"/>
    <n v="-0.9822383787447706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99157142857142855"/>
    <n v="-0.9822383787447706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99750000000000005"/>
    <n v="-0.964476757489541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"/>
    <n v="-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"/>
    <n v="-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"/>
    <n v="-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"/>
    <n v="-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"/>
    <n v="-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"/>
    <n v="-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"/>
    <n v="-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99861500000000003"/>
    <n v="-0.8934302724686236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99399999999999999"/>
    <n v="-0.982238378744770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0.89400000000000002"/>
    <n v="-0.9023110830962383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0.99998888888888893"/>
    <n v="-0.991119189372385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995"/>
    <n v="-0.955595946861926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"/>
    <n v="-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99833333333333329"/>
    <n v="-0.991119189372385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99833333333333329"/>
    <n v="-0.991119189372385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0.97565999999999997"/>
    <n v="-0.9467151362343118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0.96116666666666661"/>
    <n v="-0.9289535149790824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99990000000000001"/>
    <n v="-0.991119189372385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"/>
    <n v="-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0.98266666666666669"/>
    <n v="-0.9822383787447706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99833333333333329"/>
    <n v="-0.991119189372385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"/>
    <n v="-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0.99998750000000003"/>
    <n v="-0.991119189372385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0.8783333333333333"/>
    <n v="-0.8312645980753207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0.76411428571428575"/>
    <n v="-0.7602181130544031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0.94333333333333336"/>
    <n v="-0.9378343256066971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0.61"/>
    <n v="-0.8756686512133942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004534896582241"/>
    <n v="-0.955595946861926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0.93067999999999995"/>
    <n v="-0.7335756811715589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.6139999999999999"/>
    <n v="0.3410024047698198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.2609166666666667"/>
    <n v="3.3427163969035889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7E-2"/>
    <n v="-0.5559594686192649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6E-2"/>
    <n v="1.85074021146431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5E-2"/>
    <n v="14.64798832585710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10054545454545455"/>
    <n v="2.4191120916316597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77"/>
    <n v="2.534562629790650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23925"/>
    <n v="1.699766430794869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.038011142857143"/>
    <n v="5.00342798426753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4132510432681748"/>
    <n v="4.124227732133682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.906363636363636"/>
    <n v="31.53040932895265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71761300000000006"/>
    <n v="1.6109583245187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3E-2"/>
    <n v="-0.7513373024267884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2"/>
    <n v="-0.11191893723852989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69765117441279356"/>
    <n v="-0.3605816348117415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4534"/>
    <n v="1.113632929372298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.7759999999999998"/>
    <n v="0.4120488897907374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E-2"/>
    <n v="-0.31617758167366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88400000000000001"/>
    <n v="-0.5293170367364208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4365230769230769"/>
    <n v="10.10989409514599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45879999999999999"/>
    <n v="3.129576941840836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31184000000000001"/>
    <n v="-0.3428200135565120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4000000000000001"/>
    <n v="-0.4493897410878885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794206249999998"/>
    <n v="29.79865125656778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.56"/>
    <n v="-0.5381978473640355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2"/>
    <n v="-0.55595946861926493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.4666666666666668"/>
    <n v="-0.6003635217573384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369487485101311"/>
    <n v="-0.81350297682009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7739999999999998"/>
    <n v="-0.11191893723852989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57899999999999996"/>
    <n v="-0.280654339163209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4665249999999996"/>
    <n v="1.539911839497804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37009345794392523"/>
    <n v="-0.62700595364018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5461999999999998"/>
    <n v="0.7672813148953254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4E-2"/>
    <n v="-0.7779797343096325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-0.254011907280365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873"/>
    <n v="-0.5559594686192649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6200000000000003"/>
    <n v="-0.7690989236820178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E-2"/>
    <n v="-0.875668651213394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4"/>
    <n v="-0.564840279246879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4E-2"/>
    <n v="-0.387224066694585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0.99"/>
    <n v="-0.991119189372385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"/>
    <n v="-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0.66440268999999996"/>
    <n v="12.33009675204966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0.97946999999999995"/>
    <n v="-0.538197847364035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0.89500000000000002"/>
    <n v="-0.7957413555648619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0.91582716000000008"/>
    <n v="3.751233685773865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0.98560000000000003"/>
    <n v="-0.97335756811715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99116666666666664"/>
    <n v="-0.94671513623431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0.99900800000000001"/>
    <n v="-0.973357568117155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99403333333333332"/>
    <n v="-0.955595946861926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0.98131071428571426"/>
    <n v="-0.8490262193305501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99114999999999998"/>
    <n v="-0.9023110830962383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0.88478431372549016"/>
    <n v="-0.378343256066970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0.99948999999999999"/>
    <n v="-0.946715136234311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0.78966666666666663"/>
    <n v="-0.6181251430125678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0.88563333333333338"/>
    <n v="0.3498832153974345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0.81262066666666666"/>
    <n v="-0.476032172970732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0.99907142857142861"/>
    <n v="-0.964476757489541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0.97279591836734691"/>
    <n v="-0.911191893723853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0.99904999999999999"/>
    <n v="-0.955595946861926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1E-2"/>
    <n v="-0.4671513623431179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5E-2"/>
    <n v="-0.289535149790823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3E-2"/>
    <n v="-0.5026746048535767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7E-2"/>
    <n v="-7.639569472807109E-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23142857142857143"/>
    <n v="-0.5914827111297237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59295100000000001"/>
    <n v="0.829446989288628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0666666666666667"/>
    <n v="-0.8401454087029354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70699999999999996"/>
    <n v="-0.7513373024267884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5124999999999997"/>
    <n v="-0.9023110830962383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0.93584139066035799"/>
    <n v="-0.46715136234311794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0.88656000000000001"/>
    <n v="-0.254011907280365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0.66810000000000003"/>
    <n v="-0.5826019005021090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0.72419999999999995"/>
    <n v="-0.4138664985774297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0.37159999999999999"/>
    <n v="0.518618617322113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0.92412000000000005"/>
    <n v="-0.7424564917991737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0.49619047619047618"/>
    <n v="-0.9200727043514677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0.82487179487179485"/>
    <n v="-0.7602181130544031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0.99986249999999999"/>
    <n v="-0.9822383787447706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99670000000000003"/>
    <n v="-0.9733575681171559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99137500000000001"/>
    <n v="-0.964476757489541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99312500000000004"/>
    <n v="-0.982238378744770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0.71699999999999997"/>
    <n v="-0.8223837874477060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99760000000000004"/>
    <n v="-0.973357568117155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0.98857142857142855"/>
    <n v="-0.964476757489541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99980000000000002"/>
    <n v="-0.9911191893723853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"/>
    <n v="-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"/>
    <n v="-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99851999999999996"/>
    <n v="-0.8756686512133942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0.99997142857142862"/>
    <n v="-0.991119189372385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0.892675"/>
    <n v="4.7935654058534727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0.99946153846153851"/>
    <n v="-0.9822383787447706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99285714285714288"/>
    <n v="-0.991119189372385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99199999999999999"/>
    <n v="-0.973357568117155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0.99996666666666667"/>
    <n v="-0.991119189372385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99526666666666663"/>
    <n v="-0.973357568117155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0.94350000000000001"/>
    <n v="-0.6625291961506413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0.73647826086956525"/>
    <n v="-0.5381978473640355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99674874999999996"/>
    <n v="-0.982238378744770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"/>
    <n v="-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99299929992999303"/>
    <n v="-0.964476757489541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0.53823529411764703"/>
    <n v="-0.5914827111297237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0.65590000000000004"/>
    <n v="-0.7690989236820178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499999999999999E-2"/>
    <n v="-0.6003635217573384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0.9397368421052632"/>
    <n v="-0.9378343256066971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0.89460606060606063"/>
    <n v="-0.9289535149790824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2297142857142856"/>
    <n v="1.335653195062666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.50844625"/>
    <n v="2.499039387280192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3321535"/>
    <n v="8.315970348367821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E-2"/>
    <n v="1.73528967330532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53900350000000008"/>
    <n v="8.662321962844794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611253196930949E-3"/>
    <n v="-0.3517008241841268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31381818181818183"/>
    <n v="0.2699559197489022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E-2"/>
    <n v="11.61075109121287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6356000000000001"/>
    <n v="1.70864724142248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6462241666666666"/>
    <n v="3.893326655815700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19980100000000003"/>
    <n v="0.660711587363949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20104"/>
    <n v="1.886263453974777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E-2"/>
    <n v="0.3143599728869757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3E-2"/>
    <n v="-0.387224066694585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8124000000000001"/>
    <n v="0.5363802385773432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.62"/>
    <n v="1.388938058828354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5254000000000001"/>
    <n v="0.642949966108719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40050000000000002"/>
    <n v="0.5630226704601873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9687520259319287"/>
    <n v="8.049546029539380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44542500000000002"/>
    <n v="3.5316009204612213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E-2"/>
    <n v="2.587847493556339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.9321000000000002"/>
    <n v="5.27873311372359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0182666666666667"/>
    <n v="2.48127776602496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2E-2"/>
    <n v="-0.7957413555648619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70292629629629633"/>
    <n v="5.056712848033226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3E-2"/>
    <n v="-0.6714100067782560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825"/>
    <n v="0.2965983516317463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E-2"/>
    <n v="5.6816464686149426E-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0.447572132301196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.7813466666666677"/>
    <n v="2.010594802761383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22900000000000001"/>
    <n v="-0.4849129835983473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4606080000000001"/>
    <n v="3.049649646192303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47939999999999999"/>
    <n v="-0.8667878405857795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8409090909090908"/>
    <n v="0.6962348298744078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3E-2"/>
    <n v="-0.8490262193305501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99562499999999998"/>
    <n v="-0.964476757489541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0.70760000000000001"/>
    <n v="-0.840145408702935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"/>
    <n v="-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0.94781249999999995"/>
    <n v="-0.8046221661924766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0.78112499999999996"/>
    <n v="-0.5648402792468796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0.73299999999999998"/>
    <n v="-0.8312645980753207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0.72"/>
    <n v="-0.964476757489541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0.98939999999999995"/>
    <n v="-0.964476757489541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0.98899999999999999"/>
    <n v="-0.982238378744770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"/>
    <n v="-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"/>
    <n v="-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0.88541666666666663"/>
    <n v="-0.8756686512133942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0.81"/>
    <n v="-0.92895351497908241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"/>
    <n v="-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0.48"/>
    <n v="-0.8667878405857795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0.8952"/>
    <n v="-0.7069332492887148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99333333333333329"/>
    <n v="-0.982238378744770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0.88300000000000001"/>
    <n v="-0.946715136234311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0.89500000000000002"/>
    <n v="-0.982238378744770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"/>
    <n v="-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99280000000000002"/>
    <n v="-0.964476757489541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99230769230769234"/>
    <n v="-0.991119189372385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99771573604060915"/>
    <n v="-0.973357568117155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0.98875000000000002"/>
    <n v="-0.964476757489541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"/>
    <n v="-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0.98"/>
    <n v="-0.964476757489541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99150000000000005"/>
    <n v="-0.973357568117155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0.85685714285714287"/>
    <n v="-0.6980524386611001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99750000000000005"/>
    <n v="-0.9822383787447706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0.89588749999999995"/>
    <n v="-0.7069332492887148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"/>
    <n v="-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"/>
    <n v="-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99811320754716981"/>
    <n v="-0.991119189372385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0.85750000000000004"/>
    <n v="-0.8845494618410089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0.97"/>
    <n v="-0.982238378744770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0.92119047619047623"/>
    <n v="-0.6802908174058707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9966666666666667"/>
    <n v="-0.991119189372385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0.74454545454545451"/>
    <n v="-0.8667878405857795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0.9788"/>
    <n v="-0.99111918937238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"/>
    <n v="-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E-2"/>
    <n v="-0.7513373024267884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2"/>
    <n v="-0.8401454087029354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4499999999999999"/>
    <n v="-0.45827055171550324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9"/>
    <n v="-4.0872452217612286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00000000000001E-2"/>
    <n v="0.2610751091212875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784"/>
    <n v="-0.3428200135565120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9700000000000001"/>
    <n v="-0.662529196150641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000000000000001E-2"/>
    <n v="-0.8223837874477060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E-2"/>
    <n v="-0.7868605449372472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7E-2"/>
    <n v="-0.4138664985774297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000000000000001E-2"/>
    <n v="-0.7513373024267884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5999999999999998E-2"/>
    <n v="-0.7868605449372472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10567500000000001"/>
    <n v="-0.3517008241841268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-0.973357568117155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8E-2"/>
    <n v="-0.8223837874477060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55"/>
    <n v="-0.8135029768200913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2E-2"/>
    <n v="-0.1652038010042181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E-2"/>
    <n v="0.2344326772384434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6634799999999997"/>
    <n v="0.1545053815899111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33"/>
    <n v="-0.7246948705439442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33200000000000002"/>
    <n v="-0.8845494618410089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E-2"/>
    <n v="-0.2007270435146769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7950000000000003"/>
    <n v="0.2521942984936728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5"/>
    <n v="-0.7957413555648619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1"/>
    <n v="-0.8401454087029354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21"/>
    <n v="-0.32505839230128269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26"/>
    <n v="-0.1740846116318328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444444444444444E-3"/>
    <n v="-0.3872240666945856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E-2"/>
    <n v="-0.8135029768200913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03E-2"/>
    <n v="-0.4937937942259620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7000000000000001E-3"/>
    <n v="-4.0872452217612286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13300000000000001"/>
    <n v="-0.262892717907979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7575714285714281"/>
    <n v="-0.147442179748988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7E-2"/>
    <n v="-0.4316281198326591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.42"/>
    <n v="-0.875668651213394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41566666666666668"/>
    <n v="0.500856996066884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3"/>
    <n v="-0.7069332492887148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299999999999999E-2"/>
    <n v="-9.4157315983300488E-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000000000000001E-2"/>
    <n v="-7.639569472807109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36"/>
    <n v="-0.8223837874477060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-0.6891716280334854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-0.1652038010042181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-0.8756686512133942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6923076923076924"/>
    <n v="-0.866787840585779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3E-2"/>
    <n v="-0.5470786579916502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499999999999999E-2"/>
    <n v="-0.8312645980753207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0250000000000001"/>
    <n v="-0.7957413555648619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894736842105261E-3"/>
    <n v="-0.138561369121373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199999999999994E-2"/>
    <n v="-0.3250583923012826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-0.9023110830962383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10666666666666667"/>
    <n v="-0.5381978473640355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4719599999999991"/>
    <n v="-0.1563229903766034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2E-2"/>
    <n v="-0.6891716280334854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7"/>
    <n v="-0.8135029768200913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87099000000000004"/>
    <n v="-0.1740846116318328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9E-2"/>
    <n v="-0.9023110830962383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-0.8135029768200913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0250000000000001"/>
    <n v="-0.5204362261088061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1428571428571428"/>
    <n v="-0.7246948705439442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4"/>
    <n v="0.1722670028451405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0.99"/>
    <n v="-0.991119189372385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"/>
    <n v="-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"/>
    <n v="-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0.94545454545454544"/>
    <n v="-0.991119189372385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0.68453333333333333"/>
    <n v="-0.6536483855230266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"/>
    <n v="-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"/>
    <n v="-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998"/>
    <n v="-0.973357568117155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0.99"/>
    <n v="-0.991119189372385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0.96112500000000001"/>
    <n v="-0.8845494618410089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"/>
    <n v="-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0.98099999999999998"/>
    <n v="-0.946715136234311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"/>
    <n v="-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0.58299999999999996"/>
    <n v="-0.8756686512133942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0.5"/>
    <n v="-0.955595946861926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0.95133333333333336"/>
    <n v="-0.946715136234311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0.80263157894736847"/>
    <n v="-0.8667878405857795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"/>
    <n v="-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0.98250000000000004"/>
    <n v="-0.991119189372385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0.9335"/>
    <n v="-0.9200727043514677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0.68"/>
    <n v="-0.973357568117155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99566929133858273"/>
    <n v="-0.973357568117155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99960000000000004"/>
    <n v="-0.991119189372385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0.98399999999999999"/>
    <n v="-0.973357568117155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"/>
    <n v="-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99099999999999999"/>
    <n v="-0.982238378744770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0.7984"/>
    <n v="-0.9111918937238530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0.57988266666666666"/>
    <n v="-0.4671513623431179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99114999999999998"/>
    <n v="-0.955595946861926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0.85"/>
    <n v="-0.9200727043514677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0.95330000000000004"/>
    <n v="-0.8845494618410089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"/>
    <n v="-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0.61880000000000002"/>
    <n v="-0.9289535149790824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0.94579999999999997"/>
    <n v="-0.973357568117155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0.99965000000000004"/>
    <n v="-0.973357568117155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"/>
    <n v="-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0.89166666666666672"/>
    <n v="-0.946715136234311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0.97899999999999998"/>
    <n v="-0.964476757489541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99741071428571426"/>
    <n v="-0.991119189372385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0.76666666666666672"/>
    <n v="-0.7424564917991737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"/>
    <n v="-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0.66400000000000003"/>
    <n v="-0.964476757489541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0.80920000000000003"/>
    <n v="-0.955595946861926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99588888888888893"/>
    <n v="-0.964476757489541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0.67500000000000004"/>
    <n v="-0.955595946861926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0.95"/>
    <n v="-0.991119189372385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99833333333333329"/>
    <n v="-0.991119189372385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"/>
    <n v="-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0.61933333333333329"/>
    <n v="-0.8756686512133942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0.98950000000000005"/>
    <n v="-0.973357568117155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0.97270000000000001"/>
    <n v="-0.9111918937238530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0.90909090909090906"/>
    <n v="-0.84902621933055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995"/>
    <n v="-0.982238378744770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"/>
    <n v="-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0.95399999999999996"/>
    <n v="-0.96447675748954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0.79166666666666663"/>
    <n v="-0.8934302724686236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0.95416666666666672"/>
    <n v="-0.973357568117155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0.95786666666666664"/>
    <n v="-0.8934302724686236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"/>
    <n v="-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0.38090909090909092"/>
    <n v="-0.9378343256066971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99199999999999999"/>
    <n v="-0.982238378744770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0.99983333333333335"/>
    <n v="-0.991119189372385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99219999999999997"/>
    <n v="-0.964476757489541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0.95"/>
    <n v="-0.964476757489541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0.82228571428571429"/>
    <n v="-0.8490262193305501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0.90583333333333338"/>
    <n v="-0.93783432560669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99919999999999998"/>
    <n v="-0.982238378744770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0.97250000000000003"/>
    <n v="-0.955595946861926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0.99988888888888894"/>
    <n v="-0.991119189372385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0.99996666666666667"/>
    <n v="-0.991119189372385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0.63500000000000001"/>
    <n v="-0.8756686512133942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0.85941828254847641"/>
    <n v="-0.7690989236820178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99980000000000002"/>
    <n v="-0.982238378744770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0.99995999999999996"/>
    <n v="-0.991119189372385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0.38900000000000001"/>
    <n v="-0.973357568117155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0.92162162162162165"/>
    <n v="-0.9378343256066971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0.78149999999999997"/>
    <n v="-0.9200727043514677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0.72760000000000002"/>
    <n v="-0.8223837874477060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0.91500000000000004"/>
    <n v="-0.9467151362343118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0.73160000000000003"/>
    <n v="-0.8845494618410089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-0.973357568117155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-0.9467151362343118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-0.911191893723853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000000000000001E-2"/>
    <n v="0.3054791622593610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E-2"/>
    <n v="0.7672813148953254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5"/>
    <n v="-0.5559594686192649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30833333333333335"/>
    <n v="-0.8135029768200913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-0.7868605449372472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1E-2"/>
    <n v="-0.7158140599163295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999999999999998E-3"/>
    <n v="-0.4493897410878885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06"/>
    <n v="-0.9200727043514677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68E-2"/>
    <n v="-0.662529196150641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E-2"/>
    <n v="-0.5204362261088061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08"/>
    <n v="-0.6714100067782560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8571428571428568E-3"/>
    <n v="-0.6536483855230266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8000000000000003"/>
    <n v="-0.6980524386611001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33333333333333331"/>
    <n v="-0.5115554154811914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E-2"/>
    <n v="-0.7158140599163295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0000000000001E-2"/>
    <n v="-0.7779797343096325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00000000000006E-2"/>
    <n v="-0.7069332492887148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0.99995999999999996"/>
    <n v="-0.991119189372385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0.79574999999999996"/>
    <n v="0.7939237467781695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"/>
    <n v="-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0.99"/>
    <n v="-0.9911191893723853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"/>
    <n v="-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999"/>
    <n v="-0.9822383787447706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0.95711999999999997"/>
    <n v="-0.8845494618410089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0.99995199999999995"/>
    <n v="-0.9200727043514677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0.97499999999999998"/>
    <n v="-0.98223837874477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"/>
    <n v="-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0.97807999999999995"/>
    <n v="-0.48491298359834734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0.91974999999999996"/>
    <n v="-0.9289535149790824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99848749999999997"/>
    <n v="-0.973357568117155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"/>
    <n v="-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40416666666666667"/>
    <n v="-0.9023110830962383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0.83265822784810128"/>
    <n v="-0.8223837874477060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0.98133333333333328"/>
    <n v="-0.973357568117155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"/>
    <n v="-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"/>
    <n v="-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"/>
    <n v="-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4E-2"/>
    <n v="-4.087245221761228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218"/>
    <n v="-0.8223837874477060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E-2"/>
    <n v="-0.1296805584937592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1379999999999196E-3"/>
    <n v="0.7406388830124813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9"/>
    <n v="-0.6536483855230266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363"/>
    <n v="0.136743760334681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3919999999999999"/>
    <n v="-0.3694624454393562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6"/>
    <n v="-0.5826019005021090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25"/>
    <n v="-0.8490262193305501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6"/>
    <n v="-0.1918462328870622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25000000000001E-3"/>
    <n v="-0.6181251430125678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499999999999999E-2"/>
    <n v="-0.8490262193305501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748"/>
    <n v="-0.7069332492887148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2"/>
    <n v="-0.22736947539752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5E-3"/>
    <n v="3.5316009204612213E-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142857142857143"/>
    <n v="-0.8756686512133942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3566666666666666"/>
    <n v="-0.7335756811715589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9466666666666669"/>
    <n v="-0.8579070299581648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E-2"/>
    <n v="-0.5914827111297237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E-2"/>
    <n v="-0.7868605449372472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28925000000000001"/>
    <n v="-0.1385613691213739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E-2"/>
    <n v="-0.4760321729707326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46539577586206898"/>
    <n v="8.724487637238098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200000000000001E-3"/>
    <n v="0.936016716820004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2165"/>
    <n v="-1.4230020334768181E-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E-2"/>
    <n v="-0.5026746048535767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10400800000000003"/>
    <n v="1.353414816317895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-0.7513373024267884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76534999999999997"/>
    <n v="2.2326150684517514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-0.7602181130544031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E-2"/>
    <n v="-0.174084611631832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4999999999999998E-2"/>
    <n v="-0.43162811983265914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.0000000000000001E-3"/>
    <n v="-0.8046221661924766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.5774666666666666"/>
    <n v="-0.4760321729707326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599999999999998E-2"/>
    <n v="1.211321846276060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71942857142857142"/>
    <n v="2.48127776602496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E-2"/>
    <n v="2.1293222175690622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90000000000001E-2"/>
    <n v="2.845391001757165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888888888888888"/>
    <n v="-0.8223837874477060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-0.9289535149790824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1869988910451896"/>
    <n v="0.5541418598325726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7E-2"/>
    <n v="-7.639569472807109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E-2"/>
    <n v="-0.8490262193305501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2814999999999999"/>
    <n v="1.459984543849272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20496226415094343"/>
    <n v="4.7935654058534727E-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499999999999999E-2"/>
    <n v="-0.1385613691213739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8"/>
    <n v="-0.8223837874477060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E-2"/>
    <n v="-0.769098923682017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9756000000000001"/>
    <n v="0.136743760334681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57999999999999996"/>
    <n v="-0.8667878405857795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23666666666666666"/>
    <n v="-0.7779797343096325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7125000000000001"/>
    <n v="-0.5115554154811914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5696"/>
    <n v="-4.9753262845226985E-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3103999999999999"/>
    <n v="3.946611519581388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8E-2"/>
    <n v="-0.6447675748954119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E-2"/>
    <n v="-0.6802908174058707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11E-2"/>
    <n v="0.412048889790737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7.1428571428571426E-3"/>
    <n v="-0.6358867642677972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21233333333333335"/>
    <n v="1.007063201840922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7142857142857143E-3"/>
    <n v="-0.7335756811715589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6022222222222221"/>
    <n v="-8.5276505355685789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8000000000000005E-3"/>
    <n v="-0.4493897410878885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3"/>
    <n v="-0.946715136234311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641999999999999"/>
    <n v="0.6163075342258755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.0219999999999998"/>
    <n v="0.2877175410041316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43333333333333335"/>
    <n v="-0.777979734309632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31440000000000001"/>
    <n v="1.84185940083670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68020000000000003"/>
    <n v="-0.120799747866144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67E-2"/>
    <n v="2.090522098409915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E-2"/>
    <n v="-0.6358867642677972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-0.742456491799173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7200000000000002"/>
    <n v="-0.7779797343096325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46533333333333332"/>
    <n v="-0.7957413555648619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2536"/>
    <n v="10.18982139079452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72E-2"/>
    <n v="1.726408862677713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6732"/>
    <n v="1.921786696485236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1319999999999999"/>
    <n v="-0.7158140599163295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000000000000001E-3"/>
    <n v="-0.7602181130544031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9E-2"/>
    <n v="1.09587130811706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4999999999999997E-2"/>
    <n v="-0.6270059536401825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10481927710843374"/>
    <n v="-0.1563229903766034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8000000000000003"/>
    <n v="-0.6714100067782560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10006666666666666"/>
    <n v="0.136743760334681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2E-2"/>
    <n v="0.3854064579078933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32706500000000005"/>
    <n v="-0.4316281198326591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90848101265822789"/>
    <n v="-0.4849129835983473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49"/>
    <n v="-0.8223837874477060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6400000000000003"/>
    <n v="-0.582601900502109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66E-2"/>
    <n v="-0.5204362261088061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6"/>
    <n v="-0.920072704351467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0.76371428571428568"/>
    <n v="-0.6891716280334854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99850000000000005"/>
    <n v="-0.9822383787447706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996"/>
    <n v="-0.973357568117155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"/>
    <n v="-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0.99995000000000001"/>
    <n v="-0.991119189372385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"/>
    <n v="-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"/>
    <n v="-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0.99983333333333335"/>
    <n v="-0.9733575681171559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0.96993333333333331"/>
    <n v="-0.902311083096238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99847727272727271"/>
    <n v="-0.946715136234311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"/>
    <n v="-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0.33160000000000001"/>
    <n v="-0.4049856879498150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0.80433333333333334"/>
    <n v="-0.7957413555648619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0.88705333333333336"/>
    <n v="-0.3605816348117415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99960000000000004"/>
    <n v="-0.982238378744770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0.88014285714285712"/>
    <n v="-0.86678784058577951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0.97499999999999998"/>
    <n v="-0.991119189372385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0.99929999999999997"/>
    <n v="-0.982238378744770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0.85899999999999999"/>
    <n v="-0.9378343256066971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0.96660000000000001"/>
    <n v="-0.8579070299581648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0.40225"/>
    <n v="3.9054843430920028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0.99983333333333335"/>
    <n v="-0.9822383787447706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0.99976964285714287"/>
    <n v="-0.9378343256066971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0.99912000000000001"/>
    <n v="-0.973357568117155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0.91359999999999997"/>
    <n v="-0.8223837874477060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0.84940000000000004"/>
    <n v="-0.5559594686192649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99522727272727274"/>
    <n v="-0.982238378744770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99881666666666669"/>
    <n v="-0.973357568117155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99158260014126476"/>
    <n v="-0.7602181130544031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0.99981200000000003"/>
    <n v="-0.9378343256066971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99789700000000003"/>
    <n v="-0.955595946861926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"/>
    <n v="-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99719999999999998"/>
    <n v="-0.973357568117155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0.88420793298842082"/>
    <n v="-0.946715136234311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0.97560000000000002"/>
    <n v="-0.92007270435146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99750000000000005"/>
    <n v="-0.97335756811715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99375000000000002"/>
    <n v="-0.982238378744770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99806153846153844"/>
    <n v="-0.973357568117155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0.76583999999999997"/>
    <n v="-0.6003635217573384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0.9491911111111111"/>
    <n v="-0.9200727043514677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0.84079999999999999"/>
    <n v="-0.9200727043514677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0.98816809999999999"/>
    <n v="-0.8135029768200913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0.77249999999999996"/>
    <n v="-0.8490262193305501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0.99975000000000003"/>
    <n v="-0.991119189372385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9966487935656837"/>
    <n v="-0.991119189372385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0.96025000000000005"/>
    <n v="-0.8756686512133942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0.82850000000000001"/>
    <n v="-0.6270059536401825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0.9639199589533094"/>
    <n v="-0.760218113054403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0.86099999999999999"/>
    <n v="-0.9555959468619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0.84775"/>
    <n v="-0.8845494618410089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0.88"/>
    <n v="-0.8934302724686236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0.60887500000000006"/>
    <n v="-0.2007270435146769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9973170731707317"/>
    <n v="-0.98223837874477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0.70374999999999999"/>
    <n v="-0.955595946861926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0.57639007698887934"/>
    <n v="-0.72469487054394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0.95899999999999996"/>
    <n v="-0.964476757489541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0.80237499999999995"/>
    <n v="-0.7424564917991737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0.99948000000000004"/>
    <n v="-0.9822383787447706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0.7496981132075472"/>
    <n v="1.241241154807592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99960000000000004"/>
    <n v="-0.9911191893723853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0.73360000000000003"/>
    <n v="-0.32505839230128269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0.95263636363636361"/>
    <n v="-0.9200727043514677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0.95756466010528729"/>
    <n v="-0.6714100067782560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"/>
    <n v="-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0.97"/>
    <n v="-0.991119189372385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0.42666666666666669"/>
    <n v="-0.9111918937238530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999"/>
    <n v="-0.991119189372385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99690000000000001"/>
    <n v="-0.982238378744770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99950000000000006"/>
    <n v="-0.991119189372385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0.99990153846153851"/>
    <n v="-0.91119189372385301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99333333333333329"/>
    <n v="-0.991119189372385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0.41708542713567837"/>
    <n v="-0.982238378744770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31846400000000002"/>
    <n v="2.0905220984099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0.99996750000000001"/>
    <n v="-0.9644767574895412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"/>
    <n v="-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0.95840000000000003"/>
    <n v="-0.8490262193305501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"/>
    <n v="-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66E-2"/>
    <n v="3.9054843430920028E-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99199999999999999"/>
    <n v="-0.991119189372385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0.96250000000000002"/>
    <n v="-0.964476757489541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0.84268292682926826"/>
    <n v="-0.8934302724686236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0.9996666666666667"/>
    <n v="-0.991119189372385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8"/>
    <n v="-0.8579070299581648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0.77500000000000002"/>
    <n v="-0.8934302724686236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0.79150579150579148"/>
    <n v="-0.937834325606697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27800000000000002"/>
    <n v="-0.8046221661924766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0.96666666666666667"/>
    <n v="-0.991119189372385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"/>
    <n v="-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0.94599999999999995"/>
    <n v="-0.946715136234311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9039999999999995"/>
    <n v="-0.964476757489541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0.48399999999999999"/>
    <n v="-0.9289535149790824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0.98363636363636364"/>
    <n v="-0.97335756811715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"/>
    <n v="-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0.246"/>
    <n v="-0.7335756811715589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"/>
    <n v="-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0.89500000000000002"/>
    <n v="-0.8934302724686236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7524999999999999"/>
    <n v="0.8916126636819313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31166666666666665"/>
    <n v="-0.493793794225962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4"/>
    <n v="-0.777979734309632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-7.639569472807109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4.0000000000000001E-3"/>
    <n v="-0.6980524386611001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47E-2"/>
    <n v="-0.4049856879498150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.3558333333333334"/>
    <n v="1.140275361255143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2928571428571428"/>
    <n v="9.2339707196608237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88504599999999989"/>
    <n v="1.68200480953963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E-2"/>
    <n v="-0.209607854142291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-0.6358867642677972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4000000000000001"/>
    <n v="-0.3872240666945856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33481333333333335"/>
    <n v="-0.5381978473640355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E-2"/>
    <n v="-0.4937937942259620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7E-2"/>
    <n v="-0.3428200135565120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7150000000000002"/>
    <n v="-0.4405089304602738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1153846153846154"/>
    <n v="-0.3605816348117415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599999999999993E-2"/>
    <n v="-0.3694624454393562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2666666666666671"/>
    <n v="-0.8135029768200913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0228085714285717"/>
    <n v="7.259153883681672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6166666666666665"/>
    <n v="-0.5115554154811914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24199999999999999"/>
    <n v="-0.458270551715503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9E-2"/>
    <n v="-0.271773528535594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225"/>
    <n v="-0.369462445439356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8E-2"/>
    <n v="3.9054843430920028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5"/>
    <n v="-0.7424564917991737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3"/>
    <n v="-0.3428200135565120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4E-2"/>
    <n v="-0.7957413555648619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00000000000004E-2"/>
    <n v="-0.4671513623431179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4842105263157895"/>
    <n v="-0.5115554154811914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7399999999999999"/>
    <n v="-0.5470786579916502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71733333333333338"/>
    <n v="-0.30729677104605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4162380952380946"/>
    <n v="-0.4493897410878885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9750000000000001"/>
    <n v="-0.6003635217573384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9"/>
    <n v="-0.8667878405857795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8571428571428568E-3"/>
    <n v="0.3410024047698198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9"/>
    <n v="-0.3961048773222003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9E-2"/>
    <n v="-0.5914827111297237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-0.7868605449372472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4999999999999E-2"/>
    <n v="-0.378343256066970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6293333333333335"/>
    <n v="1.166917793137987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0.35"/>
    <n v="-0.9200727043514677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0.87672727272727269"/>
    <n v="-0.8312645980753207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"/>
    <n v="-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0.95973333333333333"/>
    <n v="-0.964476757489541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0.98980000000000001"/>
    <n v="-0.9289535149790824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0.88260000000000005"/>
    <n v="-0.7868605449372472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"/>
    <n v="-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0.40857142857142859"/>
    <n v="-0.6536483855230266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99939999999999996"/>
    <n v="-0.946715136234311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0.88549999999999995"/>
    <n v="-0.964476757489541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99633333333333329"/>
    <n v="-0.973357568117155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0.47839999999999999"/>
    <n v="-0.5293170367364208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0.99997999999999998"/>
    <n v="-0.991119189372385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0.98750000000000004"/>
    <n v="-0.9822383787447706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0.45479999999999998"/>
    <n v="-0.777979734309632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0.75"/>
    <n v="-0.946715136234311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"/>
    <n v="-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0.96587500000000004"/>
    <n v="-0.8934302724686236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"/>
    <n v="-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0.53636363636363638"/>
    <n v="-0.6802908174058707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3E-2"/>
    <n v="-0.271773528535594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932315789473685"/>
    <n v="1.007063201840922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5766666666666665"/>
    <n v="-0.46715136234311794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9743478260869565"/>
    <n v="1.859621022091933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6250000000000001"/>
    <n v="-0.1652038010042181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66666666666668E-3"/>
    <n v="-0.5826019005021090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E-2"/>
    <n v="2.1293222175690622E-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142857142857141E-3"/>
    <n v="0.1900286241003699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.0000000000000001E-4"/>
    <n v="-0.6891716280334854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6022222222222221"/>
    <n v="-7.639569472807109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000000000000001E-2"/>
    <n v="0.6340691554811049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1000000000000001E-3"/>
    <n v="5.6816464686149426E-2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999999999999995E-3"/>
    <n v="-0.4760321729707326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E-2"/>
    <n v="3.5316009204612213E-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248"/>
    <n v="-0.25401190728036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38E-2"/>
    <n v="-0.3428200135565120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E-2"/>
    <n v="0.9182550955647754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E-2"/>
    <n v="-0.6536483855230266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4E-2"/>
    <n v="-0.8135029768200913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5"/>
    <n v="-0.7335756811715589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7E-2"/>
    <n v="-0.671410006778256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49999999999998E-2"/>
    <n v="0.793923746778169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47E-2"/>
    <n v="-0.6714100067782560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1"/>
    <n v="-0.751337302426788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312"/>
    <n v="-0.7690989236820178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88"/>
    <n v="-0.4582705517155032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275000000000091E-3"/>
    <n v="2.1293222175690622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7E-2"/>
    <n v="0.6074267235982608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.0000000000000001E-3"/>
    <n v="-2.3110830962382881E-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754285714285541E-3"/>
    <n v="1.388938058828354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2321428571428572"/>
    <n v="-0.298415960418438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E-2"/>
    <n v="-7.639569472807109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666666666666671E-3"/>
    <n v="-0.6980524386611001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5305882352941177"/>
    <n v="0.483095374811655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7304200000000001"/>
    <n v="0.6251883448534902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5000000000001E-2"/>
    <n v="-0.3694624454393562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4999999999998E-2"/>
    <n v="-0.3872240666945856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5E-2"/>
    <n v="1.397818869455969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1219999999999999"/>
    <n v="0.7139964511296372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599999999999999E-2"/>
    <n v="-0.4937937942259620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9166666666666673E-3"/>
    <n v="0.7761621255229401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4E-2"/>
    <n v="-0.218488664769906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0000000000001E-2"/>
    <n v="0.8916126636819313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0733333333333334"/>
    <n v="-0.8223837874477060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782222222222222"/>
    <n v="-0.5559594686192649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49999999999999E-2"/>
    <n v="2.1293222175690622E-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8E-2"/>
    <n v="0.6518307767363343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75"/>
    <n v="-0.8401454087029354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8060000000000002"/>
    <n v="0.5630226704601873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4E-2"/>
    <n v="-0.6358867642677972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E-2"/>
    <n v="-0.3339392029288973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5E-2"/>
    <n v="-0.138561369121373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399999999999996E-2"/>
    <n v="-0.3517008241841268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454545454545452E-3"/>
    <n v="-0.5648402792468796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1E-2"/>
    <n v="0.190028624100369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2166399999999994"/>
    <n v="-0.3961048773222003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3"/>
    <n v="-0.5648402792468796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4"/>
    <n v="-0.4405089304602738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31283333333333335"/>
    <n v="0.447572132301196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000000000000001E-2"/>
    <n v="1.557673460753033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8000000000000003"/>
    <n v="-0.62700595364018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999999999999999E-2"/>
    <n v="-0.37834325606697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6E-2"/>
    <n v="-0.7335756811715589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3"/>
    <n v="-0.5470786579916502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54430000000000001"/>
    <n v="0.2877175410041316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6E-2"/>
    <n v="-0.8135029768200913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E-2"/>
    <n v="1.539911839497804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77777777777779E-3"/>
    <n v="-0.8934302724686236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16844444444444445"/>
    <n v="-0.1119189372385298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5999999999999993E-2"/>
    <n v="-0.1119189372385298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2E-2"/>
    <n v="-0.6980524386611001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4275862068965517"/>
    <n v="-0.4405089304602738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3"/>
    <n v="-0.7335756811715589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216"/>
    <n v="-0.5826019005021090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7E-2"/>
    <n v="1.104752118744684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00000000000001E-2"/>
    <n v="-0.5826019005021090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E-2"/>
    <n v="-0.8667878405857795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12102420484096819"/>
    <n v="-0.280654339163209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7E-2"/>
    <n v="8.3458896568993537E-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-0.6980524386611001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89999999999782E-3"/>
    <n v="0.8383277999162431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33042000000000005"/>
    <n v="-0.7779797343096325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1199999999999999"/>
    <n v="-0.3605816348117415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4000000000000001"/>
    <n v="-0.8756686512133942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613861386138615"/>
    <n v="-0.8667878405857795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70444444444444443"/>
    <n v="-0.1918462328870622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8333333333333332"/>
    <n v="-0.7868605449372472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3E-2"/>
    <n v="-0.7602181130544031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44066666666666665"/>
    <n v="-0.582601900502109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3E-4"/>
    <n v="-0.6092443323849531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299999999999999E-2"/>
    <n v="-0.3605816348117415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6200000000000001"/>
    <n v="-0.4405089304602738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36166666666666669"/>
    <n v="-0.218488664769906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33466666666666667"/>
    <n v="-0.37834325606697095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6E-2"/>
    <n v="-0.5559594686192649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5888888888888889"/>
    <n v="-0.6891716280334854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7E-2"/>
    <n v="0.5541418598325726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50000000000001E-2"/>
    <n v="-0.822383787447706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7533333333333333"/>
    <n v="-0.5204362261088061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7E-2"/>
    <n v="-0.8223837874477060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22285714285714286"/>
    <n v="-0.4937937942259620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59428571428571431"/>
    <n v="-0.7246948705439442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3E-4"/>
    <n v="-0.7246948705439442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00000000000001E-2"/>
    <n v="-0.6003635217573384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4.0000000000000002E-4"/>
    <n v="-0.6358867642677972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605"/>
    <n v="-0.7424564917991737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1074999999999999"/>
    <n v="-0.4849129835983473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1"/>
    <n v="-0.2096078541422916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46E-4"/>
    <n v="0.1101013284518376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E-2"/>
    <n v="-0.8401454087029354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5600000000000001"/>
    <n v="-0.7158140599163295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8"/>
    <n v="-0.8579070299581648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-0.6625291961506413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6E-2"/>
    <n v="-0.8667878405857795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2E-2"/>
    <n v="-0.7957413555648619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5900000000000001"/>
    <n v="-0.5648402792468796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6E-2"/>
    <n v="-0.9111918937238530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25"/>
    <n v="-0.8667878405857795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E-2"/>
    <n v="-0.4937937942259620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00000000000001E-2"/>
    <n v="-0.7069332492887148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46388888888888891"/>
    <n v="-0.9200727043514677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6800000000000001"/>
    <n v="-0.7690989236820178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2E-2"/>
    <n v="-0.3872240666945856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7E-2"/>
    <n v="-0.4227473092050444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-0.262892717907979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4E-2"/>
    <n v="-1.4230020334768181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38620511495737536"/>
    <n v="-0.5914827111297237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2000000000000002E-3"/>
    <n v="-0.4405089304602738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-0.9200727043514677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10199999999999999"/>
    <n v="-0.6980524386611001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E-2"/>
    <n v="-5.3492097071534796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7E-2"/>
    <n v="-0.5826019005021090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38166666666666665"/>
    <n v="-0.6625291961506413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-0.75133730242678842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6E-2"/>
    <n v="-0.307296771046053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7142857142857143"/>
    <n v="-0.7957413555648619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E-2"/>
    <n v="-0.6447675748954119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3"/>
    <n v="-0.8845494618410089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"/>
    <n v="-0.8401454087029354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9450000000000001"/>
    <n v="-0.8046221661924766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90909090909089E-3"/>
    <n v="-0.298415960418438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53400000000000003"/>
    <n v="-0.875668651213394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82E-2"/>
    <n v="-0.5470786579916502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E-2"/>
    <n v="-0.5204362261088061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3E-2"/>
    <n v="-0.3783432560669709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.15"/>
    <n v="-0.6092443323849531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4E-2"/>
    <n v="-0.5115554154811914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285714285714284"/>
    <n v="-0.8667878405857795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E-2"/>
    <n v="-0.7602181130544031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-0.8135029768200913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9E-2"/>
    <n v="0.438691321673581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E-2"/>
    <n v="-0.7957413555648619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E-2"/>
    <n v="-0.3605816348117415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346"/>
    <n v="-0.3961048773222003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18"/>
    <n v="-0.822383787447706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E-2"/>
    <n v="-0.7690989236820178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5E-2"/>
    <n v="-0.3605816348117415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4"/>
    <n v="-0.973357568117155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21"/>
    <n v="-0.8401454087029354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8666666666666668"/>
    <n v="-0.7335756811715589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9E-2"/>
    <n v="-0.7957413555648619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E-2"/>
    <n v="-0.5204362261088061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7733333333333334"/>
    <n v="-0.7690989236820178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38500000000000001"/>
    <n v="-0.9200727043514677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3E-2"/>
    <n v="-0.7602181130544031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5000000000000001E-3"/>
    <n v="-0.7335756811715589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1E-2"/>
    <n v="-0.5381978473640355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-0.8490262193305501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E-4"/>
    <n v="-0.8312645980753207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00000000000001E-2"/>
    <n v="-0.31617758167366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7E-2"/>
    <n v="-0.8135029768200913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499999999999998E-2"/>
    <n v="-0.6625291961506413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E-2"/>
    <n v="-0.7513373024267884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499999999999999E-2"/>
    <n v="-0.573721089874494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4285714285714285E-3"/>
    <n v="-0.5914827111297237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1714285714285715"/>
    <n v="-0.7335756811715589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4"/>
    <n v="-0.4316281198326591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-0.8667878405857795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n v="-0.635886764267797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6866666666666666"/>
    <n v="-0.6891716280334854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7999999999999999E-2"/>
    <n v="-0.6003635217573384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4499999999999999"/>
    <n v="-0.4493897410878885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E-2"/>
    <n v="-0.8046221661924766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23"/>
    <n v="-0.8401454087029354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-0.8934302724686236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3E-2"/>
    <n v="-0.6092443323849531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42363636363636364"/>
    <n v="-0.7602181130544031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84"/>
    <n v="-0.6625291961506413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5E-2"/>
    <n v="-0.7513373024267884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2"/>
    <n v="-0.7868605449372472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11075"/>
    <n v="-0.4227473092050444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499999999999999E-2"/>
    <n v="-0.5914827111297237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1000000000000003E-3"/>
    <n v="-0.245131096652750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2E-2"/>
    <n v="-0.4138664985774297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66E-2"/>
    <n v="0.465333753556425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-0.849026219330550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22"/>
    <n v="-0.973357568117155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37571428571428572"/>
    <n v="-0.8490262193305501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99999999999999E-3"/>
    <n v="-0.1918462328870622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0999999999999994E-2"/>
    <n v="-0.40498568794981504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1100000000000001"/>
    <n v="-0.8401454087029354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23599999999999999"/>
    <n v="-0.8135029768200913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000000000000006E-2"/>
    <n v="-0.6447675748954119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6E-2"/>
    <n v="-0.307296771046053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-0.7690989236820178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3"/>
    <n v="-0.875668651213394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3E-2"/>
    <n v="-0.6092443323849531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-0.9200727043514677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9600000000000001"/>
    <n v="-0.7335756811715589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2E-6"/>
    <n v="-0.6003635217573384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7500000000000008E-3"/>
    <n v="-0.502674604853576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6E-2"/>
    <n v="-0.5914827111297237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38"/>
    <n v="-0.6980524386611001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5E-2"/>
    <n v="-0.1296805584937592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0999999999999998E-2"/>
    <n v="-0.5914827111297237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4"/>
    <n v="-0.9111918937238530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E-2"/>
    <n v="-0.32505839230128269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E-2"/>
    <n v="-7.639569472807109E-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7E-2"/>
    <n v="-0.22736947539752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-0.742456491799173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E-2"/>
    <n v="-0.5470786579916502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3"/>
    <n v="-0.8934302724686236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1E-2"/>
    <n v="-0.3605816348117415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-0.8135029768200913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00000000000002E-2"/>
    <n v="-0.627005953640182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31578947368421E-3"/>
    <n v="-0.3694624454393562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00000000000001E-2"/>
    <n v="0.491976185439269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2"/>
    <n v="-0.8312645980753207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7E-2"/>
    <n v="-0.67141000677825602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-0.6802908174058707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000000000000003E-2"/>
    <n v="-0.8756686512133942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34678333333333344"/>
    <n v="-0.8401454087029354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5E-2"/>
    <n v="-0.27177352853559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999999999999999E-2"/>
    <n v="-0.6181251430125678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-0.9289535149790824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85499999999999998"/>
    <n v="-0.6003635217573384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.89"/>
    <n v="-0.8223837874477060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-0.7246948705439442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03E-2"/>
    <n v="-0.7779797343096325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E-2"/>
    <n v="-0.8756686512133942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19E-2"/>
    <n v="-0.6003635217573384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70625000000000004"/>
    <n v="-0.8223837874477060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52"/>
    <n v="-0.6536483855230266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E-2"/>
    <n v="-0.8579070299581648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53200000000000003"/>
    <n v="-0.6714100067782560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8333333333333333"/>
    <n v="-0.8756686512133942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1428571428571426E-3"/>
    <n v="-0.8135029768200913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999999999999997E-3"/>
    <n v="-0.3872240666945856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91300000000000003"/>
    <n v="-0.8579070299581648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40200000000000002"/>
    <n v="-0.5115554154811914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24335378323108384"/>
    <n v="-0.7602181130544031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6200000000000001"/>
    <n v="-0.6802908174058707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9"/>
    <n v="-0.8312645980753207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39"/>
    <n v="-0.8934302724686236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"/>
    <n v="-0.8490262193305501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799999999999997E-2"/>
    <n v="1.2412411548075923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9E-2"/>
    <n v="-0.1740846116318328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3"/>
    <n v="-0.6802908174058707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7142857142857141"/>
    <n v="-0.4582705517155032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01"/>
    <n v="-0.5826019005021090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21779999999999999"/>
    <n v="-0.8490262193305501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3392857142857142"/>
    <n v="-0.4405089304602738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5"/>
    <n v="-0.9200727043514677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.1459999999999999"/>
    <n v="-0.7335756811715589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1E-2"/>
    <n v="-0.7957413555648619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-0.7069332492887148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-0.6536483855230266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3333333333333333"/>
    <n v="-0.8490262193305501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4"/>
    <n v="-0.946715136234311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5333333333333332"/>
    <n v="-0.6536483855230266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285"/>
    <n v="-0.4937937942259620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7866666666666667"/>
    <n v="-0.5026746048535767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42666666666666669"/>
    <n v="-0.8845494618410089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188"/>
    <n v="-0.1563229903766034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38333333333333336"/>
    <n v="-0.289535149790823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59940298507462686"/>
    <n v="0.1811478134727552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424"/>
    <n v="-0.6092443323849531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606060606060606E-3"/>
    <n v="-0.7335756811715589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5200000000000005"/>
    <n v="-0.5026746048535767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7750000000000002"/>
    <n v="-0.4138664985774297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21199999999999999"/>
    <n v="-0.7424564917991737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27"/>
    <n v="-0.3605816348117415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7500000000000002"/>
    <n v="-0.7602181130544031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58199999999999996"/>
    <n v="-0.911191893723853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4E-2"/>
    <n v="-0.6891716280334854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-0.742456491799173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-0.8845494618410089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E-2"/>
    <n v="-0.3605816348117415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24399999999999999"/>
    <n v="-0.307296771046053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2E-2"/>
    <n v="-0.5648402792468796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2E-2"/>
    <n v="-0.6270059536401825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E-2"/>
    <n v="-0.6891716280334854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E-2"/>
    <n v="-0.6270059536401825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666666666666671E-3"/>
    <n v="-0.6270059536401825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3999999999999999E-2"/>
    <n v="-0.7246948705439442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1E-2"/>
    <n v="-0.662529196150641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-0.9289535149790824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1E-2"/>
    <n v="-0.6536483855230266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999999999999999E-2"/>
    <n v="-0.7424564917991737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7E-2"/>
    <n v="-0.3605816348117415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-0.8667878405857795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E-2"/>
    <n v="-0.7069332492887148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555555555555558E-3"/>
    <n v="-0.8667878405857795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E-2"/>
    <n v="-0.8312645980753207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-0.8490262193305501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8392857142857144"/>
    <n v="-0.6092443323849531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1"/>
    <n v="-0.911191893723853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68E-2"/>
    <n v="-0.5914827111297237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-0.9023110830962383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-0.8845494618410089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0046000000000004"/>
    <n v="-0.7069332492887148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E-2"/>
    <n v="-0.751337302426788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999999999999997E-3"/>
    <n v="-0.8135029768200913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69428571428571428"/>
    <n v="-0.8845494618410089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-0.6980524386611001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3650000000000001"/>
    <n v="-0.289535149790823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9E-2"/>
    <n v="-0.3428200135565120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6"/>
    <n v="-0.9378343256066971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2"/>
    <n v="-0.6980524386611001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6916666666666666"/>
    <n v="-0.23625028602513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5E-2"/>
    <n v="-0.6714100067782560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32"/>
    <n v="-0.8401454087029354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-0.8046221661924766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28000000000000003"/>
    <n v="-0.7690989236820178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8958333333333333"/>
    <n v="-0.7602181130544031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6200000000000001"/>
    <n v="-0.9289535149790824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56200000000000006"/>
    <n v="0.8116853680333989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E-2"/>
    <n v="-0.5914827111297237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53333333333333333"/>
    <n v="-0.8490262193305501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80444444444444441"/>
    <n v="-0.7513373024267884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8449999999999998"/>
    <n v="-0.262892717907979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9666666666666666"/>
    <n v="-0.8845494618410089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23"/>
    <n v="-0.9289535149790824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5"/>
    <n v="-0.7158140599163295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E-2"/>
    <n v="-0.245131096652750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69E-2"/>
    <n v="-0.7424564917991737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-0.7868605449372472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.0000000000000001E-3"/>
    <n v="-0.9289535149790824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8E-2"/>
    <n v="-0.831264598075320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4409285714285713"/>
    <n v="1.983952370878539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E-2"/>
    <n v="-0.8845494618410089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2"/>
    <n v="-0.6270059536401825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000000000000001E-2"/>
    <n v="-0.4316281198326591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E-2"/>
    <n v="-0.7779797343096325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-0.8223837874477060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9E-2"/>
    <n v="-7.639569472807109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3422199999999992"/>
    <n v="-0.5293170367364208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-0.8756686512133942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454545454545452E-3"/>
    <n v="-0.8223837874477060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2E-4"/>
    <n v="3.955492330209003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44"/>
    <n v="-0.8046221661924766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3E-2"/>
    <n v="-0.7868605449372472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000000000006E-2"/>
    <n v="-0.342820013556512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E-2"/>
    <n v="-0.5204362261088061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48888888888888887"/>
    <n v="-0.7246948705439442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88E-2"/>
    <n v="-0.7779797343096325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000000000000001E-3"/>
    <n v="-0.849026219330550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30555555555555558"/>
    <n v="-0.8934302724686236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00000000000001E-2"/>
    <n v="-0.6625291961506413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95E-2"/>
    <n v="-0.6358867642677972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1"/>
    <n v="-0.8312645980753207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999999999999996E-3"/>
    <n v="-0.6358867642677972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4349999999999999"/>
    <n v="-0.7690989236820178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2066666666666668"/>
    <n v="-0.7779797343096325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-0.9200727043514677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1E-2"/>
    <n v="-0.307296771046053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5E-2"/>
    <n v="-0.6003635217573384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9E-2"/>
    <n v="-9.4157315983300488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-0.955595946861926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3"/>
    <n v="-0.7602181130544031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4E-4"/>
    <n v="-0.6714100067782560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-0.8756686512133942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388888888888889"/>
    <n v="-0.7602181130544031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-0.6003635217573384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87"/>
    <n v="-0.564840279246879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000000000000006E-2"/>
    <n v="-0.7868605449372472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55"/>
    <n v="-5.3492097071534796E-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9117647058823528"/>
    <n v="-0.7957413555648619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65E-2"/>
    <n v="-0.5204362261088061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6600000000000001"/>
    <n v="-0.7513373024267884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0000000000000001E-3"/>
    <n v="-0.9023110830962383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7500000000000002"/>
    <n v="-0.4493897410878885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99999999999995E-4"/>
    <n v="-0.3517008241841268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75"/>
    <n v="-0.8401454087029354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7250000000000002"/>
    <n v="-0.6891716280334854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10633333333333334"/>
    <n v="-0.6181251430125678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5937500000000002"/>
    <n v="-0.6802908174058707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85"/>
    <n v="-0.4493897410878885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71E-2"/>
    <n v="-0.8667878405857795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999999999999999E-2"/>
    <n v="-0.7069332492887148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0100000000000001"/>
    <n v="-0.7602181130544031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2"/>
    <n v="-0.8490262193305501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3"/>
    <n v="-0.964476757489541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7E-2"/>
    <n v="-0.5293170367364208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5.0000000000000001E-4"/>
    <n v="-0.5648402792468796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70666666666666667"/>
    <n v="-0.4937937942259620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2833333333333333"/>
    <n v="-0.3872240666945856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84"/>
    <n v="-0.8667878405857795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30266666666666664"/>
    <n v="-0.4316281198326591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3E-2"/>
    <n v="-0.8223837874477060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-0.7602181130544031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53316326530612246"/>
    <n v="-0.8135029768200913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23"/>
    <n v="-0.7246948705439442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36"/>
    <n v="-0.5470786579916502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44400000000000001"/>
    <n v="-0.4937937942259620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-0.8223837874477060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8.0000000000000002E-3"/>
    <n v="-0.3694624454393562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5E-2"/>
    <n v="-0.3605816348117415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248"/>
    <n v="-0.6003635217573384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891891891891892"/>
    <n v="-0.5470786579916502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-0.5026746048535767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"/>
    <n v="-0.8490262193305501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5E-2"/>
    <n v="0.749519693640096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7E-2"/>
    <n v="-0.378343256066970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4"/>
    <n v="-0.8135029768200913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2"/>
    <n v="-0.6980524386611001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3E-2"/>
    <n v="-0.6536483855230266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68E-2"/>
    <n v="-0.307296771046053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49999999999999E-2"/>
    <n v="-0.5737210898744943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-0.7424564917991737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"/>
    <n v="-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0.99999800000000005"/>
    <n v="-0.9822383787447706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0.9996666666666667"/>
    <n v="-0.991119189372385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0.48976608187134502"/>
    <n v="-0.4760321729707326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0.8"/>
    <n v="-0.991119189372385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0.64759999999999995"/>
    <n v="-0.7246948705439442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0.95753333333333335"/>
    <n v="-0.8401454087029354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0.63542857142857145"/>
    <n v="-0.9111918937238530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"/>
    <n v="-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0.69133333333333336"/>
    <n v="-0.8756686512133942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0.93454545454545457"/>
    <n v="-0.982238378744770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0.99995999999999996"/>
    <n v="-0.991119189372385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0.94499999999999995"/>
    <n v="-0.973357568117155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"/>
    <n v="-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0.97857142857142854"/>
    <n v="-0.9822383787447706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"/>
    <n v="-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0.83579999999999999"/>
    <n v="-0.8934302724686236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999"/>
    <n v="-0.991119189372385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0.95189999999999997"/>
    <n v="-0.9289535149790824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0.94"/>
    <n v="-0.982238378744770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249999999999998E-3"/>
    <n v="-0.3517008241841268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04"/>
    <n v="-0.928953514979082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-0.84902621933055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4"/>
    <n v="-0.9200727043514677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.5066666666666666"/>
    <n v="-0.8490262193305501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5.0000000000000001E-3"/>
    <n v="-0.7069332492887148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74399999999999999"/>
    <n v="-0.6625291961506413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6259999999999999"/>
    <n v="-0.298415960418438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00000000000002E-2"/>
    <n v="-0.5914827111297237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1075"/>
    <n v="-0.82238378744770602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666666666666671E-3"/>
    <n v="-0.8223837874477060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E-2"/>
    <n v="-0.8845494618410089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-0.8046221661924766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11"/>
    <n v="-0.6802908174058707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0000000000001E-2"/>
    <n v="-0.6447675748954119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4"/>
    <n v="-0.9200727043514677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E-2"/>
    <n v="-0.8312645980753207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15161290322580645"/>
    <n v="-0.8756686512133942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-0.662529196150641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5E-2"/>
    <n v="-0.484912983598347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3E-2"/>
    <n v="-0.7513373024267884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38200000000000001"/>
    <n v="-0.84902621933055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59E-2"/>
    <n v="-0.8934302724686236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5714285714285719E-3"/>
    <n v="-0.6447675748954119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E-2"/>
    <n v="-0.4937937942259620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3625000000000001"/>
    <n v="1.241241154807592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-0.7246948705439442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4"/>
    <n v="-0.9733575681171559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8749999999999998"/>
    <n v="-0.8579070299581648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7E-2"/>
    <n v="0.7672813148953254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000000000000001E-2"/>
    <n v="-0.7246948705439442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10100000000000001"/>
    <n v="-0.7335756811715589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2766666666666668"/>
    <n v="-0.6980524386611001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1899999999999999"/>
    <n v="-0.8401454087029354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39200000000000002"/>
    <n v="-0.4049856879498150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10857142857142857"/>
    <n v="-0.41386649857742974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39066666666666666"/>
    <n v="-0.7957413555648619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000000000000002E-2"/>
    <n v="0.1189821390794523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5E-2"/>
    <n v="-0.9467151362343118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99999999999999E-3"/>
    <n v="-0.777979734309632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E-2"/>
    <n v="-0.6536483855230266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8333333333333332"/>
    <n v="-0.4493897410878885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"/>
    <n v="-0.7246948705439442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7960000000000002"/>
    <n v="1.4333421119664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6"/>
    <n v="-0.8490262193305501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9129129129129128"/>
    <n v="-0.8756686512133942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E-2"/>
    <n v="-0.4671513623431179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5E-3"/>
    <n v="-0.7069332492887148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55000000000000004"/>
    <n v="-0.307296771046053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8"/>
    <n v="-0.7335756811715589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1052"/>
    <n v="0.2077902453555993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8.0000000000000002E-3"/>
    <n v="-0.6447675748954119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21199999999999999"/>
    <n v="-0.8401454087029354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333333333333335E-3"/>
    <n v="-0.6536483855230266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E-2"/>
    <n v="-0.8135029768200913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23428571428571429"/>
    <n v="-0.7335756811715589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36336666666666662"/>
    <n v="-0.7602181130544031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6E-2"/>
    <n v="-0.6891716280334854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333333333333335"/>
    <n v="-0.8845494618410089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86"/>
    <n v="-0.7957413555648619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"/>
    <n v="-0.653648385523026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00000000000004E-2"/>
    <n v="-0.6891716280334854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41153846153846152"/>
    <n v="-0.7602181130544031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4000000000000001"/>
    <n v="-0.8135029768200913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53733333333333333"/>
    <n v="-7.639569472807109E-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999999999999999E-2"/>
    <n v="-0.8312645980753207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E-2"/>
    <n v="-0.1385613691213739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4E-2"/>
    <n v="-0.7602181130544031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5575"/>
    <n v="-0.7868605449372472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999999999999997E-3"/>
    <n v="-0.8845494618410089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3939999999999999"/>
    <n v="-0.5914827111297237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1000000000000001"/>
    <n v="-0.96447675748954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51E-2"/>
    <n v="-0.6447675748954119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8.0000000000000002E-3"/>
    <n v="-0.6092443323849531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12"/>
    <n v="-0.6891716280334854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6E-2"/>
    <n v="-0.44050893046027384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E-2"/>
    <n v="-0.2096078541422916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7"/>
    <n v="-0.8667878405857795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.3870588235294119"/>
    <n v="-0.5914827111297237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999999999999997E-3"/>
    <n v="-0.7069332492887148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0.90690000000000004"/>
    <n v="-0.7246948705439442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0.92759999999999998"/>
    <n v="-0.955595946861926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0.9"/>
    <n v="-0.991119189372385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0.88727272727272732"/>
    <n v="-0.8934302724686236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0.84588235294117642"/>
    <n v="-0.964476757489541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"/>
    <n v="-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0.71533333333333338"/>
    <n v="-0.9378343256066971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0.8666666666666667"/>
    <n v="-0.982238378744770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99333333333333329"/>
    <n v="-0.991119189372385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0.7857142857142857"/>
    <n v="-0.964476757489541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0.82"/>
    <n v="-0.94671513623431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0.79874999999999996"/>
    <n v="-0.9289535149790824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0.82099999999999995"/>
    <n v="-0.8756686512133942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"/>
    <n v="-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0.98"/>
    <n v="-0.964476757489541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"/>
    <n v="-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"/>
    <n v="-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0.9"/>
    <n v="-0.991119189372385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0.97623529411764709"/>
    <n v="-0.991119189372385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0.99"/>
    <n v="-0.991119189372385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00000000000002E-2"/>
    <n v="-0.5381978473640355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5"/>
    <n v="-0.9378343256066971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999999999999997E-3"/>
    <n v="-0.7513373024267884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32600000000000001"/>
    <n v="-0.9023110830962383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3"/>
    <n v="-0.8667878405857795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399999999999999E-2"/>
    <n v="-0.7335756811715589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2"/>
    <n v="-0.760218113054403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9636363636363638"/>
    <n v="-0.751337302426788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E-2"/>
    <n v="-0.849026219330550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5E-2"/>
    <n v="-0.5559594686192649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4E-2"/>
    <n v="-0.7690989236820178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1024425000000001"/>
    <n v="-0.21848866476990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E-2"/>
    <n v="-0.1918462328870622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-0.973357568117155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7E-2"/>
    <n v="-0.7513373024267884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-0.316177581673668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-0.7602181130544031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3457142857142856"/>
    <n v="-4.975326284522698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1E-2"/>
    <n v="-0.1474421797489886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6750000000000001"/>
    <n v="-0.5026746048535767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5E-2"/>
    <n v="-0.4849129835983473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-0.8667878405857795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-0.82238378744770602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46"/>
    <n v="-0.6625291961506413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10199999999999999"/>
    <n v="-0.7069332492887148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03E-2"/>
    <n v="-0.4937937942259620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-0.77797973430963252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5000000000000001E-3"/>
    <n v="-0.875668651213394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E-2"/>
    <n v="-0.1652038010042181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432"/>
    <n v="-0.4760321729707326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5E-2"/>
    <n v="-0.6802908174058707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2E-2"/>
    <n v="2.1293222175690622E-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2"/>
    <n v="-0.7335756811715589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5E-2"/>
    <n v="-0.5381978473640355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E-2"/>
    <n v="-0.7602181130544031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8916666666666668"/>
    <n v="-0.7868605449372472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5"/>
    <n v="-0.9111918937238530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50749999999999995"/>
    <n v="-0.7335756811715589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10966666666666666"/>
    <n v="-0.3694624454393562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1E-3"/>
    <n v="-0.9111918937238530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99333333333333329"/>
    <n v="-0.991119189372385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0.96732394366197183"/>
    <n v="-0.964476757489541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"/>
    <n v="-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"/>
    <n v="-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99719999999999998"/>
    <n v="-0.9822383787447706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0.40342857142857141"/>
    <n v="-0.7868605449372472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0.99"/>
    <n v="-0.991119189372385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0.98333333333333328"/>
    <n v="-0.982238378744770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0.9999555555555556"/>
    <n v="-0.991119189372385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0.10333333333333333"/>
    <n v="-0.6714100067782560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0.98535714285714282"/>
    <n v="-0.955595946861926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0.95979999999999999"/>
    <n v="-0.964476757489541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0.9599545454545455"/>
    <n v="-0.8579070299581648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0.91479999999999995"/>
    <n v="-0.9200727043514677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"/>
    <n v="-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0.80349999999999999"/>
    <n v="-0.6447675748954119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"/>
    <n v="-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0.99997999999999998"/>
    <n v="-0.9822383787447706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0.9993333333333333"/>
    <n v="-0.991119189372385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0.69666666666666666"/>
    <n v="-0.9200727043514677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-0.7868605449372472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00000000000001E-2"/>
    <n v="-0.6625291961506413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733333333333332"/>
    <n v="-0.7690989236820178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2999999999999998"/>
    <n v="-0.8312645980753207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2E-2"/>
    <n v="-0.9023110830962383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5190476190475156E-3"/>
    <n v="-0.7602181130544031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40133333333333332"/>
    <n v="-0.6980524386611001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6"/>
    <n v="-0.822383787447706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9237999999999997"/>
    <n v="-0.6714100067782560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5E-2"/>
    <n v="-0.82238378744770602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28"/>
    <n v="-0.9111918937238530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000000000000001E-2"/>
    <n v="-0.7690989236820178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43333333333333335"/>
    <n v="-0.8223837874477060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9E-2"/>
    <n v="-0.5914827111297237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1002"/>
    <n v="-0.3250583923012826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6"/>
    <n v="-0.635886764267797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8"/>
    <n v="-0.9378343256066971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199999999999998E-2"/>
    <n v="-0.5648402792468796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9166666666666668"/>
    <n v="-0.7690989236820178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2666666666666662"/>
    <n v="-0.4227473092050444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-0.7513373024267884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E-3"/>
    <n v="-0.9289535149790824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-0.973357568117155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3E-2"/>
    <n v="-0.9200727043514677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69E-2"/>
    <n v="-0.9200727043514677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6666666666666666"/>
    <n v="-0.8223837874477060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5E-2"/>
    <n v="-0.493793794225962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"/>
    <n v="-0.9289535149790824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25"/>
    <n v="-0.8756686512133942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000000000000001E-2"/>
    <n v="-0.8490262193305501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00000000000008E-3"/>
    <n v="-0.1119189372385298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00000000000001E-2"/>
    <n v="-0.7158140599163295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-0.973357568117155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0.91279999999999994"/>
    <n v="-0.6980524386611001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0.78059999999999996"/>
    <n v="-0.7957413555648619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0.78700000000000003"/>
    <n v="-0.8312645980753207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0.58510204081632655"/>
    <n v="-0.555959468619264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0.97894999999999999"/>
    <n v="-0.8934302724686236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0.97299999999999998"/>
    <n v="-0.9289535149790824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0.83838095238095234"/>
    <n v="-0.9200727043514677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0.83623076923076922"/>
    <n v="-0.618125143012567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0.92956666666666665"/>
    <n v="-0.7513373024267884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0.96199999999999997"/>
    <n v="-0.964476757489541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0.65920000000000001"/>
    <n v="-0.7868605449372472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998"/>
    <n v="-0.982238378744770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0.99973999999999996"/>
    <n v="-0.982238378744770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0.83745454545454545"/>
    <n v="-0.8223837874477060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0.97499999999999998"/>
    <n v="-0.991119189372385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99980000000000002"/>
    <n v="-0.991119189372385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0.94799999999999995"/>
    <n v="-0.964476757489541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0.98"/>
    <n v="-0.9911191893723853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99960000000000004"/>
    <n v="-0.991119189372385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0.82333333333333336"/>
    <n v="-0.8845494618410089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0.95"/>
    <n v="-0.991119189372385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0.99986666666666668"/>
    <n v="-0.991119189372385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"/>
    <n v="-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0.98799999999999999"/>
    <n v="-0.9733575681171559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0.73062577704102771"/>
    <n v="-0.875668651213394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99450000000000005"/>
    <n v="-0.982238378744770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0.87450000000000006"/>
    <n v="-0.955595946861926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998"/>
    <n v="-0.991119189372385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0.96552513156891162"/>
    <n v="-0.8667878405857795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0.85"/>
    <n v="-0.9111918937238530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0.97333333333333338"/>
    <n v="-0.973357568117155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"/>
    <n v="-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"/>
    <n v="-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"/>
    <n v="-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"/>
    <n v="-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47205128205128205"/>
    <n v="-0.5914827111297237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0.95035999999999998"/>
    <n v="-0.8756686512133942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0.99944444444444447"/>
    <n v="-0.9911191893723853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"/>
    <n v="-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0.86933333333333329"/>
    <n v="-0.8490262193305501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0.95"/>
    <n v="-0.991119189372385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"/>
    <n v="-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"/>
    <n v="-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"/>
    <n v="-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"/>
    <n v="-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"/>
    <n v="-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0.98250000000000004"/>
    <n v="-0.9822383787447706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0.72899999999999998"/>
    <n v="-0.8756686512133942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0.98524999999999996"/>
    <n v="-0.9200727043514677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0.83173333333333332"/>
    <n v="-0.9289535149790824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0.67500000000000004"/>
    <n v="-0.9378343256066971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"/>
    <n v="-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0.78449999999999998"/>
    <n v="-0.254011907280365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0.96533333333333338"/>
    <n v="-0.902311083096238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0.95"/>
    <n v="-0.991119189372385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0.89375000000000004"/>
    <n v="-0.964476757489541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0.82399999999999995"/>
    <n v="-0.911191893723853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0.6744"/>
    <n v="-0.8579070299581648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0.98750000000000004"/>
    <n v="-0.982238378744770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0.94599999999999995"/>
    <n v="-0.955595946861926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9916666666666667"/>
    <n v="-0.991119189372385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0.51166666666666671"/>
    <n v="-0.7246948705439442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"/>
    <n v="-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99970000000000003"/>
    <n v="-0.982238378744770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0.88466666666666671"/>
    <n v="-0.9378343256066971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0.32666666666666666"/>
    <n v="-0.8579070299581648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0.84699999999999998"/>
    <n v="-0.964476757489541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0.91333333333333333"/>
    <n v="-0.964476757489541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99775000000000003"/>
    <n v="-0.964476757489541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0.96916666666666662"/>
    <n v="-0.973357568117155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0.62587499999999996"/>
    <n v="-0.6802908174058707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0.99993333333333334"/>
    <n v="-0.991119189372385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0.9"/>
    <n v="-0.9378343256066971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0.63639999999999997"/>
    <n v="-0.7602181130544031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9966666666666667"/>
    <n v="-0.991119189372385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"/>
    <n v="-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99714285714285711"/>
    <n v="-0.991119189372385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998"/>
    <n v="-0.973357568117155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0.98199999999999998"/>
    <n v="-0.973357568117155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0.94599999999999995"/>
    <n v="-0.973357568117155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"/>
    <n v="-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0.91866666666666663"/>
    <n v="-0.946715136234311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0.87965217391304351"/>
    <n v="-0.8490262193305501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0.84733333333333338"/>
    <n v="-0.6447675748954119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0.9"/>
    <n v="-0.973357568117155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997"/>
    <n v="-0.991119189372385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0.99"/>
    <n v="-0.982238378744770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0.86980000000000002"/>
    <n v="-0.9378343256066971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0.97735000000000005"/>
    <n v="-0.8756686512133942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"/>
    <n v="-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"/>
    <n v="-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0.99991666666666668"/>
    <n v="-0.991119189372385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0.84257142857142853"/>
    <n v="-0.8934302724686236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0.89"/>
    <n v="-0.8934302724686236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0.56166666666666665"/>
    <n v="-0.7957413555648619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"/>
    <n v="-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0.13864818024263431"/>
    <n v="-0.9111918937238530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0.87803379416282645"/>
    <n v="-0.955595946861926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999"/>
    <n v="-0.991119189372385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99780000000000002"/>
    <n v="-0.982238378744770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9090909090909096"/>
    <n v="-0.98223837874477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"/>
    <n v="-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0.64359999999999995"/>
    <n v="-0.884549461841008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"/>
    <n v="-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99750000000000005"/>
    <n v="-0.991119189372385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0.96750000000000003"/>
    <n v="-0.955595946861926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0.96633333333333338"/>
    <n v="-0.982238378744770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"/>
    <n v="-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0.84230000000000005"/>
    <n v="-0.7158140599163295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99375000000000002"/>
    <n v="-0.991119189372385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0.99999499999999997"/>
    <n v="-0.991119189372385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0.99903846153846154"/>
    <n v="-0.991119189372385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"/>
    <n v="-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"/>
    <n v="-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0.75714285714285712"/>
    <n v="-0.9289535149790824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"/>
    <n v="-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0.99975000000000003"/>
    <n v="-0.991119189372385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0.67949999999999999"/>
    <n v="-0.8579070299581648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0.75666666666666671"/>
    <n v="-0.8934302724686236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0.98499999999999999"/>
    <n v="-0.964476757489541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99580000000000002"/>
    <n v="-0.982238378744770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0.96785714285714286"/>
    <n v="-0.973357568117155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"/>
    <n v="-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0.93700000000000006"/>
    <n v="-0.973357568117155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0.85750000000000004"/>
    <n v="-0.964476757489541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99399999999999999"/>
    <n v="-0.982238378744770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0.75882352941176467"/>
    <n v="-0.9111918937238530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0.89459999999999995"/>
    <n v="-0.9023110830962383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0.92530973451327436"/>
    <n v="-0.946715136234311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0.99926666666666664"/>
    <n v="-0.982238378744770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9028571428571432"/>
    <n v="-0.946715136234311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0.78900000000000003"/>
    <n v="-0.9289535149790824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0.219"/>
    <n v="-0.6714100067782560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0.68"/>
    <n v="-0.9023110830962383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"/>
    <n v="-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0.52307692307692311"/>
    <n v="-0.9111918937238530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0.98550000000000004"/>
    <n v="-0.94671513623431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0.89300000000000002"/>
    <n v="-0.9289535149790824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0.98166666666666669"/>
    <n v="-0.94671513623431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0.82"/>
    <n v="-0.9378343256066971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0.95916666666666661"/>
    <n v="-0.9378343256066971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0.8"/>
    <n v="-0.955595946861926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0.65197486535008975"/>
    <n v="-0.5914827111297237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0.93666666666666665"/>
    <n v="-0.911191893723853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0.67949999999999999"/>
    <n v="-0.8312645980753207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0.90239999999999998"/>
    <n v="-0.8845494618410089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0.62250000000000005"/>
    <n v="-0.8845494618410089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0.97866666666666668"/>
    <n v="-0.964476757489541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"/>
    <n v="-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0.95818181818181813"/>
    <n v="-0.9733575681171559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0.8"/>
    <n v="-0.991119189372385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0.94589999999999996"/>
    <n v="-0.9200727043514677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0.99994000000000005"/>
    <n v="-0.991119189372385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99750000000000005"/>
    <n v="-0.991119189372385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0.65"/>
    <n v="-0.964476757489541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0.83433333333333337"/>
    <n v="-0.8490262193305501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"/>
    <n v="-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0.42799999999999999"/>
    <n v="-0.8934302724686236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0.83485714285714285"/>
    <n v="-0.8756686512133942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99875000000000003"/>
    <n v="-0.991119189372385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0.62250000000000005"/>
    <n v="-0.8756686512133942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0.98160000000000003"/>
    <n v="-0.96447675748954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0.89949999999999997"/>
    <n v="-0.982238378744770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998"/>
    <n v="-0.991119189372385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0.98666666666666669"/>
    <n v="-0.982238378744770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0.99993333333333334"/>
    <n v="-0.99111918937238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99750000000000005"/>
    <n v="-0.991119189372385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0.94"/>
    <n v="-0.964476757489541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0.96113989637305697"/>
    <n v="-0.973357568117155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0.75805555555555559"/>
    <n v="-0.6625291961506413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0.92400000000000004"/>
    <n v="-0.964476757489541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"/>
    <n v="-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0.98699999999999999"/>
    <n v="-0.982238378744770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"/>
    <n v="-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0.99985714285714289"/>
    <n v="-0.991119189372385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0.86"/>
    <n v="-0.9378343256066971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0.98950000000000005"/>
    <n v="-0.982238378744770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0.91333333333333333"/>
    <n v="-0.964476757489541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99171428571428566"/>
    <n v="-0.964476757489541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0.83333333333333337"/>
    <n v="-0.973357568117155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9916666666666667"/>
    <n v="-0.982238378744770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0.30438888888888888"/>
    <n v="0.7495196936400960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"/>
    <n v="-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0.98750000000000004"/>
    <n v="-0.991119189372385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0.95"/>
    <n v="-0.964476757489541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"/>
    <n v="-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0.92833333333333334"/>
    <n v="-0.937834325606697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0.71950000000000003"/>
    <n v="-0.9023110830962383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"/>
    <n v="-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0.84"/>
    <n v="-0.946715136234311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"/>
    <n v="-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0.93171296296296291"/>
    <n v="-0.9378343256066971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0.74301297071129713"/>
    <n v="-0.1652038010042181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0.98518518518518516"/>
    <n v="-0.982238378744770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0.63149999999999995"/>
    <n v="-0.7779797343096325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0.52949999999999997"/>
    <n v="-0.8490262193305501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0.88571428571428568"/>
    <n v="-0.982238378744770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0.87960000000000005"/>
    <n v="-0.96447675748954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0.4"/>
    <n v="-0.955595946861926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0.6875"/>
    <n v="-0.982238378744770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99580000000000002"/>
    <n v="-0.982238378744770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99790000000000001"/>
    <n v="-0.973357568117155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"/>
    <n v="-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0.625"/>
    <n v="-0.964476757489541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99980000000000002"/>
    <n v="-0.991119189372385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0.91785714285714282"/>
    <n v="-0.8934302724686236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0.97799999999999998"/>
    <n v="-0.964476757489541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0.82347058823529407"/>
    <n v="-0.1918462328870622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99919999999999998"/>
    <n v="-0.991119189372385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0.9993333333333333"/>
    <n v="-0.991119189372385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"/>
    <n v="-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0.6246666666666667"/>
    <n v="-0.8845494618410089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0.78"/>
    <n v="-0.982238378744770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"/>
    <n v="-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0.82379999999999998"/>
    <n v="-0.8135029768200913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0.47"/>
    <n v="-0.9200727043514677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0.77857142857142858"/>
    <n v="-0.9467151362343118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0.97466666666666668"/>
    <n v="-0.964476757489541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0.97499999999999998"/>
    <n v="-0.9378343256066971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0.97150000000000003"/>
    <n v="-0.955595946861926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"/>
    <n v="-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0.97550000000000003"/>
    <n v="-0.973357568117155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0.98578947368421055"/>
    <n v="-0.9200727043514677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0.8075"/>
    <n v="-0.9467151362343118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99324999999999997"/>
    <n v="-0.9644767574895412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99833333333333329"/>
    <n v="-0.991119189372385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0.39100000000000001"/>
    <n v="-0.8490262193305501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0.9900000000000001"/>
    <n v="-0.991119189372385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0.65600000000000003"/>
    <n v="-0.8845494618410089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0.83499999999999996"/>
    <n v="-0.946715136234311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"/>
    <n v="-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996"/>
    <n v="-0.982238378744770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0.98942857142857144"/>
    <n v="-0.982238378744770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0.73272727272727278"/>
    <n v="-0.8135029768200913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0.71199999999999997"/>
    <n v="-0.8845494618410089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"/>
    <n v="-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0.91100000000000003"/>
    <n v="-0.946715136234311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"/>
    <n v="-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99833333333333329"/>
    <n v="-0.991119189372385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"/>
    <n v="-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0.84262589928057552"/>
    <n v="-0.8934302724686236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0.98"/>
    <n v="-0.982238378744770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0.78314285714285714"/>
    <n v="-0.946715136234311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9966666666666667"/>
    <n v="-0.991119189372385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99714285714285711"/>
    <n v="-0.991119189372385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0.95299999999999996"/>
    <n v="-0.955595946861926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"/>
    <n v="-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0.89200000000000002"/>
    <n v="-0.9733575681171559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0.95199999999999996"/>
    <n v="-0.9289535149790824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0.96799999999999997"/>
    <n v="-0.9733575681171559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0.87250000000000005"/>
    <n v="-0.9289535149790824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0.99981818181818183"/>
    <n v="-0.991119189372385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0.97599999999999998"/>
    <n v="-0.964476757489541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0.63500000000000001"/>
    <n v="-0.9289535149790824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0.97333333333333338"/>
    <n v="-0.991119189372385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0.88571428571428568"/>
    <n v="-0.955595946861926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"/>
    <n v="-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"/>
    <n v="-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0.98888888888888893"/>
    <n v="-0.991119189372385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"/>
    <n v="-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"/>
    <n v="-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0.72599999999999998"/>
    <n v="-0.9467151362343118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0.9"/>
    <n v="-0.946715136234311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0.78633333333333333"/>
    <n v="-0.875668651213394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0.9303030303030303"/>
    <n v="-0.94671513623431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0.29399999999999998"/>
    <n v="-0.7069332492887148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0.97950000000000004"/>
    <n v="-0.964476757489541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0.98033333333333328"/>
    <n v="-0.991119189372385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"/>
    <n v="-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0.71333333333333337"/>
    <n v="-0.946715136234311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0.96866666666666668"/>
    <n v="-0.946715136234311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99960000000000004"/>
    <n v="-0.991119189372385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998"/>
    <n v="-0.973357568117155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36858823529411766"/>
    <n v="0.61630753422587559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42608272506082723"/>
    <n v="-0.298415960418438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5"/>
    <n v="-0.6891716280334854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E-2"/>
    <n v="0.3321215941422051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22991545454545451"/>
    <n v="1.52215021824257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.777444361090272E-2"/>
    <n v="-0.5826019005021090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4875000000000002E-2"/>
    <n v="-0.48491298359834734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222222222222223E-2"/>
    <n v="-0.4937937942259620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28571428570911E-4"/>
    <n v="-0.8934302724686236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25998000000000004"/>
    <n v="-0.8223837874477060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5.0000000000000001E-3"/>
    <n v="-0.8312645980753207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20499999999999999"/>
    <n v="-0.3339392029288973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5293333333333337"/>
    <n v="6.3444303890373579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59971428571428576"/>
    <n v="-0.5470786579916502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.3333333333333341E-3"/>
    <n v="-0.63588676426779722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6000000000000003E-2"/>
    <n v="-0.12968055849375928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.4166666666666668E-3"/>
    <n v="-0.3783432560669709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6.6666666666666671E-3"/>
    <n v="-0.6802908174058707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6.3211000000000059E-2"/>
    <n v="2.037237234644227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45294117647058824"/>
    <n v="-0.8046221661924766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2E-3"/>
    <n v="-0.7779797343096325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.1351351351351348E-2"/>
    <n v="-0.1030381266109151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17142857142857143"/>
    <n v="-0.9289535149790824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185"/>
    <n v="-0.79574135556486192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8076857142857207E-2"/>
    <n v="4.097585300250838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33333333333333331"/>
    <n v="-0.875668651213394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55200000000000005"/>
    <n v="-0.8312645980753207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11724999999999999"/>
    <n v="0.33212159414220516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.5000000000000001E-3"/>
    <n v="-0.3694624454393562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23333333333333334"/>
    <n v="3.9054843430920028E-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997499999999945E-2"/>
    <n v="-0.52931703673642083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-0.991119189372385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.4604569420035149E-3"/>
    <n v="-0.2096078541422916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952380952380951E-2"/>
    <n v="-0.4316281198326591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30461538461538462"/>
    <n v="-0.396104877322200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6500000000000004"/>
    <n v="-0.7513373024267884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42149999999999999"/>
    <n v="-0.6092443323849531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83440909090909088"/>
    <n v="1.246845088786519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1004"/>
    <n v="-0.4138664985774297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30980000000000002"/>
    <n v="0.92713590619239017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5E-2"/>
    <n v="-0.8579070299581648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-0.8312645980753207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41857142857142859"/>
    <n v="0.500856996066884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.0865999999999998"/>
    <n v="1.3356531950626664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-0.8667878405857795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2"/>
    <n v="-0.4582705517155032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.1666666666666664E-2"/>
    <n v="-0.6003635217573384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6110000000000039E-2"/>
    <n v="-0.378343256066970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9500000000000001E-2"/>
    <n v="-0.6625291961506413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-0.22736947539752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-0.80462216619247662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2801818181818182"/>
    <n v="5.6816464686149426E-2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16209999999999999"/>
    <n v="-0.5381978473640355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.633333333333334E-2"/>
    <n v="3.9054843430920028E-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-0.5381978473640355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28953488372093023"/>
    <n v="-0.2362502860251357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7.2624999999999995E-2"/>
    <n v="0.545261049204957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9E-2"/>
    <n v="-0.38722406669458564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00000000000001E-2"/>
    <n v="-0.33393920292889739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2569999999999708E-3"/>
    <n v="-0.7069332492887148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2962222222222205E-2"/>
    <n v="-4.0872452217612286E-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48299999999999998"/>
    <n v="-0.7957413555648619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54733333333333334"/>
    <n v="-0.5737210898744943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13518499999999994"/>
    <n v="-0.431628119832659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73333333333333328"/>
    <n v="-0.7868605449372472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5285714285714289E-2"/>
    <n v="-0.4937937942259620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186"/>
    <n v="-0.7690989236820178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16250000000000001"/>
    <n v="-0.82238378744770602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27166666666666667"/>
    <n v="-0.6802908174058707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10942299999999995"/>
    <n v="0.5807842917154167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27200000000000002"/>
    <n v="-0.8490262193305501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23944444444444443"/>
    <n v="-0.7158140599163295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8.4090909090909091E-2"/>
    <n v="-0.6358867642677972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-0.8401454087029354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12931999999999994"/>
    <n v="-0.74245649179917372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15428571428571428"/>
    <n v="-0.5826019005021090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53333333333333333"/>
    <n v="-0.8667878405857795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.9249999999999998"/>
    <n v="-0.7690989236820178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6.02"/>
    <n v="-0.6891716280334854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27"/>
    <n v="-0.6358867642677972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7.2499999999999995E-2"/>
    <n v="-0.5826019005021090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98"/>
    <n v="-0.7513373024267884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5E-4"/>
    <n v="-0.1119189372385298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5000000000000001E-2"/>
    <n v="-0.8845494618410089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-0.9378343256066971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255"/>
    <n v="-0.8135029768200913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4666666666666664E-2"/>
    <n v="-0.8490262193305501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5999999999999999E-2"/>
    <n v="-0.77797973430963252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8571428571428571E-2"/>
    <n v="-0.46715136234311794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15066666666666667"/>
    <n v="-0.5026746048535767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4.0000000000000001E-3"/>
    <n v="-0.8579070299581648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2"/>
    <n v="-0.5914827111297237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5.1999999999999998E-2"/>
    <n v="-0.6181251430125678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106"/>
    <n v="-0.8667878405857795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4"/>
    <n v="-0.8934302724686236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31428571428571428"/>
    <n v="-0.8135029768200913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14666666666666667"/>
    <n v="-0.6980524386611001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6.25E-2"/>
    <n v="-0.9289535149790824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6.25E-2"/>
    <n v="-0.4671513623431179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6.0193333333333307E-2"/>
    <n v="-0.6536483855230266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-0.7690989236820178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-0.68917162803348542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27750000000000002"/>
    <n v="-0.42274730920504444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5.153846153846154E-2"/>
    <n v="-0.5648402792468796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2"/>
    <n v="-0.9111918937238530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7.4090909090909096E-2"/>
    <n v="-0.4671513623431179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5.0000000000000001E-3"/>
    <n v="-0.760218113054403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666666666666667E-2"/>
    <n v="-0.38722406669458564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.4666666666666666"/>
    <n v="-0.5826019005021090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.1950000000000001"/>
    <n v="-0.58260190050210903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30769230769230771"/>
    <n v="-0.7690989236820178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54571428571428571"/>
    <n v="-0.5293170367364208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4"/>
    <n v="-0.280654339163209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41"/>
    <n v="-0.307296771046053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3333333333333333E-2"/>
    <n v="-0.68917162803348542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40444444444444444"/>
    <n v="-0.8046221661924766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13657142857142857"/>
    <n v="-0.49379379422596203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.9377777777778343E-3"/>
    <n v="-0.76021811305440312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13031599999999999"/>
    <n v="-0.6536483855230266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5569230769230744E-2"/>
    <n v="-0.6714100067782560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0.99985714285714289"/>
    <n v="-0.991119189372385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0.9996666666666667"/>
    <n v="-0.991119189372385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"/>
    <n v="-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0.9972545454545455"/>
    <n v="-0.946715136234311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1"/>
    <n v="-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0.86"/>
    <n v="-0.946715136234311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0.94452000000000003"/>
    <n v="-0.8845494618410089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0.97624999999999995"/>
    <n v="-0.964476757489541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0.98133000000000004"/>
    <n v="-0.946715136234311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1"/>
    <n v="-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1"/>
    <n v="-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"/>
    <n v="-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0.90431249999999996"/>
    <n v="-0.280654339163209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1"/>
    <n v="-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1"/>
    <n v="-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0.8656666666666667"/>
    <n v="-0.9555959468619265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1"/>
    <n v="-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1"/>
    <n v="-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0.96858666666666671"/>
    <n v="-0.4849129835983473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-0.991119189372385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1"/>
    <n v="-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0.89224999999999999"/>
    <n v="-0.7513373024267884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0.9966666666666667"/>
    <n v="-0.991119189372385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1"/>
    <n v="-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0.72399999999999998"/>
    <n v="-0.671410006778256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0.92488888888888887"/>
    <n v="-0.9200727043514677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0.99424999999999997"/>
    <n v="-0.97335756811715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1"/>
    <n v="-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0.99919999999999998"/>
    <n v="-0.9822383787447706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0.99080000000000001"/>
    <n v="-0.9467151362343118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0.7683692307692308"/>
    <n v="-0.4049856879498150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0.99944"/>
    <n v="-0.955595946861926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0.99992105263157893"/>
    <n v="-0.982238378744770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0.99282000000000004"/>
    <n v="-0.9111918937238530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0.97333333333333338"/>
    <n v="-0.973357568117155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0.99994000000000005"/>
    <n v="-0.964476757489541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0.94899999999999995"/>
    <n v="-0.86678784058577951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0.99732888146911525"/>
    <n v="-0.9822383787447706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1"/>
    <n v="-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0.99997999999999998"/>
    <n v="-0.991119189372385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1"/>
    <n v="-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0.99990000000000001"/>
    <n v="-0.991119189372385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0.84464285714285714"/>
    <n v="-0.91119189372385301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1"/>
    <n v="-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0.9946666666666667"/>
    <n v="-0.9378343256066971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"/>
    <n v="-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0.4"/>
    <n v="-0.991119189372385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0.99990000000000001"/>
    <n v="-0.982238378744770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0.95937499999999998"/>
    <n v="-0.973357568117155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0.77600000000000002"/>
    <n v="-0.91119189372385301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0.96750000000000003"/>
    <n v="-0.9111918937238530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0.99997999999999998"/>
    <n v="-0.991119189372385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1"/>
    <n v="-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"/>
    <n v="-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1"/>
    <n v="-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0.93515000000000004"/>
    <n v="-0.7690989236820178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"/>
    <n v="-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0.6"/>
    <n v="-0.9378343256066971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1"/>
    <n v="-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0.8"/>
    <n v="-0.9822383787447706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0.66583333333333339"/>
    <n v="-0.8845494618410089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0.78907391177329833"/>
    <n v="-0.9644767574895412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"/>
    <n v="-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0.64144000000000001"/>
    <n v="-0.89343027246862361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0.96599999999999997"/>
    <n v="-0.982238378744770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0.94499999999999995"/>
    <n v="-0.91119189372385301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1"/>
    <n v="-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0.84"/>
    <n v="-0.955595946861926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"/>
    <n v="-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0.99931000000000003"/>
    <n v="-0.955595946861926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0.99583333333333335"/>
    <n v="-0.991119189372385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0.95"/>
    <n v="-0.973357568117155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0.99998299999999996"/>
    <n v="-0.9733575681171559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"/>
    <n v="-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0.99880000000000002"/>
    <n v="-0.9733575681171559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1"/>
    <n v="-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0.58142857142857141"/>
    <n v="-0.8312645980753207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0.8952"/>
    <n v="-0.92895351497908241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0.98884000000000005"/>
    <n v="-0.9467151362343118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"/>
    <n v="-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0.73807499999999993"/>
    <n v="-0.8401454087029354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0.41538461538461541"/>
    <n v="-0.9378343256066971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1"/>
    <n v="-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0.7016"/>
    <n v="-0.92895351497908241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0.49278333333333335"/>
    <n v="10.48288814150580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0.83750000000000002"/>
    <n v="-0.8490262193305501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"/>
    <n v="-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0.84785714285714286"/>
    <n v="-0.8845494618410089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1"/>
    <n v="-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1"/>
    <n v="-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0.74750000000000005"/>
    <n v="-0.706933249288714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0.55400000000000005"/>
    <n v="-0.8934302724686236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0.99984126984126986"/>
    <n v="-0.991119189372385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0.99960000000000004"/>
    <n v="-0.991119189372385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0.99992000000000003"/>
    <n v="-0.991119189372385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0.99772727272727268"/>
    <n v="-0.991119189372385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0.44301559999999995"/>
    <n v="-0.254011907280365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0.88056999999999996"/>
    <n v="-0.6625291961506413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0.98"/>
    <n v="-0.991119189372385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0.82369999999999999"/>
    <n v="-0.3250583923012826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0.99280000000000002"/>
    <n v="-0.9733575681171559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1"/>
    <n v="-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0.87"/>
    <n v="-0.982238378744770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"/>
    <n v="-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1"/>
    <n v="-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1"/>
    <n v="-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0.99137931034482762"/>
    <n v="-0.982238378744770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1"/>
    <n v="-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1"/>
    <n v="-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1"/>
    <n v="-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0.996"/>
    <n v="-0.9822383787447706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"/>
    <n v="-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0.97250000000000003"/>
    <n v="-0.9378343256066971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1"/>
    <n v="-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0.59899999999999998"/>
    <n v="-0.9555959468619265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"/>
    <n v="-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"/>
    <n v="-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0.9966666666666667"/>
    <n v="-0.991119189372385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1"/>
    <n v="-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0.75"/>
    <n v="-0.955595946861926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6341333333333386E-2"/>
    <n v="0.2166710559832140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12637362637362637"/>
    <n v="2.339184795983127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13461538461538461"/>
    <n v="0.79392374677816957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919999999999999E-2"/>
    <n v="1.91290588585762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13757142857142857"/>
    <n v="-0.254011907280365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7199999999999997E-2"/>
    <n v="-0.1474421797489886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2.0546000000000002"/>
    <n v="0.98042076995807836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34100000000000003"/>
    <n v="-0.4493897410878885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329411764705883E-2"/>
    <n v="0.2965983516317463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12920000000000001"/>
    <n v="1.0869904974894546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5833333333333332E-2"/>
    <n v="2.880914244267624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25571428571428573"/>
    <n v="-0.31617758167366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84560000000000002"/>
    <n v="-4.0872452217612286E-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7.3333333333333332E-3"/>
    <n v="-0.9378343256066971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1694725"/>
    <n v="1.788574537071016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7332499999999976E-2"/>
    <n v="0.6695923979915637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39100000000000001"/>
    <n v="1.4422229225940428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7264857142857057E-2"/>
    <n v="3.973253951464232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91139999999999999"/>
    <n v="5.1099977117989148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31937893333333334"/>
    <n v="7.365723611213049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000000000000001E-2"/>
    <n v="-0.218488664769906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7.3999999999999996E-2"/>
    <n v="0.9537783380752342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.4"/>
    <n v="0.28771754100413166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18081080000000002"/>
    <n v="7.552220634392957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182"/>
    <n v="-0.1918462328870622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111"/>
    <n v="-0.48491298359834734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45500000000000002"/>
    <n v="-0.6802908174058707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31628832487309649"/>
    <n v="0.465333753556425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114"/>
    <n v="-1.4230020334768181E-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47233769999999992"/>
    <n v="13.17377376167306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52608695652173909"/>
    <n v="-0.4582705517155032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6800000000000001E-2"/>
    <n v="1.548792650125419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77433666666666678"/>
    <n v="-0.42274730920504444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7757999999999994E-2"/>
    <n v="4.7935654058534727E-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56000000000000005"/>
    <n v="3.5316009204612213E-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8.3949999999999997E-2"/>
    <n v="1.94842912836808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47599999999999998"/>
    <n v="-0.4493897410878885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10381538461538461"/>
    <n v="7.44565090686158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50348148148148153"/>
    <n v="2.685536410460100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57318294117647062"/>
    <n v="1.708647241422483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56144000000000005"/>
    <n v="17.99605393246784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20587636363636358"/>
    <n v="-0.298415960418438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888888888888888E-2"/>
    <n v="0.5896651023430314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14272499999999996"/>
    <n v="0.7939237467781695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6261499999999976E-2"/>
    <n v="5.749416076987173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.2882507142857142"/>
    <n v="3.999896383347076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.1533333333333328E-2"/>
    <n v="0.1989094347279846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76300000000000001"/>
    <n v="1.575435082008263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2106199999999953E-2"/>
    <n v="2.96972235054377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82E-2"/>
    <n v="1.06034806560661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6844444444444484E-2"/>
    <n v="0.491976185439269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20019999999999999"/>
    <n v="0.1367437603346817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5069333333333294E-2"/>
    <n v="3.378239639414047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846153846153847E-2"/>
    <n v="0.1633861922175258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-0.55595946861926493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33109119999999997"/>
    <n v="4.905739067363776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18726199999999998"/>
    <n v="0.1456245709622964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.4000000000000003E-3"/>
    <n v="0.26107510912128756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932412698412695E-2"/>
    <n v="20.63365468886941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78952500000000003"/>
    <n v="1.166917793137987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7226399999999996E-2"/>
    <n v="1.64648156702918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18734999999999993"/>
    <n v="1.229083467531290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.5999999999999999E-3"/>
    <n v="-4.0872452217612286E-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37466666666666665"/>
    <n v="-0.27177352853559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.3164705882352941"/>
    <n v="-0.34282001355651209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30333333333333334"/>
    <n v="0.67847320861917848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.929"/>
    <n v="-0.2895351497908239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11318181818181818"/>
    <n v="4.115346921506067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566666666666667E-2"/>
    <n v="0.7939237467781695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18944444444444444"/>
    <n v="1.113632929372298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.1289999999999966E-2"/>
    <n v="-0.6802908174058707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.1016500000000088E-2"/>
    <n v="0.33212159414220516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11874999999999999"/>
    <n v="0.29659835163174636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7352941176470591E-2"/>
    <n v="0.97153995933046366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.8515000000000001"/>
    <n v="6.5697275313764125E-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48E-2"/>
    <n v="0.1189821390794523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13773333333333335"/>
    <n v="0.4031680791631227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8.0333333333333333E-3"/>
    <n v="1.806336158326245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.8331999999999999"/>
    <n v="1.52215021824257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1268"/>
    <n v="-0.5470786579916502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5799999999999997E-2"/>
    <n v="0.4031680791631227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6628571428571429E-2"/>
    <n v="1.992833181506154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9119999999999996E-2"/>
    <n v="0.6518307767363343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23074074074074075"/>
    <n v="-0.4849129835983473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6E-2"/>
    <n v="-0.271773528535594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3959999999999999E-2"/>
    <n v="5.53627662192442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12929733333333338"/>
    <n v="9.221813032384520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36399999999999999"/>
    <n v="-0.698052438661100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6144000000000037E-2"/>
    <n v="3.422643692552121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E-2"/>
    <n v="0.483095374811655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8285714285714287E-2"/>
    <n v="2.01947561338899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6049999999999998E-2"/>
    <n v="2.889795054895238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13014999999999999"/>
    <n v="3.928849898326159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25227500000000003"/>
    <n v="1.362295626945510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00000000000001E-2"/>
    <n v="-0.3872240666945856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7647058823529413E-2"/>
    <n v="-0.289535149790823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16839119999999996"/>
    <n v="3.378239639414047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683333333333394E-2"/>
    <n v="-0.72469487054394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10133600000000006"/>
    <n v="1.095871308117069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8.0833333333333326E-2"/>
    <n v="-0.2096078541422916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25022857142857141"/>
    <n v="1.655362377656795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7142857142857143E-2"/>
    <n v="-0.5115554154811914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3.6639999999999416E-3"/>
    <n v="1.886263453974777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2.0286333333333337E-2"/>
    <n v="3.65354476887010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835820895522387E-2"/>
    <n v="1.5310310288701898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23275862068965517"/>
    <n v="0.5896651023430314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70288800000000007"/>
    <n v="0.6695923979915637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11590499999999992"/>
    <n v="2.36582722786597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3"/>
    <n v="5.6816464686149426E-2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6357015985790441E-2"/>
    <n v="0.48309537481165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14760000000000001"/>
    <n v="0.96265914870284897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27341176470588235"/>
    <n v="7.561101445020572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1656"/>
    <n v="1.539911839497804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8.6181942661531882E-2"/>
    <n v="4.4439369147278116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9428571428571431E-2"/>
    <n v="-0.74245649179917372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16257142857142856"/>
    <n v="0.465333753556425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924000000000038E-2"/>
    <n v="-0.138561369121373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74"/>
    <n v="1.690885620167254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3.0880000000000001E-2"/>
    <n v="1.3711764375731252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8553719008264461E-2"/>
    <n v="1.682004809539639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75E-2"/>
    <n v="-0.22736947539752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11076999999999991"/>
    <n v="2.143806962175604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24159337816864976"/>
    <n v="-0.236250286025135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333333333333334E-2"/>
    <n v="-0.7690989236820178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10161428571428574"/>
    <n v="3.5316009204612213E-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9733333333333336E-2"/>
    <n v="-0.4227473092050444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3157894736842105E-2"/>
    <n v="0.1900286241003699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4E-2"/>
    <n v="5.6816464686149426E-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4.1119999999999997E-2"/>
    <n v="0.4120488897907374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10155692307692306"/>
    <n v="0.483095374811655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22020000000000001"/>
    <n v="-0.6181251430125678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14168666666666666"/>
    <n v="8.4314208865268139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25333333333333335"/>
    <n v="-0.9200727043514677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6666666666666666E-2"/>
    <n v="-0.2096078541422916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30649999999999999"/>
    <n v="0.5452610492049579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2"/>
    <n v="-0.8756686512133942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9591836734693877E-2"/>
    <n v="-0.573721089874494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14399999999999999"/>
    <n v="0.1811478134727552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11766666666666667"/>
    <n v="-0.262892717907979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1608"/>
    <n v="0.3232407835145904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41499999999999998"/>
    <n v="-0.5648402792468796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7300000000000002E-2"/>
    <n v="1.22908346753129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.5583333333333333"/>
    <n v="-0.8046221661924766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.067067067067067"/>
    <n v="-0.5737210898744943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12105"/>
    <n v="2.401350470376430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9819999999999998E-2"/>
    <n v="1.104752118744684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6666666666666668E-3"/>
    <n v="-0.8845494618410089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.1398947368421053"/>
    <n v="3.991015572719462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2616"/>
    <n v="-0.3694624454393562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81535470588235293"/>
    <n v="12.41002404769819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-0.8756686512133942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6.1000000000000004E-3"/>
    <n v="0.71399645112963728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.0270270270270264E-3"/>
    <n v="0.8294469892886283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10446"/>
    <n v="2.117164530292760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11893617021276595"/>
    <n v="-0.5559594686192649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72E-2"/>
    <n v="0.634069155481104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6666666666666666E-2"/>
    <n v="0.740638883012481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9002732240437189E-2"/>
    <n v="1.033705633723766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25159999999999999"/>
    <n v="-0.40498568794981504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8049999999999999E-2"/>
    <n v="-0.1563229903766034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123025"/>
    <n v="-0.4493897410878885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8120000000000001E-2"/>
    <n v="-0.3517008241841268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41649999999999998"/>
    <n v="-0.6181251430125678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5.2600000000000001E-2"/>
    <n v="-0.3783432560669709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3.0914285714285714E-2"/>
    <n v="1.40669968008358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6595744680851063E-2"/>
    <n v="-0.5115554154811914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7046428571428571E-2"/>
    <n v="-0.6891716280334854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5E-2"/>
    <n v="-0.8046221661924766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376666666666702E-2"/>
    <n v="-0.66252919615064132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36799999999999999"/>
    <n v="-0.8667878405857795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28299999999999997"/>
    <n v="-0.9378343256066971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500000000000001E-2"/>
    <n v="1.140275361255143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26840000000000003"/>
    <n v="-0.5115554154811914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5.0859374999999998E-2"/>
    <n v="0.518618617322113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8540540540540539E-2"/>
    <n v="0.8472086105438578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471428571428534E-2"/>
    <n v="-0.8135029768200913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20217000000000007"/>
    <n v="-0.7779797343096325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.476190476190476E-3"/>
    <n v="-0.5381978473640355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6.339285714285714E-3"/>
    <n v="-7.639569472807109E-2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4.3750000000000004E-3"/>
    <n v="-0.35170082418412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0.99560606060606061"/>
    <n v="-0.9733575681171559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0.97993333333333332"/>
    <n v="-0.9467151362343118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0.98924999999999996"/>
    <n v="-0.8934302724686236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0.99234999999999995"/>
    <n v="-0.8845494618410089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0.93203333333333327"/>
    <n v="-0.95559594686192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0.99987999999999999"/>
    <n v="-0.982238378744770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0.98670000000000002"/>
    <n v="-0.9289535149790824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1"/>
    <n v="-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0.94366666666666665"/>
    <n v="-0.88454946184100891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1"/>
    <n v="-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0.97599999999999998"/>
    <n v="-0.955595946861926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0.86166666666666669"/>
    <n v="-0.9289535149790824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0.90500000000000003"/>
    <n v="-0.9289535149790824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1"/>
    <n v="-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0.95"/>
    <n v="-0.9822383787447706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0.99997272727272724"/>
    <n v="-0.9733575681171559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"/>
    <n v="-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1"/>
    <n v="-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0.90620000000000001"/>
    <n v="-0.9023110830962383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1"/>
    <n v="-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0.999"/>
    <n v="-0.991119189372385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1"/>
    <n v="-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0.60641176470588232"/>
    <n v="-0.8490262193305501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0.999"/>
    <n v="-0.982238378744770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0.95"/>
    <n v="-0.991119189372385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0.99996666666666667"/>
    <n v="-0.9822383787447706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0.92704761904761901"/>
    <n v="-0.8579070299581648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0.99983333333333335"/>
    <n v="-0.991119189372385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0.96719599999999994"/>
    <n v="-0.964476757489541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0.97750000000000004"/>
    <n v="-0.955595946861926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0.99207999999999996"/>
    <n v="-0.9378343256066971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1"/>
    <n v="-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0.36"/>
    <n v="-0.89343027246862361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0.99972595520421603"/>
    <n v="-0.9822383787447706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0.99180000000000001"/>
    <n v="-0.955595946861926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0.99930769230769234"/>
    <n v="-0.9822383787447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0.99313681368136819"/>
    <n v="-0.9733575681171559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1"/>
    <n v="-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0.91790000000000005"/>
    <n v="-0.5648402792468796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0.99935897435897436"/>
    <n v="-0.991119189372385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0.99705882352941178"/>
    <n v="-0.9822383787447706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1"/>
    <n v="-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"/>
    <n v="-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0.97727272727272729"/>
    <n v="-0.90231108309623831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0.99900990099009901"/>
    <n v="-0.991119189372385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0.73046875"/>
    <n v="-0.9289535149790824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0.99239999999999995"/>
    <n v="-0.955595946861926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0.78425"/>
    <n v="-0.6536483855230266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1"/>
    <n v="-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1"/>
    <n v="-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0.98980000000000001"/>
    <n v="-0.982238378744770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0.88107272727272723"/>
    <n v="0.509737806694499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0.82374999999999998"/>
    <n v="-0.955595946861926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0.97130000000000005"/>
    <n v="-0.8756686512133942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0.99969696969696975"/>
    <n v="-0.991119189372385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1"/>
    <n v="-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0.97769731818181815"/>
    <n v="0.1012205178242229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"/>
    <n v="-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"/>
    <n v="-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0.6744"/>
    <n v="-0.5115554154811914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0.80589999999999995"/>
    <n v="0.24331348786605814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0.93899999999999995"/>
    <n v="-0.8135029768200913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0.999"/>
    <n v="-0.9911191893723853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0.498"/>
    <n v="0.3054791622593610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0.99813750000000001"/>
    <n v="-0.9023110830962383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0.78093028770154915"/>
    <n v="0.1101013284518376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0.99990909090909086"/>
    <n v="-0.991119189372385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1"/>
    <n v="-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"/>
    <n v="-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0.99713321866207982"/>
    <n v="-0.973357568117155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"/>
    <n v="-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"/>
    <n v="-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"/>
    <n v="-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1"/>
    <n v="-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0.99844999999999995"/>
    <n v="-0.973357568117155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1"/>
    <n v="-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0.99998333333333334"/>
    <n v="-0.9911191893723853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0.9933035714285714"/>
    <n v="-0.973357568117155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0.95401486760459542"/>
    <n v="-0.8046221661924766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0.90449999999999997"/>
    <n v="-0.7690989236820178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0.96692307692307689"/>
    <n v="-0.964476757489541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"/>
    <n v="-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0.98850000000000005"/>
    <n v="-0.964476757489541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0.9824615384615385"/>
    <n v="-0.9200727043514677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0.98632653061224485"/>
    <n v="-0.9555959468619265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0.9956666666666667"/>
    <n v="-0.8756686512133942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0.99875000000000003"/>
    <n v="-0.991119189372385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0.96799999999999997"/>
    <n v="-0.9111918937238530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0.99199999999999999"/>
    <n v="-0.9733575681171559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0.998"/>
    <n v="-0.991119189372385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"/>
    <n v="-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0.97"/>
    <n v="-0.955595946861926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0.99862499999999998"/>
    <n v="-0.982238378744770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0.86075999999999997"/>
    <n v="-0.3961048773222003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0.96666666666666667"/>
    <n v="-0.973357568117155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0.74586597938144328"/>
    <n v="-0.69805243866110012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1"/>
    <n v="-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0.98633333333333328"/>
    <n v="-0.973357568117155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1"/>
    <n v="-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0.77118573452212313"/>
    <n v="-0.3783432560669709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1000000000000001E-2"/>
    <n v="-0.6980524386611001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6399999999999997E-2"/>
    <n v="-0.5026746048535767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14666666666666667"/>
    <n v="-0.7246948705439442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20599999999999999"/>
    <n v="-0.254011907280365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8.6728571428571474E-2"/>
    <n v="0.1545053815899111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-0.8934302724686236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14000000000000001"/>
    <n v="-0.7957413555648619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.5000000000000006E-3"/>
    <n v="0.4031680791631227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15652173913043479"/>
    <n v="-0.7335756811715589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30416666666666664"/>
    <n v="-0.8401454087029354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7826725403817909E-2"/>
    <n v="-0.74245649179917372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-0.7246948705439442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23250000000000001"/>
    <n v="0.5363802385773432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2E-3"/>
    <n v="-0.8490262193305501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6666666666666669E-2"/>
    <n v="-0.573721089874494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5000000000000001E-2"/>
    <n v="-0.4760321729707326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18257575757575759"/>
    <n v="-0.6536483855230266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20499999999999999"/>
    <n v="-0.4760321729707326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.0242"/>
    <n v="-0.4671513623431179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6.4400000000000542E-3"/>
    <n v="-0.8223837874477060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0.99993333333333334"/>
    <n v="-0.991119189372385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0.99444444444444446"/>
    <n v="-0.991119189372385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0.999996"/>
    <n v="-0.9911191893723853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0.99681818181818183"/>
    <n v="-0.982238378744770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0.98799999999999999"/>
    <n v="-0.982238378744770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0.72616000000000003"/>
    <n v="-0.6980524386611001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0.99913333333333332"/>
    <n v="-0.982238378744770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1"/>
    <n v="-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0.99909999999999999"/>
    <n v="-0.991119189372385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0.9728"/>
    <n v="-0.9289535149790824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0.99299999999999999"/>
    <n v="-0.9644767574895412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0.94958666666666669"/>
    <n v="-0.75133730242678842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1"/>
    <n v="-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0.99507999999999996"/>
    <n v="-0.9467151362343118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0.6341085271317829"/>
    <n v="-0.8046221661924766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1"/>
    <n v="-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0.97499999999999998"/>
    <n v="-0.991119189372385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0.99089333333333329"/>
    <n v="-0.8223837874477060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1"/>
    <n v="-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0.99979166666666663"/>
    <n v="-0.991119189372385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0.99987999999999999"/>
    <n v="-0.9733575681171559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0.99633333333333329"/>
    <n v="-0.982238378744770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1"/>
    <n v="-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0.99909333333333339"/>
    <n v="-0.9822383787447706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0.99994444444444441"/>
    <n v="-0.991119189372385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1"/>
    <n v="-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0.99980000000000002"/>
    <n v="-0.991119189372385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"/>
    <n v="-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0.99"/>
    <n v="-0.955595946861926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0.99199999999999999"/>
    <n v="-0.9911191893723853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0.99832941176470591"/>
    <n v="-0.991119189372385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0.99575999999999998"/>
    <n v="-0.9822383787447706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1"/>
    <n v="-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0.99610746107461079"/>
    <n v="-0.9200727043514677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0.99284436493738815"/>
    <n v="-0.964476757489541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0.99568333333333336"/>
    <n v="-0.964476757489541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0.99998750000000003"/>
    <n v="-0.991119189372385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0.998"/>
    <n v="-0.9911191893723853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0.999888"/>
    <n v="-0.9378343256066971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0.98541666666666672"/>
    <n v="-0.955595946861926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0.9996666666666667"/>
    <n v="-0.991119189372385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1"/>
    <n v="-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"/>
    <n v="-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0.99988888888888894"/>
    <n v="-0.9911191893723853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0.99"/>
    <n v="-0.982238378744770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1"/>
    <n v="-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0.99439999999999995"/>
    <n v="-0.964476757489541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0.90916666666666668"/>
    <n v="-0.9378343256066971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0.9665555555555555"/>
    <n v="-0.982238378744770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0.99986666666666668"/>
    <n v="-0.991119189372385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0.95540000000000003"/>
    <n v="-0.92007270435146771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0.99939"/>
    <n v="-0.9822383787447706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0.96666666666666667"/>
    <n v="-0.991119189372385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0.77"/>
    <n v="-0.9378343256066971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0.99895999999999996"/>
    <n v="-0.9822383787447706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0.99573999999999996"/>
    <n v="-0.92895351497908241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0.99970000000000003"/>
    <n v="-0.982238378744770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0.99733333333333329"/>
    <n v="-0.9822383787447706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0.66"/>
    <n v="-0.9378343256066971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0.99938000000000005"/>
    <n v="-0.982238378744770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0.98"/>
    <n v="-0.9911191893723853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0.98599999999999999"/>
    <n v="-0.9467151362343118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1"/>
    <n v="-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0.96066533333333326"/>
    <n v="-0.8845494618410089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"/>
    <n v="-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0.9738"/>
    <n v="-0.92895351497908241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0.998"/>
    <n v="-0.991119189372385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1"/>
    <n v="-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0.99026000000000003"/>
    <n v="-0.9555959468619265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0.99358974358974361"/>
    <n v="-0.991119189372385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"/>
    <n v="-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1"/>
    <n v="-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"/>
    <n v="-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0.78636666666666666"/>
    <n v="7.4578085941378824E-2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"/>
    <n v="-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1"/>
    <n v="-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1"/>
    <n v="-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0.97"/>
    <n v="-0.9733575681171559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1"/>
    <n v="-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0.99999959999999999"/>
    <n v="-0.991119189372385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0.99"/>
    <n v="-0.991119189372385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0.98956"/>
    <n v="-0.973357568117155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0.94316666666666671"/>
    <n v="-0.92007270435146771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1"/>
    <n v="-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1"/>
    <n v="-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1"/>
    <n v="-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0.82620000000000005"/>
    <n v="-0.6536483855230266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0.99980000000000002"/>
    <n v="-0.9911191893723853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1"/>
    <n v="-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0.99824999999999997"/>
    <n v="-0.9733575681171559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0.99916659721643475"/>
    <n v="-0.991119189372385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0.98619999999999997"/>
    <n v="-0.920072704351467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1"/>
    <n v="-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0.87549999999999994"/>
    <n v="-0.7779797343096325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0.99980000000000002"/>
    <n v="-0.9911191893723853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0.99992000000000003"/>
    <n v="-0.99111918937238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0.998"/>
    <n v="-0.991119189372385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"/>
    <n v="-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0.99990999999999997"/>
    <n v="-0.9467151362343118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0.99999899999999997"/>
    <n v="-0.99111918937238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44285714285714284"/>
    <n v="-0.982238378744770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19162499999999999"/>
    <n v="1.7974553476986308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.604850000000001"/>
    <n v="18.3068823044343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808E-2"/>
    <n v="0.3498832153974345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.0011791999999997"/>
    <n v="8.067307650794610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.7869999999999999"/>
    <n v="1.104752118744684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3187625"/>
    <n v="-0.7602181130544031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7.0499999999999993E-2"/>
    <n v="-0.8490262193305501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26822857142857143"/>
    <n v="-0.76021811305440312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39960000000000001"/>
    <n v="-0.271773528535594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124"/>
    <n v="-0.5737210898744943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5.28E-3"/>
    <n v="-6.751488410045639E-2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4.6666666666666671E-3"/>
    <n v="-0.7513373024267884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41446"/>
    <n v="8.831057364769474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.6729166666666666"/>
    <n v="7.996261165773693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46887499999999999"/>
    <n v="1.433342111966428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.1355999999999999"/>
    <n v="-0.22736947539752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25700000000000001"/>
    <n v="-0.120799747866144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4620603710883409E-2"/>
    <n v="1.451103733221657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.6666666666666671E-3"/>
    <n v="-0.81350297682009132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0.96941999999999995"/>
    <n v="-0.84014540870293541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0.99050000000000005"/>
    <n v="-0.9200727043514677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0.996"/>
    <n v="-0.964476757489541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0.99650000000000005"/>
    <n v="-0.9378343256066971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0.92466666666666664"/>
    <n v="-0.7424564917991737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0.81359999999999999"/>
    <n v="-0.8934302724686236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0.99995999999999996"/>
    <n v="-0.964476757489541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0.89980000000000004"/>
    <n v="-0.751337302426788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0.95440000000000003"/>
    <n v="-0.7779797343096325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0.78492499999999998"/>
    <n v="-0.7513373024267884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0.70723333333333338"/>
    <n v="1.753051294560557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0.60573333333333335"/>
    <n v="-0.86678784058577951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0.78371999999999997"/>
    <n v="0.90937428493716077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0.99795"/>
    <n v="-0.973357568117155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0.99970000000000003"/>
    <n v="-0.9822383787447706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0.85150000000000003"/>
    <n v="-0.7690989236820178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0.98529"/>
    <n v="-0.7868605449372472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0.74416000000000004"/>
    <n v="-0.14744217974898868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0.96179310344827584"/>
    <n v="-0.849026219330550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0.84514035087719297"/>
    <n v="-0.165203801004218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0.74087999999999998"/>
    <n v="0.1456245709622964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0.99960000000000004"/>
    <n v="-0.991119189372385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0.99894000000000005"/>
    <n v="-0.964476757489541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0.9914857142857143"/>
    <n v="-0.973357568117155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0.9251625"/>
    <n v="0.1989094347279846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0.72350000000000003"/>
    <n v="-0.911191893723853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1"/>
    <n v="-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0.96450000000000002"/>
    <n v="-0.94671513623431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0.27010000000000001"/>
    <n v="-0.68029081740587072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0.42351250000000001"/>
    <n v="1.9839523708785396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0.87660000000000005"/>
    <n v="-0.698052438661100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0.99480000000000002"/>
    <n v="-0.9111918937238530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0.93469999999999998"/>
    <n v="0.7850429361505548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0.64661999999999997"/>
    <n v="1.6287199457739516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0.99606666666666666"/>
    <n v="-0.9378343256066971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0.98939999999999995"/>
    <n v="-0.9378343256066971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0.99999428571428572"/>
    <n v="-0.991119189372385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0.53620000000000001"/>
    <n v="1.2412411548075923E-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0.84609999999999996"/>
    <n v="-0.7424564917991737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0.17577892307692303"/>
    <n v="6.903921458577084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0.97313333333333329"/>
    <n v="-0.7246948705439442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0.73399999999999999"/>
    <n v="-0.8135029768200913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0.69186599999999998"/>
    <n v="-0.6714100067782560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0.94420000000000004"/>
    <n v="-0.9378343256066971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0.9912545454545455"/>
    <n v="-0.964476757489541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0.99023000000000005"/>
    <n v="-0.955595946861926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"/>
    <n v="-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0.21072647058823532"/>
    <n v="3.049649646192303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0.77907499999999996"/>
    <n v="2.2770191215898246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0.99593333333333334"/>
    <n v="-0.9822383787447706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"/>
    <n v="-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0.66208999999999996"/>
    <n v="2.001713992133769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0.99783505154639174"/>
    <n v="-0.964476757489541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0.99204000000000003"/>
    <n v="-0.991119189372385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0.85006666666666664"/>
    <n v="-0.7513373024267884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0.94949090909090905"/>
    <n v="-0.89343027246862361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0.89785714285714291"/>
    <n v="-0.8579070299581648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0.99695"/>
    <n v="-0.964476757489541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0.99250000000000005"/>
    <n v="-0.964476757489541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0.98706666666666665"/>
    <n v="-0.9111918937238530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43947368421052629"/>
    <n v="-0.6358867642677972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22109756097560976"/>
    <n v="5.6816464686149426E-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32024000000000002"/>
    <n v="0.3587640260250492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.3799999999999994E-2"/>
    <n v="-0.1119189372385298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4715714285714319E-2"/>
    <n v="0.2699559197489022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3.5000000000000001E-3"/>
    <n v="0.2433134878660581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4E-2"/>
    <n v="-0.6891716280334854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55514285714285716"/>
    <n v="0.3232407835145904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5659999999999973E-2"/>
    <n v="0.15450538158991114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30649999999999999"/>
    <n v="6.5697275313764125E-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32190000000000002"/>
    <n v="1.3534148163178958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26"/>
    <n v="-0.3694624454393562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"/>
    <n v="-0.8845494618410089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20480000000000001"/>
    <n v="0.500856996066884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25529411764705884"/>
    <n v="-0.4937937942259620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14406382978723403"/>
    <n v="1.033705633723766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2.151388888888889"/>
    <n v="-4.0872452217612286E-2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224"/>
    <n v="-4.0872452217612286E-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7333333333333328E-2"/>
    <n v="-0.6358867642677972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58333333333333337"/>
    <n v="0.2344326772384434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7.3999999999999996E-2"/>
    <n v="-0.83126459807532072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599999999999943E-2"/>
    <n v="-0.1652038010042181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10714285714285714"/>
    <n v="-0.7957413555648619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48"/>
    <n v="-0.8667878405857795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3199999999999998E-2"/>
    <n v="-0.4493897410878885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79099099099099102"/>
    <n v="-0.3428200135565120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11081352527619685"/>
    <n v="-0.13856136912137398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57142857142855E-4"/>
    <n v="-0.5115554154811914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.5000000000000001E-3"/>
    <n v="-0.6092443323849531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599999999999997E-2"/>
    <n v="-2.3110830962382881E-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877587758775876E-2"/>
    <n v="-0.4760321729707326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185"/>
    <n v="-0.4493897410878885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11700000000000001"/>
    <n v="-6.751488410045639E-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28000000000000003"/>
    <n v="-0.7690989236820178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7499999999999999E-2"/>
    <n v="-0.5648402792468796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9076000000000023E-2"/>
    <n v="-0.396104877322200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17714285714285713"/>
    <n v="-0.8046221661924766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.38"/>
    <n v="-0.8401454087029354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2"/>
    <n v="-0.8312645980753207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9199999999999998E-2"/>
    <n v="-0.120799747866144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1"/>
    <n v="-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0.95299999999999996"/>
    <n v="-0.9467151362343118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1"/>
    <n v="-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0.99883449883449882"/>
    <n v="-0.991119189372385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1"/>
    <n v="-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0.6398571428571429"/>
    <n v="-0.6092443323849531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1"/>
    <n v="-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0.96460000000000001"/>
    <n v="-0.97335756811715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1"/>
    <n v="-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0.58599999999999997"/>
    <n v="-0.5381978473640355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"/>
    <n v="-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0.99973684210526315"/>
    <n v="-0.991119189372385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0.96666666666666667"/>
    <n v="-0.991119189372385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0.99148709763234899"/>
    <n v="-0.982238378744770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0.29799999999999999"/>
    <n v="-0.92007270435146771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0.98299999999999998"/>
    <n v="-0.955595946861926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0.48599999999999999"/>
    <n v="-0.4937937942259620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0.99299999999999999"/>
    <n v="-0.973357568117155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0.996"/>
    <n v="-0.99111918937238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0.97333333333333338"/>
    <n v="-0.9467151362343118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4"/>
    <n v="-0.7602181130544031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33153750000000004"/>
    <n v="-0.7779797343096325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-0.8756686512133942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48133333333333334"/>
    <n v="-0.6891716280334854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5000000000000001E-2"/>
    <n v="-0.9111918937238530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80628"/>
    <n v="-0.7424564917991737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42799999999999999"/>
    <n v="-0.6092443323849531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14166666666666666"/>
    <n v="-0.8490262193305501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.03505"/>
    <n v="-0.6980524386611001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.4117647058823528E-2"/>
    <n v="-0.8756686512133942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44374599999999992"/>
    <n v="0.3854064579078933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8666666666666669E-2"/>
    <n v="0.136743760334681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.4440000000000512E-3"/>
    <n v="-0.4671513623431179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792727272727212E-2"/>
    <n v="-0.7158140599163295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3124999999999999E-2"/>
    <n v="-0.5293170367364208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11785714285714285"/>
    <n v="0.634069155481104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E-2"/>
    <n v="-0.2007270435146769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5333333333333335E-2"/>
    <n v="-0.3694624454393562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14885714285714285"/>
    <n v="-0.22736947539752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2.0000000000000001E-4"/>
    <n v="-0.7513373024267884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52133333333333332"/>
    <n v="-0.5026746048535767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11521499999999991"/>
    <n v="-0.5470786579916502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333333333333334E-2"/>
    <n v="-0.33393920292889739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2326086956521739"/>
    <n v="-0.6625291961506413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-0.8401454087029354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5"/>
    <n v="-0.5204362261088061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4374999999999998E-2"/>
    <n v="-0.3694624454393562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5.1249999999999997E-2"/>
    <n v="-0.4937937942259620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-0.6181251430125678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7749999999999999E-2"/>
    <n v="-0.5381978473640355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5"/>
    <n v="-0.7602181130544031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4"/>
    <n v="-0.8934302724686236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51833333333333331"/>
    <n v="-0.7069332492887148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59996000000000005"/>
    <n v="-0.14744217974898868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27300000000000002"/>
    <n v="-0.7513373024267884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7.0000000000000007E-2"/>
    <n v="-0.6181251430125678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15122142857142859"/>
    <n v="0.8205661786610136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37110666666666658"/>
    <n v="-0.7957413555648619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55714285714285716"/>
    <n v="-0.8312645980753207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7499999999999994E-2"/>
    <n v="-0.8756686512133942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34050000000000002"/>
    <n v="-0.66252919615064132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-0.307296771046053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19166666666666668"/>
    <n v="-0.38722406669458564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79500000000000004"/>
    <n v="-0.7069332492887148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34381249999999997"/>
    <n v="-0.5204362261088061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.3200000000000001E-3"/>
    <n v="-0.120799747866144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545454545454545E-2"/>
    <n v="-0.5648402792468796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3333333333333333E-2"/>
    <n v="-0.9023110830962383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7.0000000000000007E-2"/>
    <n v="-0.6625291961506413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4"/>
    <n v="-0.8579070299581648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8333333333333338E-2"/>
    <n v="-0.7158140599163295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.3333333333333333"/>
    <n v="-0.82238378744770602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6.0706666666666331E-3"/>
    <n v="0.3676448366526639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666666666666666E-2"/>
    <n v="-0.6358867642677972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31018181818181817"/>
    <n v="-0.3339392029288973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17249999999999999"/>
    <n v="-0.6447675748954119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.3040000000000865E-3"/>
    <n v="-0.5914827111297237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218"/>
    <n v="-0.4493897410878885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45400000000000001"/>
    <n v="-0.45827055171550324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16616599999999998"/>
    <n v="-0.1474421797489886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20416599999999999"/>
    <n v="0.6873540192467931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2E-2"/>
    <n v="-0.1652038010042181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3200000000000002E-2"/>
    <n v="-0.6536483855230266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.6713333333333333"/>
    <n v="0.1278629497070670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94133333333333336"/>
    <n v="0.4120488897907374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20380200000000004"/>
    <n v="0.5719034810878020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2200090909090909"/>
    <n v="-0.5826019005021090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-0.9911191893723853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-0.857907029958164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19900000000000001"/>
    <n v="2.1293222175690622E-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55174999999999996"/>
    <n v="0.181147813472755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30449999999999999"/>
    <n v="-0.3783432560669709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9714285714285711E-2"/>
    <n v="-0.44938974108788854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-0.9111918937238530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18220503597122312"/>
    <n v="3.431524503179735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4482758620689655E-2"/>
    <n v="-0.582601900502109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.18"/>
    <n v="-0.7513373024267884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-0.7868605449372472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44005833333333327"/>
    <n v="-0.32505839230128269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675E-2"/>
    <n v="-0.12968055849375928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0.81857142857142862"/>
    <n v="-0.5737210898744943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0.97755555555555551"/>
    <n v="-0.982238378744770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0.99660000000000004"/>
    <n v="-0.964476757489541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0.95499999999999996"/>
    <n v="-0.955595946861926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0.58461538461538465"/>
    <n v="-0.2984159604184386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0.9795454545454545"/>
    <n v="-0.9822383787447706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0.81714285714285717"/>
    <n v="-0.90231108309623831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0.75980000000000003"/>
    <n v="-0.9023110830962383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0.99888888888888894"/>
    <n v="-0.991119189372385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0.88181818181818183"/>
    <n v="-0.973357568117155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0.99690000000000001"/>
    <n v="-0.955595946861926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0.9458333333333333"/>
    <n v="-0.8934302724686236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0.99187499999999995"/>
    <n v="-0.9822383787447706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0.9871428571428571"/>
    <n v="-0.955595946861926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0.75666666666666671"/>
    <n v="-0.8135029768200913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1"/>
    <n v="-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0.59200507614213194"/>
    <n v="-0.6003635217573384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0.32450000000000001"/>
    <n v="-0.7424564917991737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0.98699999999999999"/>
    <n v="-0.9822383787447706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0.69333333333333336"/>
    <n v="-0.7335756811715589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0.97010582010582014"/>
    <n v="-0.92895351497908241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0.99199999999999999"/>
    <n v="-0.991119189372385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0.79866666666666664"/>
    <n v="-0.8756686512133942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0.5998"/>
    <n v="-0.7868605449372472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0.99"/>
    <n v="-0.9822383787447706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0.25"/>
    <n v="-0.8135029768200913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0.59"/>
    <n v="-0.9378343256066971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"/>
    <n v="-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0.92800000000000005"/>
    <n v="-0.964476757489541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0.90558720000000004"/>
    <n v="-0.7158140599163295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0.95833333333333337"/>
    <n v="-0.964476757489541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0.96750000000000003"/>
    <n v="-0.92007270435146771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0.59250000000000003"/>
    <n v="-0.8490262193305501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0.9"/>
    <n v="-0.955595946861926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0.60829999999999995"/>
    <n v="-0.5293170367364208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0.97562499999999996"/>
    <n v="-0.9378343256066971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0.6"/>
    <n v="-0.36058163481174155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1"/>
    <n v="-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0.97199999999999998"/>
    <n v="-0.982238378744770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0.62666666666666671"/>
    <n v="-0.92895351497908241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0.99580000000000002"/>
    <n v="-0.9822383787447706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1"/>
    <n v="-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0.997"/>
    <n v="-0.9733575681171559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0.96799999999999997"/>
    <n v="-0.964476757489541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0.99697999999999998"/>
    <n v="-0.9733575681171559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0.9698461538461538"/>
    <n v="-0.9467151362343118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"/>
    <n v="-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1"/>
    <n v="-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1"/>
    <n v="-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0.96750000000000003"/>
    <n v="-0.92895351497908241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0.77636363636363637"/>
    <n v="-0.955595946861926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"/>
    <n v="-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0.99142857142857144"/>
    <n v="-0.982238378744770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0.93393333333333328"/>
    <n v="-0.7868605449372472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"/>
    <n v="-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0.94230769230769229"/>
    <n v="-0.92007270435146771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1"/>
    <n v="-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0.99399999999999999"/>
    <n v="-0.991119189372385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0.94974358974358974"/>
    <n v="-0.911191893723853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0.995"/>
    <n v="-0.991119189372385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1"/>
    <n v="-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0.69099999999999995"/>
    <n v="-0.8223837874477060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0.78962962962962968"/>
    <n v="-0.7335756811715589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0.97799999999999998"/>
    <n v="-0.946715136234311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0.89100000000000001"/>
    <n v="-0.8667878405857795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0.97333333333333338"/>
    <n v="-0.955595946861926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1"/>
    <n v="-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1"/>
    <n v="-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0.89137931034482754"/>
    <n v="-0.7513373024267884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1"/>
    <n v="-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0.6166666666666667"/>
    <n v="-0.955595946861926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0.9345"/>
    <n v="-0.9378343256066971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0.85463157894736841"/>
    <n v="-0.7335756811715589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0.94"/>
    <n v="-0.982238378744770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0.69599999999999995"/>
    <n v="-0.7335756811715589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0.98571428571428577"/>
    <n v="-0.982238378744770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"/>
    <n v="-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0.98857142857142855"/>
    <n v="-0.9822383787447706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0.99642857142857144"/>
    <n v="-0.991119189372385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0.98545454545454547"/>
    <n v="-0.9822383787447706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0.82844444444444443"/>
    <n v="-0.8756686512133942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0.97677999999999998"/>
    <n v="-0.7246948705439442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0.91093333333333337"/>
    <n v="-0.85790702995816481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0.90366666666666662"/>
    <n v="-0.8934302724686236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0.86673999999999995"/>
    <n v="-0.14744217974898868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0.97516000000000003"/>
    <n v="-0.8579070299581648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0.98093333333333332"/>
    <n v="-0.955595946861926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1"/>
    <n v="-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0.88"/>
    <n v="-0.92895351497908241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0.98634999999999995"/>
    <n v="-0.9378343256066971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0.71960000000000002"/>
    <n v="-0.7868605449372472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0.61609999999999998"/>
    <n v="7.4578085941378824E-2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0.60057142857142853"/>
    <n v="0.7406388830124813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0.99160000000000004"/>
    <n v="-0.955595946861926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0.56593333333333329"/>
    <n v="-0.35170082418412685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0.94338666666666671"/>
    <n v="-0.1740846116318328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0.98277999999999999"/>
    <n v="-0.8490262193305501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0.98058333333333336"/>
    <n v="-0.9378343256066971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0.88671724315288669"/>
    <n v="-0.849026219330550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0.61140000000000005"/>
    <n v="0.51861861732211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0.53899371069182389"/>
    <n v="0.6695923979915637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0.57811578947368425"/>
    <n v="-2.3110830962382881E-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0.71519999999999995"/>
    <n v="-0.671410006778256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0.98922857142857146"/>
    <n v="-0.9200727043514677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0.99200909090909095"/>
    <n v="-0.7424564917991737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0.98807999999999996"/>
    <n v="-0.9467151362343118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0.85199999999999998"/>
    <n v="-0.73357568117155891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0.82189999999999996"/>
    <n v="-0.280654339163209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0.98675000000000002"/>
    <n v="-0.964476757489541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0.53333333333333333"/>
    <n v="-0.902311083096238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0.54079999999999995"/>
    <n v="-0.87566865121339421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0.99773999999999996"/>
    <n v="-0.955595946861926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0.65375000000000005"/>
    <n v="-0.6003635217573384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0.97945000000000004"/>
    <n v="-0.9289535149790824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0.99439999999999995"/>
    <n v="-0.973357568117155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0.97392999999999996"/>
    <n v="-0.78686054493724722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0.98073999999999995"/>
    <n v="-0.8401454087029354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0.66333333333333333"/>
    <n v="-0.89343027246862361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0.4373673281700976"/>
    <n v="9.2339707196608237E-2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0.171824"/>
    <n v="-0.1474421797489886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0.85140000000000005"/>
    <n v="-0.7246948705439442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0.9998762487624876"/>
    <n v="-0.964476757489541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0.9998285714285714"/>
    <n v="-0.9733575681171559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0.7049386388278529"/>
    <n v="0.5896651023430314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0.98939999999999995"/>
    <n v="-0.9733575681171559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0.93706666666666671"/>
    <n v="-0.7957413555648619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0.87250000000000005"/>
    <n v="-0.79574135556486192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0.86780000000000002"/>
    <n v="-0.635886764267797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1"/>
    <n v="-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0.83230000000000004"/>
    <n v="-0.7158140599163295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0.99895999999999996"/>
    <n v="-0.9822383787447706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0.95760000000000001"/>
    <n v="-0.9378343256066971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0.99533000000000005"/>
    <n v="-0.9644767574895412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0.74912857142857148"/>
    <n v="0.7406388830124813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0.97665500000000005"/>
    <n v="-0.9023110830962383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0.9274"/>
    <n v="-0.920072704351467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0.98375000000000001"/>
    <n v="-0.955595946861926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0.98699999999999999"/>
    <n v="-0.9289535149790824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0.41441666666666666"/>
    <n v="1.033705633723766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0.92211333333333334"/>
    <n v="-0.644767574895411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0.97784285235274393"/>
    <n v="-0.946715136234311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4"/>
    <n v="-0.964476757489541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0.70397039703970399"/>
    <n v="-0.80462216619247662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0.83945000000000003"/>
    <n v="-0.8667878405857795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0.17791999999999999"/>
    <n v="-0.1563229903766034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0.24948999999999999"/>
    <n v="0.4298105110459668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0.9415"/>
    <n v="-0.9289535149790824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0.55679999999999996"/>
    <n v="-0.3250583923012826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0.99732620320855614"/>
    <n v="-0.991119189372385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0.86870000000000003"/>
    <n v="-0.1030381266109151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0.99809110629067244"/>
    <n v="-0.96447675748954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0.99624999999999997"/>
    <n v="-0.991119189372385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4.35021"/>
    <n v="5.88262823640139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0.65471999999999997"/>
    <n v="-0.200727043514676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0.69399999999999995"/>
    <n v="-0.8579070299581648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0.97333333333333338"/>
    <n v="-0.9467151362343118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0.97158"/>
    <n v="-0.6625291961506413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0.77121200000000001"/>
    <n v="2.15268777280321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0.96894999999999998"/>
    <n v="-0.9378343256066971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0.52666666666666662"/>
    <n v="2.552324251045880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.0554838709677419"/>
    <n v="-0.7335756811715589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.5180366666666667"/>
    <n v="3.245027479999827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14899999999999999"/>
    <n v="-0.3428200135565120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.3714999999999999"/>
    <n v="0.16338619221752584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18637749999999997"/>
    <n v="-0.45827055171550324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9283142857142959E-2"/>
    <n v="8.511348182175344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7142857132465E-5"/>
    <n v="8.3458896568993537E-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929209438741501E-2"/>
    <n v="-1.4230020334768181E-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17269999999999999"/>
    <n v="1.264606710041748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1176"/>
    <n v="0.2521942984936728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.4209999999999998"/>
    <n v="0.4120488897907374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3999999999999996E-2"/>
    <n v="-0.1207997478661446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8.4970370370370391E-2"/>
    <n v="-0.1474421797489886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86144578313253E-2"/>
    <n v="-0.7602181130544031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30001800000000001"/>
    <n v="0.4742145641840404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6521739130434779E-2"/>
    <n v="-0.3250583923012826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1236044444444445"/>
    <n v="0.8738510424267019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1000000000000001E-2"/>
    <n v="-0.8135029768200913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45333333333333331"/>
    <n v="-0.4582705517155032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28199999999999997"/>
    <n v="-0.7335756811715589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0.99705882352941178"/>
    <n v="-0.991119189372385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1"/>
    <n v="-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0.98461538461538467"/>
    <n v="-0.991119189372385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0.91463000000000005"/>
    <n v="1.5931967032634926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0.99914285714285711"/>
    <n v="-0.982238378744770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0.97340000000000004"/>
    <n v="-0.92895351497908241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1"/>
    <n v="-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0.99950000000000006"/>
    <n v="-0.991119189372385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0.98586666666666667"/>
    <n v="-0.964476757489541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"/>
    <n v="-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1"/>
    <n v="-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1"/>
    <n v="-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1"/>
    <n v="-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0.99"/>
    <n v="-0.991119189372385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1"/>
    <n v="-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1"/>
    <n v="-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"/>
    <n v="-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"/>
    <n v="-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1"/>
    <n v="-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"/>
    <n v="-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0.99"/>
    <n v="-0.991119189372385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1"/>
    <n v="-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5226130653266333E-2"/>
    <n v="-0.964476757489541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"/>
    <n v="-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0.9102555555555556"/>
    <n v="9.2339707196608237E-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0.97299999999999998"/>
    <n v="-0.9555959468619265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0.96632666666666667"/>
    <n v="0.31435997288697576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0.74"/>
    <n v="-0.9111918937238530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0.99850000000000005"/>
    <n v="-0.964476757489541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0.61363636363636365"/>
    <n v="-0.8135029768200913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0.99299999999999999"/>
    <n v="-0.982238378744770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"/>
    <n v="-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0.99931999999999999"/>
    <n v="-0.964476757489541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0.98666666666666669"/>
    <n v="-0.9911191893723853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0.93690740740740741"/>
    <n v="-0.7335756811715589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0.95499999999999996"/>
    <n v="-0.9733575681171559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0.37234666666666666"/>
    <n v="7.658790361924333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0.70623999999999998"/>
    <n v="0.483095374811655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0.92500000000000004"/>
    <n v="-0.955595946861926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0.97392307692307689"/>
    <n v="-0.84014540870293541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0.90895000000000004"/>
    <n v="-0.1296805584937592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0.99982352941176467"/>
    <n v="-0.964476757489541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0.99439999999999995"/>
    <n v="-0.973357568117155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0.99180000000000001"/>
    <n v="-0.991119189372385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1"/>
    <n v="-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0.96579999999999999"/>
    <n v="-0.92007270435146771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0.99916666666666665"/>
    <n v="-0.9822383787447706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"/>
    <n v="-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0.85817022222222228"/>
    <n v="0.3054791622593610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0.92173333333333329"/>
    <n v="-0.56484027924687963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0.9996153550273098"/>
    <n v="-0.991119189372385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0.875"/>
    <n v="-0.9822383787447706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0.98950000000000005"/>
    <n v="-0.9378343256066971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0.85916666666666663"/>
    <n v="-0.964476757489541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0.81699944444444439"/>
    <n v="-0.760218113054403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0.94965200000000005"/>
    <n v="-0.1652038010042181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0.82066666666666666"/>
    <n v="-0.7424564917991737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0.99953000000000003"/>
    <n v="-0.9378343256066971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0.92788000000000004"/>
    <n v="-0.8046221661924766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0.995"/>
    <n v="-0.991119189372385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0.97499999999999998"/>
    <n v="-0.9111918937238530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0.99958999999999998"/>
    <n v="-0.946715136234311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0.94687500000000002"/>
    <n v="-0.7868605449372472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0.98380000000000001"/>
    <n v="-0.86678784058577951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0.95048333333333335"/>
    <n v="-0.6714100067782560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0.99841000000000002"/>
    <n v="-0.8223837874477060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0.58750000000000002"/>
    <n v="-0.9378343256066971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"/>
    <n v="-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0.97070000000000001"/>
    <n v="-0.8135029768200913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0.99550000000000005"/>
    <n v="-0.9733575681171559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0.99490000000000001"/>
    <n v="-0.9023110830962383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0.99960000000000004"/>
    <n v="-0.9911191893723853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0.64462590909090911"/>
    <n v="1.770812915815786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0.995"/>
    <n v="-0.991119189372385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0.99833333333333329"/>
    <n v="-0.973357568117155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0.99867499999999998"/>
    <n v="-0.964476757489541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0.99964295999999997"/>
    <n v="-0.911191893723853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0.91700000000000004"/>
    <n v="-0.9289535149790824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0.97577777777777774"/>
    <n v="-0.9733575681171559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0.99761904761904763"/>
    <n v="-0.991119189372385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1"/>
    <n v="-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0.999884"/>
    <n v="-0.9555959468619265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1"/>
    <n v="-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0.99780000000000002"/>
    <n v="-0.9733575681171559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0.99527777777777782"/>
    <n v="-0.9378343256066971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1"/>
    <n v="-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0.995"/>
    <n v="-0.982238378744770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0.98328571428571432"/>
    <n v="-0.7957413555648619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0.999"/>
    <n v="-0.991119189372385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0.99895"/>
    <n v="-0.982238378744770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0.99780000000000002"/>
    <n v="-0.9733575681171559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1"/>
    <n v="-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0.85619999999999996"/>
    <n v="-0.8845494618410089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0.99333333333333329"/>
    <n v="-0.991119189372385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0.99995999999999996"/>
    <n v="-0.991119189372385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0.95"/>
    <n v="-0.991119189372385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0.93556085918854415"/>
    <n v="-0.946715136234311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0.60499999999999998"/>
    <n v="-0.6536483855230266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0.99642857142857144"/>
    <n v="-0.964476757489541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0.99937500000000001"/>
    <n v="-0.991119189372385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1"/>
    <n v="-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1"/>
    <n v="-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1"/>
    <n v="-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0.99586666666666668"/>
    <n v="-0.92895351497908241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1"/>
    <n v="-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0.99875000000000003"/>
    <n v="-0.9911191893723853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0.91166666666666663"/>
    <n v="-0.8934302724686236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1"/>
    <n v="-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0.99513333333333331"/>
    <n v="-0.973357568117155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0.99850000000000005"/>
    <n v="-0.9822383787447706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0.8992"/>
    <n v="-0.9467151362343118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1"/>
    <n v="-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0.94306250000000003"/>
    <n v="-0.8667878405857795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0.99375000000000002"/>
    <n v="-0.991119189372385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0.93500000000000005"/>
    <n v="-0.973357568117155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0.99248000000000003"/>
    <n v="-0.9289535149790824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1"/>
    <n v="-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0.9849"/>
    <n v="-0.9733575681171559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0.99533333333333329"/>
    <n v="-0.973357568117155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1"/>
    <n v="-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0.96150000000000002"/>
    <n v="-0.8312645980753207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"/>
    <n v="-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0.99941666666666662"/>
    <n v="-0.9822383787447706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1"/>
    <n v="-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"/>
    <n v="-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0.79295000000000004"/>
    <n v="-0.7779797343096325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0.80859999999999999"/>
    <n v="-0.92895351497908241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0.98368333333333335"/>
    <n v="-0.8579070299581648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0.94333333333333336"/>
    <n v="-0.9733575681171559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0.99829999999999997"/>
    <n v="-0.9733575681171559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0.996"/>
    <n v="-0.9822383787447706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0.999"/>
    <n v="-0.991119189372385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1"/>
    <n v="-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0.99975999999999998"/>
    <n v="-0.991119189372385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0.94093333333333329"/>
    <n v="-0.8312645980753207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0.97075"/>
    <n v="-0.92007270435146771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0.99994285714285713"/>
    <n v="-0.991119189372385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1"/>
    <n v="-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0.99993333333333334"/>
    <n v="-0.991119189372385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0.94666666666666666"/>
    <n v="-0.955595946861926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0.88249999999999995"/>
    <n v="-0.245131096652750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0.99992000000000003"/>
    <n v="-0.973357568117155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0.95799999999999996"/>
    <n v="-0.964476757489541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0.96"/>
    <n v="-0.9733575681171559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9363636363636366E-2"/>
    <n v="2.33030398535551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4399999999999997E-2"/>
    <n v="-1.4230020334768181E-2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7333333333333328E-2"/>
    <n v="9.2339707196608237E-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4.125714285714286E-2"/>
    <n v="-0.3783432560669709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0550000000000004"/>
    <n v="-0.245131096652750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7777777777777779E-2"/>
    <n v="-0.236250286025135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35"/>
    <n v="-0.8845494618410089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.0740740740740747E-2"/>
    <n v="-0.7069332492887148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.9"/>
    <n v="-0.8667878405857795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957142857142857E-2"/>
    <n v="1.424461301338813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.2223999999999999"/>
    <n v="5.340898788116897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35"/>
    <n v="0.509737806694499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.699103448275862"/>
    <n v="3.5469750413387269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.5329333333333333"/>
    <n v="1.788574537071016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.6060000000000001"/>
    <n v="0.483095374811655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3167795334838224E-2"/>
    <n v="-0.9200727043514677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25604166666666667"/>
    <n v="-8.5276505355685789E-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4378333333333405E-2"/>
    <n v="-1.4230020334768181E-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99243999999999999"/>
    <n v="1.4066996800835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4539877300613498E-2"/>
    <n v="-0.1030381266109151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9461538461538463E-2"/>
    <n v="-0.493793794225962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.615384615384615E-3"/>
    <n v="-0.44938974108788854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15"/>
    <n v="-0.7158140599163295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1676646706586828E-2"/>
    <n v="0.25219429849367286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55300000000000005"/>
    <n v="-0.33393920292889739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6"/>
    <n v="-0.5914827111297237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.54315"/>
    <n v="-8.5276505355685789E-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999999999999999E-2"/>
    <n v="-0.9467151362343118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29039999999999999"/>
    <n v="-0.2628927179079798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2307692307692306E-2"/>
    <n v="-4.0872452217612286E-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318"/>
    <n v="-0.7779797343096325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6.8608020000000005"/>
    <n v="3.87556503456047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45700000000000002"/>
    <n v="0.9715399593304636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5999999999999999E-2"/>
    <n v="0.625188344853490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72277777777777774"/>
    <n v="-0.2096078541422916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59168195718654437"/>
    <n v="1.246845088786519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7666666666666668E-2"/>
    <n v="0.243313487866058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11409545454545464"/>
    <n v="-8.5276505355685789E-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.80375"/>
    <n v="0.2255518666108287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12106060606060606"/>
    <n v="0.696234829874407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0.92933333333333334"/>
    <n v="-0.8401454087029354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0.95599999999999996"/>
    <n v="-0.9733575681171559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0.96126"/>
    <n v="-0.6447675748954119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1"/>
    <n v="-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0.70699999999999996"/>
    <n v="-0.7868605449372472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0.99090909090909096"/>
    <n v="-0.991119189372385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1"/>
    <n v="-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1"/>
    <n v="-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0.99199999999999999"/>
    <n v="-0.991119189372385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0.88400000000000001"/>
    <n v="-0.946715136234311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1"/>
    <n v="-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0.97212636049907086"/>
    <n v="-0.946715136234311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1"/>
    <n v="-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1"/>
    <n v="-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0.82199999999999995"/>
    <n v="-0.97335756811715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1"/>
    <n v="-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0.96987500000000004"/>
    <n v="-0.9289535149790824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0.49259999999999998"/>
    <n v="-0.6980524386611001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0.9945115257958288"/>
    <n v="-0.991119189372385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0.85908333333333331"/>
    <n v="-0.6625291961506413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7999999999999999E-2"/>
    <n v="-0.6003635217573384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20250000000000001"/>
    <n v="-0.849026219330550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17"/>
    <n v="-0.7246948705439442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22142857142857142"/>
    <n v="-0.55595946861926493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51639999999999997"/>
    <n v="-0.476032172970732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4400000000000002E-2"/>
    <n v="-0.280654339163209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.0015333333333334"/>
    <n v="3.511451798828268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999999999999999E-2"/>
    <n v="-0.342820013556512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37657142857142856"/>
    <n v="0.25219429849367286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.3319999999999"/>
    <n v="5.31425635623405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9885074626865672"/>
    <n v="0.25219429849367286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.0236666666666667"/>
    <n v="-3.199164158999758E-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17963766666666658"/>
    <n v="2.20597263656890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.9472727272727273"/>
    <n v="0.5630226704601873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.1314633333333335"/>
    <n v="4.9501431205018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24E-2"/>
    <n v="-0.1474421797489886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13666666666666666"/>
    <n v="-0.3428200135565120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500000000000001E-2"/>
    <n v="-0.5381978473640355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25415384615384617"/>
    <n v="-6.751488410045639E-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19"/>
    <n v="-0.6358867642677972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6461538461538461"/>
    <n v="-0.6980524386611001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19147714285714287"/>
    <n v="-0.4138664985774297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.7368421052631582E-3"/>
    <n v="-0.5559594686192649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999999999999999E-2"/>
    <n v="0.4120488897907374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16666666666666666"/>
    <n v="0.6163075342258755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8.6489361702127662E-2"/>
    <n v="0.8294469892886283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1472"/>
    <n v="0.500856996066884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999999999999999E-2"/>
    <n v="-0.7246948705439442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6"/>
    <n v="-0.75133730242678842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5000000000000003E-2"/>
    <n v="-0.5204362261088061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54975359999999984"/>
    <n v="3.147338563096065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2140666666666655"/>
    <n v="2.454635334142118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4210000000000034E-2"/>
    <n v="-0.3961048773222003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.1243333333333309E-2"/>
    <n v="2.667774789204871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54938461538461536"/>
    <n v="0.6873540192467931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107715723873442"/>
    <n v="0.67847320861917848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10911866666666659"/>
    <n v="0.15450538158991114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10714285714285714"/>
    <n v="-0.3428200135565120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23613333333333333"/>
    <n v="1.43334211196642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.1105"/>
    <n v="-0.8046221661924766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-0.7246948705439442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500000000000001E-2"/>
    <n v="-0.44050893046027384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.3333333333333329E-2"/>
    <n v="-0.8223837874477060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.42"/>
    <n v="-0.7779797343096325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.4999999999999997E-3"/>
    <n v="-0.45827055171550324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25066666666666665"/>
    <n v="-0.53819784736403553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8.5714285714285715E-2"/>
    <n v="-0.236250286025135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45700000000000002"/>
    <n v="-0.6270059536401825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1"/>
    <n v="-0.5381978473640355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2333333333333334E-2"/>
    <n v="6.5697275313764125E-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22"/>
    <n v="-0.8046221661924766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599999999999999E-2"/>
    <n v="-0.4316281198326591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41176470588235292"/>
    <n v="-0.7957413555648619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.5250000000000001E-2"/>
    <n v="1.1136329293722989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65E-2"/>
    <n v="-0.7069332492887148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24"/>
    <n v="-0.7158140599163295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35"/>
    <n v="-0.78686054493724722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75E-2"/>
    <n v="-0.742456491799173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-0.5559594686192649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30260857142857145"/>
    <n v="-4.0872452217612286E-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0.60372499999999996"/>
    <n v="-7.639569472807109E-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0.7402333333333333"/>
    <n v="-0.2362502860251357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0.34753636363636364"/>
    <n v="2.1615685834308338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0.88485999999999998"/>
    <n v="-0.6003635217573384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0.88639999999999997"/>
    <n v="-0.6625291961506413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11991304347826087"/>
    <n v="-0.6891716280334854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0.84499999999999997"/>
    <n v="-0.7868605449372472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0.67971999999999999"/>
    <n v="-0.11191893723852989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0.99391304347826082"/>
    <n v="-0.991119189372385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0.68884999999999996"/>
    <n v="8.3458896568993537E-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0.98873333333333335"/>
    <n v="-0.9023110830962383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0.59596000000000005"/>
    <n v="1.202441035648445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0.99998666666666669"/>
    <n v="-0.991119189372385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0.94266499999999998"/>
    <n v="-0.8312645980753207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0.84675"/>
    <n v="0.1989094347279846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0.84896551724137936"/>
    <n v="-0.9200727043514677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0.99497000000000002"/>
    <n v="-0.973357568117155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0.98697186147186144"/>
    <n v="-0.9378343256066971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0.99697142857142862"/>
    <n v="-0.964476757489541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0.91120000000000001"/>
    <n v="-0.6092443323849531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0.90159999999999996"/>
    <n v="-0.20072704351467691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0.97570000000000001"/>
    <n v="-0.9289535149790824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0.98870000000000002"/>
    <n v="-0.9023110830962383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0.96447916666666667"/>
    <n v="-0.6358867642677972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0.9766933333333333"/>
    <n v="-0.8667878405857795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0.99184000000000005"/>
    <n v="-0.9200727043514677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0.77505714285714289"/>
    <n v="-0.5559594686192649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0.98633199999999999"/>
    <n v="-0.69805243866110012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"/>
    <n v="-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1"/>
    <n v="-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0.8924586466165414"/>
    <n v="1.4511037332216574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0.8024"/>
    <n v="-0.85790702995816481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0.15053"/>
    <n v="0.9893015805856930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0.50617999999999996"/>
    <n v="0.24331348786605814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0.96696666666666664"/>
    <n v="-0.86678784058577951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0.93366000000000005"/>
    <n v="-0.671410006778256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"/>
    <n v="-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0.2964"/>
    <n v="-0.5914827111297237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0.998"/>
    <n v="-0.991119189372385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98E-2"/>
    <n v="1.8685018327195484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.7773333333333334"/>
    <n v="0.2344326772384434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25"/>
    <n v="-0.9378343256066971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47326530612244899"/>
    <n v="0.3232407835145904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999999999999999E-2"/>
    <n v="-0.7246948705439442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72340425531915E-2"/>
    <n v="-0.7690989236820178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.042"/>
    <n v="0.527499427949728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.0500000000000001E-2"/>
    <n v="-0.3072967710460533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65E-2"/>
    <n v="6.5697275313764125E-2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3614"/>
    <n v="1.01594401246853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33600000000000002"/>
    <n v="-0.6270059536401825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30249999999999999"/>
    <n v="-0.4316281198326591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2268"/>
    <n v="7.4578085941378824E-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82810588235294125"/>
    <n v="-0.22736947539752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253"/>
    <n v="-0.4227473092050444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11666666666666667"/>
    <n v="-0.5648402792468796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15757575757575756"/>
    <n v="-0.8312645980753207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73199999999999998"/>
    <n v="-0.280654339163209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25983333333333336"/>
    <n v="1.34453400569028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.0999999999999998E-2"/>
    <n v="-0.7779797343096325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-0.955595946861926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18642857142857142"/>
    <n v="0.2788367303765169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.6666666666666666E-3"/>
    <n v="-0.1829654222594475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26489200000000007"/>
    <n v="0.305479162259361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1426"/>
    <n v="-0.2007270435146769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107"/>
    <n v="-0.22736947539752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3480531520395468E-2"/>
    <n v="2.605609114811568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6666666666666667E-2"/>
    <n v="-0.8223837874477060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7.0867266752393202E-2"/>
    <n v="-0.3783432560669709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24"/>
    <n v="-0.8579070299581648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099999999999999E-2"/>
    <n v="-0.5381978473640355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89466666666666672"/>
    <n v="-0.4138664985774297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71325000000000005"/>
    <n v="-3.199164158999758E-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.5248648648648648"/>
    <n v="0.491976185439269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16153846153846155"/>
    <n v="-0.7246948705439442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.0335000000000001"/>
    <n v="0.1811478134727552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11600000000000001"/>
    <n v="0.3410024047698198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3.24"/>
    <n v="-0.955595946861926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.0999999999999994E-2"/>
    <n v="-0.35170082418412685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3624999999999997E-2"/>
    <n v="0.3143599728869757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.124090909090909"/>
    <n v="-0.1740846116318328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24085714285714285"/>
    <n v="-0.4405089304602738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10406124999999997"/>
    <n v="0.19002862410036994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.1875"/>
    <n v="-0.8756686512133942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36625000000000002"/>
    <n v="-0.3072967710460533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34807399999999999"/>
    <n v="-5.3492097071534796E-3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45400000000000001"/>
    <n v="-0.6980524386611001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.1071428571428567E-2"/>
    <n v="-0.8312645980753207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10199999999999999"/>
    <n v="-0.8845494618410089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13639999999999999"/>
    <n v="-7.639569472807109E-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E-2"/>
    <n v="-0.5381978473640355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22133333333333333"/>
    <n v="-0.8490262193305501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11885714285714286"/>
    <n v="-0.271773528535594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7.2999999999999995E-2"/>
    <n v="-0.3517008241841268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13850000000000001"/>
    <n v="0.4031680791631227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.6818181818181817E-2"/>
    <n v="-0.4227473092050444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26144444444444442"/>
    <n v="0.63406915548110498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67428571428571427"/>
    <n v="-0.698052438661100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3.9651999999999998"/>
    <n v="1.131394550627528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.1600000000000001E-2"/>
    <n v="3.5316009204612213E-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749999999999999E-2"/>
    <n v="-0.4138664985774297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0.98337931034482762"/>
    <n v="-0.9555959468619265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0.99580000000000002"/>
    <n v="-0.8490262193305501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0.99875000000000003"/>
    <n v="-0.973357568117155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0.995"/>
    <n v="-0.9822383787447706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0.92800000000000005"/>
    <n v="-0.9467151362343118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1"/>
    <n v="-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0.99983333333333335"/>
    <n v="-0.991119189372385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0.9976666666666667"/>
    <n v="-0.973357568117155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0.95428571428571429"/>
    <n v="-0.8845494618410089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0.95"/>
    <n v="-0.991119189372385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0.998"/>
    <n v="-0.9911191893723853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0.81818181818181823"/>
    <n v="-0.9200727043514677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1"/>
    <n v="-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0.98777777777777775"/>
    <n v="-0.982238378744770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0.998"/>
    <n v="-0.991119189372385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0.92936507936507939"/>
    <n v="-0.911191893723853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0.97272727272727277"/>
    <n v="-0.973357568117155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0.999"/>
    <n v="-0.9822383787447706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0.99895999999999996"/>
    <n v="-0.9822383787447706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0.9966666666666667"/>
    <n v="-0.991119189372385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0.7964"/>
    <n v="-0.8756686512133942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"/>
    <n v="-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"/>
    <n v="-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0.91620000000000001"/>
    <n v="-0.964476757489541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0.95499999999999996"/>
    <n v="-0.9733575681171559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"/>
    <n v="-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0.9194"/>
    <n v="-0.9555959468619265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0.68052941176470583"/>
    <n v="-0.5826019005021090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1"/>
    <n v="-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0.93291666666666662"/>
    <n v="-0.9111918937238530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0.90012195121951222"/>
    <n v="-0.90231108309623831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0.999"/>
    <n v="-0.9822383787447706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0.99229999999999996"/>
    <n v="-0.9822383787447706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0.73099999999999998"/>
    <n v="-0.8046221661924766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0.97"/>
    <n v="-0.9289535149790824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0.93394495412844036"/>
    <n v="-0.9467151362343118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0.99992307692307691"/>
    <n v="-0.991119189372385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0.98877777777777776"/>
    <n v="-0.9733575681171559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"/>
    <n v="-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"/>
    <n v="-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1"/>
    <n v="-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"/>
    <n v="-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1"/>
    <n v="-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0.99985000000000002"/>
    <n v="-0.973357568117155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1"/>
    <n v="-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1"/>
    <n v="-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0.99999000000000005"/>
    <n v="-0.991119189372385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0.99989445910290242"/>
    <n v="-0.9822383787447706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"/>
    <n v="-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1"/>
    <n v="-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0.99142857142857144"/>
    <n v="-0.991119189372385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0.89500000000000002"/>
    <n v="-0.937834325606697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0.97099999999999997"/>
    <n v="-0.9733575681171559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1"/>
    <n v="-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1"/>
    <n v="-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1"/>
    <n v="-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1"/>
    <n v="-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446000000000033E-2"/>
    <n v="2.019475613388998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8.5174999999999959E-2"/>
    <n v="0.33212159414220516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47666666666666668"/>
    <n v="-0.77797973430963252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3200000000000001"/>
    <n v="1.078109686861840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3.5641450000000003"/>
    <n v="22.10786925305345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877312499999993E-2"/>
    <n v="1.202441035648445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15079999999999999"/>
    <n v="4.328486376568820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68421052631579E-2"/>
    <n v="1.6020775138911074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8.4248587570621467E-2"/>
    <n v="1.85074021146431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25133333333333335"/>
    <n v="-0.280654339163209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8406250000000003E-2"/>
    <n v="2.046118045271842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38704"/>
    <n v="1.983952370878539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20516000000000001"/>
    <n v="-0.5826019005021090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12266666666666666"/>
    <n v="-0.32505839230128269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88669666666666669"/>
    <n v="2.9164374867780833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5.6155466666666669"/>
    <n v="7.1348225348950667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11310000000000001"/>
    <n v="2.277019121589824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.8161422"/>
    <n v="178.7653687241767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37375000000000003"/>
    <n v="-0.3694624454393562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17040399999999994"/>
    <n v="4.639314748535335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0.97899999999999998"/>
    <n v="-0.94671513623431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0.999"/>
    <n v="-0.991119189372385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0.99285714285714288"/>
    <n v="-0.982238378744770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1"/>
    <n v="-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0.97761194029850751"/>
    <n v="-0.9733575681171559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0.99760000000000004"/>
    <n v="-0.9733575681171559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"/>
    <n v="-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0.97599999999999998"/>
    <n v="-0.946715136234311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1"/>
    <n v="-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0.69137931034482758"/>
    <n v="-0.8312645980753207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0.91666666666666663"/>
    <n v="-0.991119189372385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0.99250000000000005"/>
    <n v="-0.982238378744770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1"/>
    <n v="-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0.91100000000000003"/>
    <n v="-0.90231108309623831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1"/>
    <n v="-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"/>
    <n v="-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0.99993333333333334"/>
    <n v="-0.991119189372385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0.98099999999999998"/>
    <n v="-0.973357568117155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0.99750000000000005"/>
    <n v="-0.991119189372385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0.74964285714285717"/>
    <n v="-0.8667878405857795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6330769230769226"/>
    <n v="6.859517405439010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454545454545454E-2"/>
    <n v="1.9217866964852366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8914666666666619E-2"/>
    <n v="-0.3694624454393562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.7793846153846153"/>
    <n v="1.388938058828354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5812499999999997E-2"/>
    <n v="2.063879666527071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114"/>
    <n v="-0.6181251430125678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.1499999999999999"/>
    <n v="-0.7069332492887148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10762162162162162"/>
    <n v="0.873851042426701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2364125714285715"/>
    <n v="0.74063888301248137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350000000000022E-2"/>
    <n v="2.596728304183953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11792857142857142"/>
    <n v="0.8294469892886283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4.5877142857142861"/>
    <n v="1.975071560250924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50018750000000001"/>
    <n v="0.9093742849371607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4759999999999998E-2"/>
    <n v="0.5630226704601873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57189000000000001"/>
    <n v="3.928849898326159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8.6588235294117646E-2"/>
    <n v="3.0174032803305325E-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980000000000002"/>
    <n v="4.461698535983041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.0536666666666668"/>
    <n v="1.095871308117069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3638888888888892E-2"/>
    <n v="0.2877175410041316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4722222222222224E-2"/>
    <n v="0.483095374811655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8133333333333337E-2"/>
    <n v="1.0869904974894546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38965747126436778"/>
    <n v="3.014126403681844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24843243243243243"/>
    <n v="1.140275361255143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.07"/>
    <n v="-0.7513373024267884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74005769230769214"/>
    <n v="0.2433134878660581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20326086956521738"/>
    <n v="1.486626975732116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1044428571428572"/>
    <n v="-0.3783432560669709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.8156666666666668"/>
    <n v="0.4209297004183521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6.7894736842105266E-3"/>
    <n v="0.2521942984936728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34825714285714288"/>
    <n v="6.761828488535249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75957446808510642"/>
    <n v="-0.3517008241841268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3.8401999999999998"/>
    <n v="1.61095832451872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45140000000000002"/>
    <n v="5.57179986443487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3.1773333333333333"/>
    <n v="2.2770191215898246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32424999999999998"/>
    <n v="-2.3110830962382881E-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.5030841666666666"/>
    <n v="3.040768835564688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79900000000000004"/>
    <n v="0.989301580585693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6285714285714287E-2"/>
    <n v="-0.5914827111297237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35986100000000004"/>
    <n v="1.52215021824257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17866666666666667"/>
    <n v="-0.1296805584937592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0.9996666666666667"/>
    <n v="-0.982238378744770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0.96"/>
    <n v="-0.991119189372385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0.99555555555555553"/>
    <n v="-0.9911191893723853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"/>
    <n v="-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0.9996666666666667"/>
    <n v="-0.991119189372385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0.71099999999999997"/>
    <n v="-0.90231108309623831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1"/>
    <n v="-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0.91428571428571426"/>
    <n v="-0.991119189372385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0.66"/>
    <n v="-0.946715136234311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0.86533333333333329"/>
    <n v="-0.93783432560669711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1"/>
    <n v="-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0.50813953488372088"/>
    <n v="-0.857907029958164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1"/>
    <n v="-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1"/>
    <n v="-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1"/>
    <n v="-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0.54866666666666664"/>
    <n v="-0.89343027246862361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0.96"/>
    <n v="-0.991119189372385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0.95333333333333337"/>
    <n v="-0.973357568117155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0.9966666666666667"/>
    <n v="-0.991119189372385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0.96240000000000003"/>
    <n v="-0.964476757489541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0.99329999999999996"/>
    <n v="-0.991119189372385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1"/>
    <n v="-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0.98583333333333334"/>
    <n v="-0.9822383787447706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0.999"/>
    <n v="-0.991119189372385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0.97499999999999998"/>
    <n v="-0.991119189372385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0.78749999999999998"/>
    <n v="-0.4760321729707326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0.95882352941176474"/>
    <n v="-0.8845494618410089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0.86360000000000003"/>
    <n v="-0.80462216619247662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1"/>
    <n v="-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0.58599999999999997"/>
    <n v="-0.5381978473640355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0.99338842975206609"/>
    <n v="-0.964476757489541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0.95"/>
    <n v="-0.973357568117155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0.97522222222222221"/>
    <n v="-0.973357568117155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0.94940000000000002"/>
    <n v="-0.9467151362343118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0.77090000000000003"/>
    <n v="-0.6891716280334854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0.87"/>
    <n v="-0.91119189372385301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0.99450000000000005"/>
    <n v="-0.982238378744770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0.89193463363205061"/>
    <n v="-0.964476757489541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0.99159915991599157"/>
    <n v="-0.9822383787447706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"/>
    <n v="-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0.995"/>
    <n v="-0.991119189372385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0.90700000000000003"/>
    <n v="-0.973357568117155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0.99924999999999997"/>
    <n v="-0.9911191893723853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"/>
    <n v="-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0.21"/>
    <n v="-0.89343027246862361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"/>
    <n v="-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0.99986666666666668"/>
    <n v="-0.991119189372385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1"/>
    <n v="-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"/>
    <n v="-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0.98299999999999998"/>
    <n v="-0.982238378744770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0.70771428571428574"/>
    <n v="-0.18296542225944751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1"/>
    <n v="-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0.9998636363636364"/>
    <n v="-0.9733575681171559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0.79500000000000004"/>
    <n v="-0.9111918937238530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0.99719999999999998"/>
    <n v="-0.93783432560669711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0.97692307692307689"/>
    <n v="-0.973357568117155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"/>
    <n v="-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0.99875000000000003"/>
    <n v="-0.991119189372385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1"/>
    <n v="-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0.92659999999999998"/>
    <n v="-0.9200727043514677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8.249200000000001E-2"/>
    <n v="-0.5026746048535767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6666666666666668E-3"/>
    <n v="-0.7158140599163295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3000000000004093E-4"/>
    <n v="-0.7335756811715589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22107142857142856"/>
    <n v="-0.3783432560669709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.9333333333333937E-3"/>
    <n v="-0.60924433238495312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041249999999991E-2"/>
    <n v="-0.1829654222594475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4511"/>
    <n v="0.82056617866101367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500000000000001E-2"/>
    <n v="-0.7957413555648619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18333333333333332"/>
    <n v="-0.9644767574895412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.7184999999999999"/>
    <n v="-5.3492097071534796E-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25124999999999997"/>
    <n v="-0.76021811305440312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1"/>
    <n v="-0.9023110830962383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4999999999999999E-2"/>
    <n v="-0.7690989236820178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7E-2"/>
    <n v="-0.31617758167366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14124999999999999"/>
    <n v="0.2077902453555993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000000000000003E-2"/>
    <n v="0.3942872685355080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45857142857142857"/>
    <n v="0.4031680791631227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.0666666666666665E-2"/>
    <n v="-0.7602181130544031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33333333333333331"/>
    <n v="-0.7957413555648619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13"/>
    <n v="-0.8490262193305501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21199999999999999"/>
    <n v="-0.6714100067782560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7246376811594202E-2"/>
    <n v="-0.42274730920504444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666666666666666E-2"/>
    <n v="-0.8401454087029354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18"/>
    <n v="-0.7779797343096325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55333333333333334"/>
    <n v="-7.639569472807109E-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875E-2"/>
    <n v="-4.0872452217612286E-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17"/>
    <n v="-0.6625291961506413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.2499999999999995E-3"/>
    <n v="-0.218488664769906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6666666666666667E-2"/>
    <n v="-0.271773528535594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.6525000000000001"/>
    <n v="0.11898213907945233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55910000000000004"/>
    <n v="0.1811478134727552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6250000000000001E-2"/>
    <n v="-0.582601900502109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-0.48491298359834734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5.0000000000000001E-3"/>
    <n v="-0.7158140599163295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253"/>
    <n v="-0.6714100067782560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5555555555555556E-2"/>
    <n v="-0.22736947539752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7999999999999999E-2"/>
    <n v="-0.8667878405857795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5"/>
    <n v="-0.7602181130544031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-0.8312645980753207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69860000000000011"/>
    <n v="-0.8490262193305501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4E-2"/>
    <n v="-0.7690989236820178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-0.7513373024267884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247"/>
    <n v="-0.6714100067782560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000000000000001E-2"/>
    <n v="0.136743760334681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108"/>
    <n v="-0.9111918937238530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10199999999999999"/>
    <n v="-0.2628927179079798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7199999999999999E-2"/>
    <n v="-0.591482711129723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25260869565217392"/>
    <n v="-0.2007270435146769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5.8763157894736653E-3"/>
    <n v="-0.280654339163209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41549999999999998"/>
    <n v="-0.7158140599163295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7.4999999999999997E-3"/>
    <n v="-0.82238378744770602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.6666666666666671E-3"/>
    <n v="-0.3783432560669709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74230400000000007"/>
    <n v="0.4919761854392698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1990909090909091"/>
    <n v="-0.6980524386611001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42866666666666664"/>
    <n v="-0.5737210898744943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.3493333333333188E-3"/>
    <n v="-0.573721089874494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9338000000000028E-2"/>
    <n v="0.9626591487028489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32233333333333336"/>
    <n v="-4.9753262845226985E-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128"/>
    <n v="-0.6003635217573384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1.5375"/>
    <n v="-0.6802908174058707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5063291139240506E-2"/>
    <n v="-0.1030381266109151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6374999999999999E-2"/>
    <n v="-0.4493897410878885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8"/>
    <n v="-0.7158140599163295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22408799999999993"/>
    <n v="-0.209607854142291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19457142857142856"/>
    <n v="-0.1740846116318328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0880000000000001"/>
    <n v="-0.1296805584937592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26852941176470591"/>
    <n v="-0.271773528535594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6374999999999999E-2"/>
    <n v="3.0174032803305325E-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39750000000000002"/>
    <n v="-0.5381978473640355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5999999999999999E-2"/>
    <n v="-0.7957413555648619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6.7350000000000135E-3"/>
    <n v="-0.316177581673668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12941176470588237"/>
    <n v="-0.5648402792468796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28095238095238095"/>
    <n v="-0.47603217297073264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.0169999999999999"/>
    <n v="3.5316009204612213E-3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3741600000000001"/>
    <n v="-0.6980524386611001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15333333333333332"/>
    <n v="-0.6270059536401825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11666666666666667"/>
    <n v="-0.627005953640182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184"/>
    <n v="-0.5648402792468796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75"/>
    <n v="-0.5026746048535767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17499999999999999"/>
    <n v="-0.7779797343096325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22123076923084E-2"/>
    <n v="6.85063659481139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1"/>
    <n v="-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0.78285714285714281"/>
    <n v="-0.91119189372385301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.1249999999999998E-2"/>
    <n v="-0.1030381266109151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8571428571428571E-2"/>
    <n v="-0.86678784058577951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0.99639999999999995"/>
    <n v="-0.9911191893723853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0.6875"/>
    <n v="-0.6536483855230266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0.55700000000000005"/>
    <n v="-0.93783432560669711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-0.8756686512133942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0.746"/>
    <n v="-0.90231108309623831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0.66526666666666667"/>
    <n v="-0.662529196150641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0.52200000000000002"/>
    <n v="-0.8667878405857795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0.90666666666666662"/>
    <n v="-0.92895351497908241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0.99950000000000006"/>
    <n v="-0.991119189372385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0.88291666666666668"/>
    <n v="-0.7957413555648619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1"/>
    <n v="-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0.79791999999999996"/>
    <n v="-0.8046221661924766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"/>
    <n v="-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0.95768854064642506"/>
    <n v="-0.964476757489541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0.73939999999999995"/>
    <n v="-0.298415960418438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0.99801980198019802"/>
    <n v="-0.982238378744770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0.99993939393939391"/>
    <n v="-0.991119189372385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0.98980000000000001"/>
    <n v="-0.982238378744770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0.34899999999999998"/>
    <n v="-0.9023110830962383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1"/>
    <n v="-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1"/>
    <n v="-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0.90259999999999996"/>
    <n v="-0.9200727043514677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1"/>
    <n v="-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0.9514285714285714"/>
    <n v="-0.964476757489541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0.99319999999999997"/>
    <n v="-0.991119189372385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0.89500000000000002"/>
    <n v="-0.982238378744770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1"/>
    <n v="-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0.98333333333333328"/>
    <n v="-0.991119189372385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0.92132000000000003"/>
    <n v="-0.8490262193305501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0.99780000000000002"/>
    <n v="-0.982238378744770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0.92500000000000004"/>
    <n v="-0.9733575681171559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0.57274119448698313"/>
    <n v="-0.6358867642677972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0.99785714285714289"/>
    <n v="-0.9822383787447706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0.99124999999999996"/>
    <n v="-0.973357568117155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0.94374999999999998"/>
    <n v="-0.92895351497908241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1"/>
    <n v="-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0.99965277777777772"/>
    <n v="-0.9911191893723853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0.93500000000000005"/>
    <n v="-0.973357568117155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0.99416666666666664"/>
    <n v="-0.9644767574895412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0.89818181818181819"/>
    <n v="-0.9200727043514677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0.6621538461538462"/>
    <n v="-0.8579070299581648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0.9996666666666667"/>
    <n v="-0.991119189372385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0.316"/>
    <n v="-0.9378343256066971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"/>
    <n v="-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1"/>
    <n v="-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"/>
    <n v="-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1"/>
    <n v="-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"/>
    <n v="-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0.99977777777777777"/>
    <n v="-0.991119189372385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0.89"/>
    <n v="-0.982238378744770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0.9926666666666667"/>
    <n v="-0.991119189372385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0.78749999999999998"/>
    <n v="-0.8667878405857795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0.996"/>
    <n v="-0.991119189372385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0.999"/>
    <n v="-0.9911191893723853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1"/>
    <n v="-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10833333333333334"/>
    <n v="-0.5381978473640355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7499999999999994E-2"/>
    <n v="-0.6980524386611001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4.1666666666666666E-3"/>
    <n v="-0.40498568794981504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18454545454545454"/>
    <n v="-0.3783432560669709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14014285714285715"/>
    <n v="-0.2096078541422916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48099999999999998"/>
    <n v="-4.9753262845226985E-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9555555555555554E-2"/>
    <n v="0.4120488897907374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29948000000000002"/>
    <n v="0.6074267235982608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23487562189054725"/>
    <n v="0.1633861922175258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.0162"/>
    <n v="0.11010132845183764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000000000000001E-2"/>
    <n v="-0.45827055171550324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.6016666666666666"/>
    <n v="-0.2007270435146769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8"/>
    <n v="-0.68917162803348542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10529411764705883"/>
    <n v="-0.2007270435146769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2"/>
    <n v="-0.9644767574895412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8290909090909158E-2"/>
    <n v="6.5697275313764125E-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16"/>
    <n v="-0.8756686512133942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14699999999999999"/>
    <n v="-0.7602181130544031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6000000000000003E-2"/>
    <n v="-0.564840279246879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5439999999999998"/>
    <n v="-9.4157315983300488E-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55000000000000004"/>
    <n v="-0.973357568117155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.85"/>
    <n v="-0.7779797343096325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9083333333333334E-2"/>
    <n v="4.7935654058534727E-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0.80400000000000005"/>
    <n v="-0.6536483855230266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0.40532160000000006"/>
    <n v="-8.5276505355685789E-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"/>
    <n v="-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0.54279999999999995"/>
    <n v="-0.653648385523026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0.96260000000000001"/>
    <n v="-0.8667878405857795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0.97297500000000003"/>
    <n v="-0.8046221661924766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0.43485714285714283"/>
    <n v="-0.182965422259447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0.78690476190476188"/>
    <n v="-0.7779797343096325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0.84399999999999997"/>
    <n v="-0.8312645980753207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0.93743333333333334"/>
    <n v="-0.8312645980753207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0.54079999999999995"/>
    <n v="-0.8845494618410089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0.34898461538461539"/>
    <n v="0.1012205178242229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0.93300000000000005"/>
    <n v="-0.964476757489541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0.864375"/>
    <n v="-0.9111918937238530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0.98009999999999997"/>
    <n v="-0.86678784058577951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0.63763636363636367"/>
    <n v="-0.6625291961506413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0.60256666666666669"/>
    <n v="0.3498832153974345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0.74236363636363634"/>
    <n v="-0.7868605449372472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0.84508571428571433"/>
    <n v="-0.3250583923012826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0.76307499999999995"/>
    <n v="0.64294996610871968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0.60240000000000005"/>
    <n v="-0.7069332492887148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0.79779166666666668"/>
    <n v="-4.0872452217612286E-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0.52368421052631575"/>
    <n v="-0.7424564917991737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0.84670000000000001"/>
    <n v="-0.7868605449372472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0.98618181818181816"/>
    <n v="-0.964476757489541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0.995"/>
    <n v="-0.964476757489541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0.95042424242424239"/>
    <n v="-0.8667878405857795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0.96433333333333338"/>
    <n v="-0.964476757489541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0.38875999999999999"/>
    <n v="0.2344326772384434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0.98666666666666669"/>
    <n v="-0.9822383787447706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0.88922222222222225"/>
    <n v="-0.8401454087029354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0.61264285714285716"/>
    <n v="-0.280654339163209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0.77947368421052632"/>
    <n v="-0.236250286025135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0.32450000000000001"/>
    <n v="0.2433134878660581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0.86362499999999998"/>
    <n v="-0.6714100067782560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0.98254249999999999"/>
    <n v="-0.9467151362343118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0.79550367488110674"/>
    <n v="3.5316009204612213E-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0.8614705882352941"/>
    <n v="-0.671410006778256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0.51514285714285712"/>
    <n v="-0.8401454087029354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0.69199999999999995"/>
    <n v="-0.33393920292889739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0.648258064516129"/>
    <n v="-0.5381978473640355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0.63595555555555561"/>
    <n v="8.3458896568993537E-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0.97045000000000003"/>
    <n v="-0.9289535149790824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0.88939999999999997"/>
    <n v="-0.9289535149790824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0.58592857142857147"/>
    <n v="-0.1474421797489886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0.89142857142857146"/>
    <n v="-0.9200727043514677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0.96666666666666667"/>
    <n v="-0.9822383787447706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0.99925925925925929"/>
    <n v="-0.7690989236820178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0.86692307692307691"/>
    <n v="-0.7957413555648619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1"/>
    <n v="-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0.50816666666666666"/>
    <n v="0.24331348786605814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1"/>
    <n v="-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0.97963999999999996"/>
    <n v="-0.9467151362343118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0.47672222222222221"/>
    <n v="-0.1119189372385298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"/>
    <n v="-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0.97916666666666663"/>
    <n v="-0.964476757489541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0.93434615384615383"/>
    <n v="-0.92895351497908241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34889999999999999"/>
    <n v="-0.4937937942259620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-0.9023110830962383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15857142857142856"/>
    <n v="-0.7069332492887148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66666666666664E-4"/>
    <n v="-0.6447675748954119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5.0500000000000003E-2"/>
    <n v="-0.5559594686192649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-0.6625291961506413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.6249999999999998E-3"/>
    <n v="-0.14744217974898868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6000000000000001E-3"/>
    <n v="-0.573721089874494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66683333333333328"/>
    <n v="-0.7069332492887148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333333333333332E-2"/>
    <n v="1.007063201840922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3"/>
    <n v="-0.8756686512133942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42857142857142855"/>
    <n v="-0.82238378744770602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.625"/>
    <n v="-0.7779797343096325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18049999999999999"/>
    <n v="-0.2007270435146769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4"/>
    <n v="-0.9023110830962383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.0034000000000001"/>
    <n v="-0.5115554154811914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2.0683333333333334"/>
    <n v="-0.7335756811715589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E-3"/>
    <n v="-0.7513373024267884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.0529999999999999"/>
    <n v="-0.60036352175733843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8888888888888892E-2"/>
    <n v="-0.8845494618410089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500000000000002E-2"/>
    <n v="-0.6447675748954119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2525"/>
    <n v="-0.81350297682009132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24006100000000005"/>
    <n v="0.1900286241003699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4E-2"/>
    <n v="-0.82238378744770602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-0.8312645980753207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37926666666666664"/>
    <n v="0.8560894211714725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20880000000000001"/>
    <n v="-0.6625291961506413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7.3666666666666672E-2"/>
    <n v="-0.78686054493724722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.3333333333333335E-3"/>
    <n v="-0.9289535149790824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5222222222222222E-2"/>
    <n v="0.5896651023430314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923076923076923E-4"/>
    <n v="-0.7690989236820178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16966666666666666"/>
    <n v="0.1633861922175258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749999999999999E-2"/>
    <n v="-0.875668651213394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1236666666666619E-2"/>
    <n v="0.5452610492049579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54058971428571423"/>
    <n v="0.6962348298744078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500000000000001E-2"/>
    <n v="-0.6625291961506413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-0.8046221661924766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7480087480087482E-2"/>
    <n v="0.32324078351459046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31833333333333336"/>
    <n v="-0.5026746048535767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33466666666666667"/>
    <n v="-0.8312645980753207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1"/>
    <n v="-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0.91916666666666669"/>
    <n v="-0.8579070299581648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0.996"/>
    <n v="-0.982238378744770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0.57107692307692304"/>
    <n v="-0.573721089874494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0.99996363636363639"/>
    <n v="-0.9822383787447706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0.995"/>
    <n v="-0.9822383787447706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0.99950000000000006"/>
    <n v="-0.9911191893723853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0.95132000000000005"/>
    <n v="-0.8490262193305501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"/>
    <n v="-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0.89685714285714291"/>
    <n v="-0.90231108309623831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0.28215384615384614"/>
    <n v="-0.1563229903766034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0.98939999999999995"/>
    <n v="-0.8845494618410089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0.99550000000000005"/>
    <n v="-0.982238378744770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0.99983750000000005"/>
    <n v="-0.9822383787447706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0.99490000000000001"/>
    <n v="-0.9733575681171559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1"/>
    <n v="-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1"/>
    <n v="-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1"/>
    <n v="-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0.99880000000000002"/>
    <n v="-0.982238378744770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0.79920000000000002"/>
    <n v="-0.7868605449372472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72684500000000007"/>
    <n v="-0.3783432560669709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8.9552238805970154E-3"/>
    <n v="-0.28065433916320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8048048048048048E-2"/>
    <n v="-0.7158140599163295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35099999999999998"/>
    <n v="-0.7690989236820178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16327868852459015"/>
    <n v="-6.751488410045639E-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833333333333332E-2"/>
    <n v="-0.7424564917991737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11166666666666666"/>
    <n v="-0.9289535149790824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6080000000000005"/>
    <n v="-0.2096078541422916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6000000000000003E-2"/>
    <n v="-0.6092443323849531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44584416666666676"/>
    <n v="1.184679414393216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00000000000001E-2"/>
    <n v="6.5697275313764125E-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36599999999999999"/>
    <n v="-0.7690989236820178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4"/>
    <n v="-0.60036352175733843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14499999999999999"/>
    <n v="-0.8223837874477060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7195767195767195E-2"/>
    <n v="-0.5826019005021090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23946784922394679"/>
    <n v="-0.8845494618410089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4566929133858266E-2"/>
    <n v="0.6251883448534902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44500000000000001"/>
    <n v="-0.8135029768200913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33333333333333331"/>
    <n v="-0.6270059536401825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.3644000000000047E-2"/>
    <n v="-0.5204362261088061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0.97303030303030302"/>
    <n v="-0.77797973430963252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0.98799999999999999"/>
    <n v="-0.9733575681171559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0.53400000000000003"/>
    <n v="-0.6358867642677972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0.999"/>
    <n v="-0.982238378744770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0.99831999999999999"/>
    <n v="-0.964476757489541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0.57240000000000002"/>
    <n v="-0.120799747866144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0.99716666666666665"/>
    <n v="-0.964476757489541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0.98268"/>
    <n v="-0.964476757489541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0.85888571428571425"/>
    <n v="-0.66252919615064132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0.60604705882352938"/>
    <n v="1.5310310288701898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0.99976470588235289"/>
    <n v="-0.9911191893723853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0.40699999999999997"/>
    <n v="-0.627005953640182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0.98672916666666666"/>
    <n v="-0.7690989236820178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0.90990990990990994"/>
    <n v="-0.9822383787447706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0.98399999999999999"/>
    <n v="-0.964476757489541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0.99490000000000001"/>
    <n v="-0.9467151362343118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0.47429487179487179"/>
    <n v="-0.3783432560669709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0.98960000000000004"/>
    <n v="-0.9200727043514677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0.52600000000000002"/>
    <n v="-0.92895351497908241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0.56969999999999998"/>
    <n v="-6.751488410045639E-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36799999999999999"/>
    <n v="-0.6625291961506413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1555"/>
    <n v="-0.4316281198326591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.4079999999999999"/>
    <n v="-0.8845494618410089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14399999999999999"/>
    <n v="-0.70693324928871482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10333333333333333"/>
    <n v="-0.5381978473640355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95379333333333338"/>
    <n v="-4.9753262845226985E-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3333333333333333E-2"/>
    <n v="-0.9023110830962383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1372549019607843E-2"/>
    <n v="-0.6980524386611001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3.1250000000000002E-3"/>
    <n v="-0.33393920292889739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27"/>
    <n v="-0.7690989236820178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20601"/>
    <n v="-0.55595946861926493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99047619047619E-2"/>
    <n v="-0.2895351497908239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72433333333333338"/>
    <n v="-2.3110830962382881E-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23619999999999999"/>
    <n v="-0.31617758167366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8.4000000000000005E-2"/>
    <n v="-0.55595946861926493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16520133333333337"/>
    <n v="0.2877175410041316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87245000000000006"/>
    <n v="-0.7424564917991737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15933333333333333"/>
    <n v="1.2412411548075923E-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107"/>
    <n v="-0.14744217974898868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70923076923076922"/>
    <n v="-0.7246948705439442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26118356000000004"/>
    <n v="42.364998294642589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38440333333333332"/>
    <n v="-0.1563229903766034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.052499999999998"/>
    <n v="21.00664873522923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6.8805550000000002"/>
    <n v="14.8877702128027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.4801799999999998"/>
    <n v="5.038951226777997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49746666666666667"/>
    <n v="-0.3783432560669709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6.3375000000000627E-3"/>
    <n v="-0.7957413555648619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.0021100000000001"/>
    <n v="36.69904111422440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6.0026000000000058E-2"/>
    <n v="7.3746044218406634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.0051866666666669"/>
    <n v="15.6604007374051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.1244400000000001"/>
    <n v="6.406596063430661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98472371428571437"/>
    <n v="5.056712848033226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.2594666666666667"/>
    <n v="0.3054791622593610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5.9894800000000004"/>
    <n v="2.685536410460100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.9859528571428569"/>
    <n v="1.5754350820082632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.9403333333333332"/>
    <n v="2.241495879079365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67504700000000006"/>
    <n v="4.861335014225702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.355717142857143"/>
    <n v="11.0423792110455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56734400000000007"/>
    <n v="2.76546370610863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17902857142857143"/>
    <n v="-0.70693324928871482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.053811999999999"/>
    <n v="13.50236375489480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92925000000000002"/>
    <n v="1.717528052050098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26884210526315788"/>
    <n v="0.8205661786610136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.5957748878923765"/>
    <n v="10.37631841397443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.6228"/>
    <n v="-8.5276505355685789E-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.0674309"/>
    <n v="12.43666647958104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.7012999999999998"/>
    <n v="2.5967283041839537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.8496600000000001"/>
    <n v="3.529213420083497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4.7907999999999999"/>
    <n v="15.75808965430894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0.318"/>
    <n v="5.2254482499579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.6302771750000002"/>
    <n v="33.30657145447558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5.7447999999999997"/>
    <n v="1.113632929372298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.5683081313131313"/>
    <n v="17.214542597237752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.7549600000000001"/>
    <n v="2.570085872301109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.0870837499999997"/>
    <n v="1.24684508878651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.4660000000000002"/>
    <n v="3.200623426861753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.0232999999999999"/>
    <n v="6.2911455252716699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2684514"/>
    <n v="2.445754523514504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14901154999999999"/>
    <n v="6.220099040250752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.5482402000000004"/>
    <n v="16.27317667071059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0.94920000000000004"/>
    <n v="-0.89343027246862361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"/>
    <n v="-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0.95699999999999996"/>
    <n v="-0.85790702995816481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0.78853333333333331"/>
    <n v="-0.9378343256066971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0.96812500000000001"/>
    <n v="-0.964476757489541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0.99950000000000006"/>
    <n v="-0.991119189372385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0.57527272727272727"/>
    <n v="-0.751337302426788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0.99583333333333335"/>
    <n v="-0.991119189372385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0.99"/>
    <n v="-0.991119189372385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0.83033333333333337"/>
    <n v="-0.9555959468619265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0.93"/>
    <n v="-0.973357568117155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0.9986666666666667"/>
    <n v="-0.9822383787447706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1"/>
    <n v="-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1"/>
    <n v="-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0.92200000000000004"/>
    <n v="-0.973357568117155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"/>
    <n v="-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1"/>
    <n v="-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0.73799999999999999"/>
    <n v="-0.973357568117155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0.99238709677419357"/>
    <n v="-0.9378343256066971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0.875"/>
    <n v="-0.7779797343096325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.8212909090909091"/>
    <n v="13.53788699740526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.1679421999999999"/>
    <n v="11.2111146129702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.12"/>
    <n v="-0.8490262193305501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.3442048000000002"/>
    <n v="2.143806962175604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23680099999999996"/>
    <n v="0.6962348298744078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.4783999999999999"/>
    <n v="1.6908856201672544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15709200000000001"/>
    <n v="0.2166710559832140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17074847688105987"/>
    <n v="-0.6358867642677972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2.05158"/>
    <n v="2.534562629790650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2.2005299999999997"/>
    <n v="14.42596806016673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.19564"/>
    <n v="7.623267119413875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.349"/>
    <n v="0.6251883448534902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.9491375"/>
    <n v="39.51425808317826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7.137822333333332"/>
    <n v="233.9596067748021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13000138888888893"/>
    <n v="0.4386913216735815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.2154220000000002"/>
    <n v="3.253908290627441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25102399999999997"/>
    <n v="2.78322532736386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2434307692307628E-2"/>
    <n v="2.996364782426615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3.8490975000000001"/>
    <n v="14.80784291715416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92333333333333334"/>
    <n v="8.3458896568993537E-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.8109999999999999"/>
    <n v="-0.1563229903766034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25136999999999998"/>
    <n v="1.886263453974777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458999999999997"/>
    <n v="2.134926151547989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.8535000000000004"/>
    <n v="-6.751488410045639E-2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.0115000000000001"/>
    <n v="5.474110947531117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33483079999999987"/>
    <n v="3.031888024937074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20249"/>
    <n v="3.786756928284324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26166666666666666"/>
    <n v="-0.298415960418438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.6120000000000001"/>
    <n v="-0.1652038010042181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.26239013671875"/>
    <n v="4.550506642259188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20349999999999999"/>
    <n v="3.51145179882826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2.0418799999999999"/>
    <n v="3.715710443263406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78676000000000001"/>
    <n v="0.4031680791631227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.868199871794872"/>
    <n v="3.511451798828268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.1103642500000002"/>
    <n v="4.719242044183867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31668333333333332"/>
    <n v="6.530927412217266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.0047639999999998"/>
    <n v="2.80986775924670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.2051249999999998"/>
    <n v="0.8116853680333989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36216799999999999"/>
    <n v="2.365827227865971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.4817133333333334"/>
    <n v="1.40669968008358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81863157894736838"/>
    <n v="6.5697275313764125E-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23530000000000001"/>
    <n v="0.2433134878660581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4.0620938628158845"/>
    <n v="0.7139964511296372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8.2133333333333336E-2"/>
    <n v="0.5985459129706461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7.1918387755102042"/>
    <n v="1.3356531950626664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21099999999999999"/>
    <n v="0.92713590619239017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989795918367347E-2"/>
    <n v="2.934199108033312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48332294117647057"/>
    <n v="11.19335299171498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20190699999999998"/>
    <n v="5.5895614856901084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.7326999999999999"/>
    <n v="0.509737806694499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30362499999999998"/>
    <n v="1.1491561718827576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.5304799999999998"/>
    <n v="3.804518549539553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200000000000001E-2"/>
    <n v="7.4578085941378824E-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13591428571428571"/>
    <n v="4.514983399748729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67416666666666669"/>
    <n v="-0.1030381266109151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53452"/>
    <n v="3.919969087698544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.0223220000000002"/>
    <n v="4.9146198779913917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68281250000000004"/>
    <n v="2.64113235732202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43456666666666666"/>
    <n v="2.33030398535551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96399999999999997"/>
    <n v="11.11342569606645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9200000000000007E-2"/>
    <n v="-0.68917162803348542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14976999999999999"/>
    <n v="0.8028045574057842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48049999999999998"/>
    <n v="-0.564840279246879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91166760827906346"/>
    <n v="50.6152713676966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99215125000000004"/>
    <n v="12.818541336568476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.1859999999999999"/>
    <n v="-0.4227473092050444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2686868686868687"/>
    <n v="-0.911191893723853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.2238800000000044E-2"/>
    <n v="-0.32505839230128269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28406660000000006"/>
    <n v="1.335653195062666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.1732719999999999"/>
    <n v="12.587640260250494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.8072999999999999"/>
    <n v="1.468865354476886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10731468531468531"/>
    <n v="2.108283719665145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52604299999999993"/>
    <n v="3.173980994978909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5000000000000001E-2"/>
    <n v="-0.973357568117155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.783738373837384"/>
    <n v="71.82264714644054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.4334915642458101"/>
    <n v="73.23469603623128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15508"/>
    <n v="0.6695923979915637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31204999999999999"/>
    <n v="-0.5737210898744943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.8816999999999999"/>
    <n v="4.390652050962123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.0780000000000003"/>
    <n v="-0.5559594686192649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14571428571428571"/>
    <n v="-0.511555415481191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10733333333333334"/>
    <n v="-0.6625291961506413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13333333333333333"/>
    <n v="-0.77797973430963252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8.3333333333333329E-2"/>
    <n v="-0.5914827111297237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23533333333333334"/>
    <n v="-0.262892717907979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7.0000000000000001E-3"/>
    <n v="-0.68917162803348542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5333333333333335E-2"/>
    <n v="-0.7779797343096325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15510666666666673"/>
    <n v="-0.3339392029288973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20400400000000007"/>
    <n v="-0.4493897410878885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15040374999999995"/>
    <n v="0.420929700418352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20467777777777782"/>
    <n v="1.184679414393216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833333333333334E-2"/>
    <n v="-0.5115554154811914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666666666666667E-2"/>
    <n v="-0.7957413555648619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20542857142857143"/>
    <n v="-0.360581634811741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-0.8046221661924766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666666666666666E-2"/>
    <n v="-0.8756686512133942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-0.6625291961506413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.3333333333333335E-3"/>
    <n v="-0.7158140599163295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32366666666666666"/>
    <n v="-0.4405089304602738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36666666666666664"/>
    <n v="-0.7602181130544031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13250000000000001"/>
    <n v="-0.6092443323849531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36"/>
    <n v="-0.6625291961506413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46123183746946123"/>
    <n v="2.1293222175690622E-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29499999999999998"/>
    <n v="-0.6714100067782560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.54"/>
    <n v="-0.1207997478661446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7.045454545454545E-2"/>
    <n v="-0.6092443323849531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7329999999999927E-2"/>
    <n v="-0.48491298359834734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7.3124999999999996E-2"/>
    <n v="0.69623482987440788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5250000000000002E-2"/>
    <n v="-0.6447675748954119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3.5000000000000001E-3"/>
    <n v="-0.6625291961506413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5000000000000002E-2"/>
    <n v="-0.653648385523026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-0.9023110830962383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8571428571428571E-2"/>
    <n v="-4.9753262845226985E-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7E-2"/>
    <n v="0.3054791622593610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.2566666666666666"/>
    <n v="-0.6802908174058707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.0416666666666666E-3"/>
    <n v="-0.1829654222594475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47749999999999998"/>
    <n v="-0.6891716280334854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34610999999999992"/>
    <n v="-0.8490262193305501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7.4999999999999997E-3"/>
    <n v="-0.8046221661924766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.8037500000000372E-3"/>
    <n v="-0.38722406669458564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0.99431999999999998"/>
    <n v="-0.9111918937238530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0.99612500000000004"/>
    <n v="-0.973357568117155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0.9"/>
    <n v="-0.955595946861926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0.8954545454545455"/>
    <n v="-0.955595946861926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0.98580000000000001"/>
    <n v="-0.7602181130544031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0.99950000000000006"/>
    <n v="-0.982238378744770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0.71157142857142852"/>
    <n v="1.095871308117069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0.99833333333333329"/>
    <n v="-0.991119189372385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0.88200000000000001"/>
    <n v="-0.89343027246862361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0.99797619047619046"/>
    <n v="-0.964476757489541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0.95"/>
    <n v="-0.973357568117155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0.97887009999999997"/>
    <n v="-0.120799747866144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0.98399999999999999"/>
    <n v="-0.9733575681171559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0.98266666666666669"/>
    <n v="-0.973357568117155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0.90439999999999998"/>
    <n v="-0.8046221661924766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0.99940387499999994"/>
    <n v="-0.96447675748954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0.71594000000000002"/>
    <n v="3.742352875146250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0.872"/>
    <n v="-0.8934302724686236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0.94579999999999997"/>
    <n v="-0.5026746048535767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0.99887999999999999"/>
    <n v="-0.9023110830962383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"/>
    <n v="-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0.9427619047619048"/>
    <n v="-0.8934302724686236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0.88749999999999996"/>
    <n v="-0.955595946861926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0.98290140845070417"/>
    <n v="-0.7868605449372472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0.69566666666666666"/>
    <n v="-0.2096078541422916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0.99980000000000002"/>
    <n v="-0.9911191893723853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0.99303589743589749"/>
    <n v="-0.5115554154811914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0.98"/>
    <n v="-0.9822383787447706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1"/>
    <n v="-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0.9919"/>
    <n v="-0.964476757489541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0.99737777777777781"/>
    <n v="-0.946715136234311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0.99833333333333329"/>
    <n v="-0.9644767574895412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0.99990875545119084"/>
    <n v="-0.964476757489541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0.99199999999999999"/>
    <n v="-0.9822383787447706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0.97699999999999998"/>
    <n v="-0.9555959468619265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0.97333928571428574"/>
    <n v="-0.26289271790797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0.71808000000000005"/>
    <n v="-0.4937937942259620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0.93409963333333335"/>
    <n v="1.76193210518817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0.99277777777777776"/>
    <n v="-0.9822383787447706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0.99150000000000005"/>
    <n v="-0.8579070299581648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1575"/>
    <n v="-0.8845494618410089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12266666666666666"/>
    <n v="-0.484912983598347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32200000000000001"/>
    <n v="-0.609244332384953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6363636363636363E-2"/>
    <n v="-0.262892717907979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38640000000000002"/>
    <n v="3.9054843430920028E-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46600000000000003"/>
    <n v="-0.7158140599163295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2"/>
    <n v="-0.9289535149790824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21581611111111104"/>
    <n v="2.019475613388998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-0.937834325606697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80857142857142861"/>
    <n v="-0.8312645980753207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6.0749999999999998E-2"/>
    <n v="-0.5826019005021090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-0.8845494618410089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26928571428571429"/>
    <n v="-0.2007270435146769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9749999999999999E-2"/>
    <n v="-0.4405089304602738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.5"/>
    <n v="-0.7690989236820178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26019999999999999"/>
    <n v="-0.3694624454393562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1999999999999999E-3"/>
    <n v="-0.6625291961506413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38640000000000002"/>
    <n v="6.62861632912102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399999999999999"/>
    <n v="-0.8135029768200913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7.1842000000000003E-2"/>
    <n v="-0.307296771046053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53100000000000003"/>
    <n v="-0.5293170367364208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.2416666666666663"/>
    <n v="2.161568583430833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.8927777777777779"/>
    <n v="1.477746165104501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.8473999999999999"/>
    <n v="1.3622956269455104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7.569700000000001"/>
    <n v="4.5327450210039588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.6750000000000003E-2"/>
    <n v="2.48127776602496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1464250000000007"/>
    <n v="30.63344745556356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3.1217692027666546"/>
    <n v="3.564736662593956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.0324999999999998"/>
    <n v="-0.21848866476990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84610526315789469"/>
    <n v="3.76899530702909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19733333333333333"/>
    <n v="-0.7779797343096325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812401666666668"/>
    <n v="27.75606481221640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3.5237333333333334"/>
    <n v="6.966087132970387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.3737000000000004"/>
    <n v="6.7973517310457083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20326086956521738"/>
    <n v="2.1293222175690622E-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13835714285714285"/>
    <n v="1.07810968686184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.5103109999999997"/>
    <n v="37.45391001757165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32892500000000002"/>
    <n v="4.7814077185771708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46977777777777779"/>
    <n v="1.229083467531290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.4215"/>
    <n v="1.335653195062666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.8271818181818182"/>
    <n v="-0.751337302426788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6.0418124999999998"/>
    <n v="5.403064462510199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.5500000000000002E-2"/>
    <n v="-0.55595946861926493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32866666666666666"/>
    <n v="-0.3517008241841268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52"/>
    <n v="-0.76021811305440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7272727272727271E-2"/>
    <n v="-0.6980524386611001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-0.9378343256066971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6E-2"/>
    <n v="-0.7868605449372472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50800000000000001"/>
    <n v="-0.866787840585779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11425"/>
    <n v="-0.3605816348117415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95599999999999996"/>
    <n v="6.5697275313764125E-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14383333333333334"/>
    <n v="9.2339707196608237E-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"/>
    <n v="-0.991119189372385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.9250166666666666"/>
    <n v="-0.7868605449372472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5636363636363636"/>
    <n v="-0.7069332492887148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6666666666666664E-2"/>
    <n v="-0.8756686512133942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904761904761904E-2"/>
    <n v="-0.9200727043514677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22832999999999992"/>
    <n v="-0.3250583923012826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4999999999999999E-2"/>
    <n v="-0.8312645980753207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428571428571429E-2"/>
    <n v="-0.38722406669458564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8.1199999999999994E-2"/>
    <n v="0.9360167168200048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26"/>
    <n v="-0.7335756811715589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8000000000000003E-2"/>
    <n v="-0.11191893723852989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.4315"/>
    <n v="1.628719945773951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8.4483338095238096"/>
    <n v="9.692495995648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8.4628333333333403E-2"/>
    <n v="1.850740211464319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57376923076923081"/>
    <n v="1.67312399891202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.744899999999999"/>
    <n v="0.2788367303765169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71047553669495755"/>
    <n v="3.786756928284324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2595294117647059"/>
    <n v="3.4226436925521213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1.121296000000001"/>
    <n v="8.884342228535162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3.9580000000000002"/>
    <n v="7.7742409000833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.3203999999999998"/>
    <n v="2.472396955397348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.65"/>
    <n v="-0.751337302426788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5331538461538462"/>
    <n v="0.3054791622593610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4.3710714285714287"/>
    <n v="5.038951226777997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.5292777777777777"/>
    <n v="7.7298368469452514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374"/>
    <n v="-0.298415960418438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28026679999999993"/>
    <n v="2.783225327363862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.7068000000000001"/>
    <n v="-0.1474421797489886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.0640000000000001"/>
    <n v="0.447572132301196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.600976000000001"/>
    <n v="21.42404683472712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17.0724496271959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.7702"/>
    <n v="1.575435082008263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5.47025"/>
    <n v="16.584005042677109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1999999999999999E-3"/>
    <n v="-0.4937937942259620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4540540540540539E-2"/>
    <n v="2.374708038493586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7.2142857142857147E-2"/>
    <n v="0.136743760334681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68771428571428572"/>
    <n v="0.5985459129706461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8.7511200000000002"/>
    <n v="4.0709428683679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34449294117647067"/>
    <n v="3.2627891012550565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.7227777777777777"/>
    <n v="1.211321846276060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12687499999999999"/>
    <n v="-0.254011907280365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3.5979999999999999"/>
    <n v="0.7495196936400960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.8665822784810127"/>
    <n v="1.406699680083584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.2270833333333333"/>
    <n v="-0.5559594686192649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5.3613999999999997"/>
    <n v="0.500856996066884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46500000000000002"/>
    <n v="0.8205661786610136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.670999999999999"/>
    <n v="0.8294469892886283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.2692000000000001"/>
    <n v="-0.25401190728036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.7949999999999999"/>
    <n v="0.8649702317990872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5415151515151515"/>
    <n v="0.6074267235982608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15546666666666667"/>
    <n v="-0.4671513623431179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80033333333333334"/>
    <n v="2.951960729288542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.9850000000000001"/>
    <n v="-0.8490262193305501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.2026666666666666"/>
    <n v="0.722877261757251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.80525"/>
    <n v="2.5878474935563394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5999999999999999E-2"/>
    <n v="0.7228772617572519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.016400000000001"/>
    <n v="7.010491186108461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6.2024800000000004"/>
    <n v="13.83095374811655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.8309"/>
    <n v="10.79371651347232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.566000000000001"/>
    <n v="7.383485232468278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.2036"/>
    <n v="0.30547916225936106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19600000000000001"/>
    <n v="-0.120799747866144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.0776923076923075"/>
    <n v="-0.298415960418438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8182610590542604E-2"/>
    <n v="-0.33393920292889739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4108235294117647"/>
    <n v="0.8383277999162431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.7070000000000001"/>
    <n v="-9.4157315983300488E-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53800000000000003"/>
    <n v="-0.7158140599163295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3.0357653061224488"/>
    <n v="3.262789101255056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85"/>
    <n v="-0.9023110830962383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85333333333333339"/>
    <n v="-0.8934302724686236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8.5533333333332844E-3"/>
    <n v="-0.573721089874494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.2211666666666741E-2"/>
    <n v="-0.47603217297073264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21366666666666667"/>
    <n v="-0.29841596041843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66666666666664E-4"/>
    <n v="-0.875668651213394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19977555555555551"/>
    <n v="-5.8634073472841684E-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E-3"/>
    <n v="-0.7779797343096325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7.3999999999999996E-2"/>
    <n v="-0.7779797343096325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4.0666666666666663E-2"/>
    <n v="-0.7424564917991737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72799999999999998"/>
    <n v="-0.6181251430125678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7.2505000000000111E-2"/>
    <n v="-0.5914827111297237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.2352941176470587E-2"/>
    <n v="-0.7602181130544031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460808"/>
    <n v="-5.3492097071534796E-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2525"/>
    <n v="-0.6980524386611001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49071428571428571"/>
    <n v="0.2877175410041316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.0000000000000001E-3"/>
    <n v="-0.8312645980753207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5.0733333333333332E-2"/>
    <n v="1.5576734607530338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.5016666666666665"/>
    <n v="-0.8756686512133942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500000000000001E-2"/>
    <n v="-0.9378343256066971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33604400000000006"/>
    <n v="0.8738510424267019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70652173913043481"/>
    <n v="-0.245131096652750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.3582945736434053E-2"/>
    <n v="-8.5276505355685789E-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7.0033333333334065E-3"/>
    <n v="3.5316009204612213E-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277777777777778E-2"/>
    <n v="0.483095374811655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7585714285714332E-2"/>
    <n v="-0.35170082418412685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6577753796189396E-2"/>
    <n v="-0.33393920292889739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3062200000000012E-2"/>
    <n v="4.45281772535542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674500000000004E-2"/>
    <n v="-4.9753262845226985E-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3.288397837837838"/>
    <n v="9.870112208200394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4.1111111111111112E-2"/>
    <n v="-7.639569472807109E-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8666666666666663E-2"/>
    <n v="-0.298415960418438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75840400000000008"/>
    <n v="0.3942872685355080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5697000000000001"/>
    <n v="-0.5559594686192649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5999999999999999E-2"/>
    <n v="-0.4316281198326591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4.0426666666666645E-2"/>
    <n v="0.77616212552294017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4"/>
    <n v="-0.8046221661924766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21060000000000001"/>
    <n v="0.447572132301196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6999999999999999E-2"/>
    <n v="-0.31617758167366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8.6599999999999996E-2"/>
    <n v="-0.209607854142291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0.60879037605380315"/>
    <n v="-0.4316281198326591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0.96851851851851856"/>
    <n v="-0.964476757489541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0.52"/>
    <n v="-0.964476757489541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0.79266666666666663"/>
    <n v="-0.4582705517155032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0.92"/>
    <n v="-0.937834325606697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0.99280000000000002"/>
    <n v="-0.991119189372385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4.2609431428571432"/>
    <n v="28.79511965564732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.5445"/>
    <n v="3.768995307029094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9200000000000003E-2"/>
    <n v="0.1101013284518376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4228571428571429E-2"/>
    <n v="0.447572132301196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44313750000000007"/>
    <n v="1.513269407614960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6.3079999999999997E-2"/>
    <n v="2.126045340920374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.1216666666666666"/>
    <n v="-0.1652038010042181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5E-2"/>
    <n v="-0.40498568794981504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720000000000001E-2"/>
    <n v="0.962659148702848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.2073254999999996"/>
    <n v="18.226955008785829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10658333333333334"/>
    <n v="0.5896651023430314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433333333333334E-2"/>
    <n v="9.2339707196608237E-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.94208"/>
    <n v="8.80441493288662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7775E-2"/>
    <n v="2.578966682928724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1"/>
    <n v="-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1"/>
    <n v="-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0.97"/>
    <n v="-0.991119189372385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0.999"/>
    <n v="-0.9911191893723853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1"/>
    <n v="-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0.99934999999999996"/>
    <n v="-0.9733575681171559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0.98499999999999999"/>
    <n v="-0.9911191893723853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0.99614285714285711"/>
    <n v="-0.955595946861926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1"/>
    <n v="-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1"/>
    <n v="-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0.99428571428571433"/>
    <n v="-0.9378343256066971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1"/>
    <n v="-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"/>
    <n v="-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0.99928571428571433"/>
    <n v="-0.991119189372385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0.99312500000000004"/>
    <n v="-0.982238378744770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"/>
    <n v="-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1"/>
    <n v="-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"/>
    <n v="-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0.85319999999999996"/>
    <n v="-0.9733575681171559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0.99960000000000004"/>
    <n v="-0.99111918937238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1"/>
    <n v="-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0.7142857142857143"/>
    <n v="-0.9822383787447706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"/>
    <n v="-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"/>
    <n v="-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"/>
    <n v="-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0.89480000000000004"/>
    <n v="-0.7602181130544031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0.98660000000000003"/>
    <n v="-0.8756686512133942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0.99750000000000005"/>
    <n v="-0.9822383787447706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1"/>
    <n v="-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0.99672000000000005"/>
    <n v="-0.964476757489541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1"/>
    <n v="-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0.96727272727272728"/>
    <n v="-0.9467151362343118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0.99994117647058822"/>
    <n v="-0.991119189372385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0.99954545454545451"/>
    <n v="-0.9911191893723853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"/>
    <n v="-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0.89122333333333337"/>
    <n v="-0.964476757489541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1"/>
    <n v="-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"/>
    <n v="-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1"/>
    <n v="-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0.99633333333333329"/>
    <n v="-0.973357568117155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0.9818066010422698"/>
    <n v="-0.9378343256066971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0.97499999999999998"/>
    <n v="-0.9822383787447706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0.95650000000000002"/>
    <n v="-0.973357568117155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0.99199999999999999"/>
    <n v="-0.9289535149790824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0.9878769230769231"/>
    <n v="-0.9378343256066971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1"/>
    <n v="-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0.99316000000000004"/>
    <n v="-0.9733575681171559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0.98748648648648651"/>
    <n v="-0.9289535149790824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0.99812500000000004"/>
    <n v="-0.991119189372385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1"/>
    <n v="-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0.99875000000000003"/>
    <n v="-0.991119189372385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1"/>
    <n v="-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0.99950000000000006"/>
    <n v="-0.991119189372385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0.99939999999999996"/>
    <n v="-0.9822383787447706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1"/>
    <n v="-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0.998"/>
    <n v="-0.9911191893723853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"/>
    <n v="-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1"/>
    <n v="-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"/>
    <n v="-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1"/>
    <n v="-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0.99282142857142852"/>
    <n v="-0.9200727043514677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0.9956666666666667"/>
    <n v="-0.991119189372385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0.83166666666666667"/>
    <n v="-0.8934302724686236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"/>
    <n v="-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0.77480000000000004"/>
    <n v="-0.8223837874477060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0.58615384615384614"/>
    <n v="-0.8579070299581648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0.74740909090909091"/>
    <n v="-0.70693324928871482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0.998"/>
    <n v="-0.982238378744770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0.98160000000000003"/>
    <n v="-0.9467151362343118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"/>
    <n v="-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0.99395999999999995"/>
    <n v="-0.973357568117155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1"/>
    <n v="-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0.9916666666666667"/>
    <n v="-0.973357568117155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0.96933333333333338"/>
    <n v="-0.88454946184100891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0.99441666666666662"/>
    <n v="-0.9467151362343118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0.99975000000000003"/>
    <n v="-0.991119189372385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"/>
    <n v="-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0.99980000000000002"/>
    <n v="-0.955595946861926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1"/>
    <n v="-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0.85174866627148782"/>
    <n v="-0.6802908174058707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0.99983333333333335"/>
    <n v="-0.9911191893723853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0.998"/>
    <n v="-0.9911191893723853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0.99986666666666668"/>
    <n v="-0.991119189372385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0.98760000000000003"/>
    <n v="-0.9200727043514677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0.99971428571428567"/>
    <n v="-0.9911191893723853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1"/>
    <n v="-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0.99997999999999998"/>
    <n v="-0.991119189372385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0.99997142857142862"/>
    <n v="-0.991119189372385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0.9856785714285714"/>
    <n v="-0.964476757489541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0.99299999999999999"/>
    <n v="-0.9822383787447706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0.99997999999999998"/>
    <n v="-0.982238378744770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0.99985714285714289"/>
    <n v="-0.9822383787447706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"/>
    <n v="-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0.99870000000000003"/>
    <n v="-0.9822383787447706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0.99510399999999999"/>
    <n v="-0.9644767574895412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0.99961538461538457"/>
    <n v="-0.982238378744770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1"/>
    <n v="-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0.9966666666666667"/>
    <n v="-0.991119189372385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"/>
    <n v="-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0.998"/>
    <n v="-0.982238378744770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8799999999999995E-2"/>
    <n v="-3.199164158999758E-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25941666666666668"/>
    <n v="2.30366155347266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.0251494999999999"/>
    <n v="1.761932105188172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8.5999999999999993E-2"/>
    <n v="-0.4582705517155032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72799999999999998"/>
    <n v="2.1293222175690622E-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67979999999999996"/>
    <n v="-1.4230020334768181E-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.2719999999999998"/>
    <n v="1.992833181506154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7.4999999999999997E-2"/>
    <n v="-0.9200727043514677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8"/>
    <n v="6.5697275313764125E-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335333333333376E-2"/>
    <n v="-9.4157315983300488E-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1545"/>
    <n v="0.6518307767363343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33500000000000002"/>
    <n v="-0.8667878405857795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54700000000000004"/>
    <n v="-0.4049856879498150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8.4571428571428575E-3"/>
    <n v="0.15450538158991114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82"/>
    <n v="-0.857907029958164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80866666666666664"/>
    <n v="-0.4049856879498150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3043478260869565E-2"/>
    <n v="0.10122051782422294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1018"/>
    <n v="-0.289535149790823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499999999999999E-2"/>
    <n v="1.504388596987345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7.8823529411764705E-3"/>
    <n v="-0.39610487732220034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7999999999999999E-2"/>
    <n v="-0.236250286025135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10708333333333334"/>
    <n v="2.1293222175690622E-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16250000000000001"/>
    <n v="-0.33393920292889739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111"/>
    <n v="-0.6181251430125678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80142857142857138"/>
    <n v="-0.5737210898744943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-0.53819784736403553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185"/>
    <n v="-0.6181251430125678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7.2170000000000067E-2"/>
    <n v="-0.4849129835983473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13666666666666666"/>
    <n v="-0.582601900502109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1640000000000099E-2"/>
    <n v="-0.6802908174058707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28000000000000003"/>
    <n v="-0.8490262193305501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35760266666666674"/>
    <n v="-7.639569472807109E-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-0.5826019005021090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6000000000058209E-5"/>
    <n v="-0.66252919615064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7199999999999999E-2"/>
    <n v="-0.280654339163209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5.0224999999999936E-2"/>
    <n v="-0.51155541548119143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71333333333333337"/>
    <n v="-0.6358867642677972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27500000000000002"/>
    <n v="-0.298415960418438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3344333333333333"/>
    <n v="-0.8579070299581648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-0.9289535149790824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12910999999999989"/>
    <n v="-0.1563229903766034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E-3"/>
    <n v="-0.7779797343096325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13727272727272727"/>
    <n v="-0.8312645980753207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19317428571428563"/>
    <n v="-0.2007270435146769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2500000000000001E-2"/>
    <n v="-0.6358867642677972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.6566666666666667"/>
    <n v="-0.7335756811715589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66666666666059E-4"/>
    <n v="-0.6625291961506413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7000000000000004E-2"/>
    <n v="-0.422747309205044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33671428571428569"/>
    <n v="-0.33393920292889739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214"/>
    <n v="-0.8579070299581648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2000000000000001E-2"/>
    <n v="-0.9111918937238530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25"/>
    <n v="-0.7602181130544031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28699999999999998"/>
    <n v="1.30012995255220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053333333333286E-2"/>
    <n v="-0.6536483855230266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27536666666666665"/>
    <n v="-0.6270059536401825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-0.9111918937238530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12771499999999991"/>
    <n v="-0.5026746048535767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6000000000000001E-2"/>
    <n v="-0.8223837874477060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.0262500000000001"/>
    <n v="0.509737806694499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13333333333333333"/>
    <n v="-0.74245649179917372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0.97445454545454546"/>
    <n v="-0.9378343256066971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0.99921818181818178"/>
    <n v="-0.955595946861926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"/>
    <n v="-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1"/>
    <n v="-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1"/>
    <n v="-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0.99399999999999999"/>
    <n v="-0.982238378744770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1"/>
    <n v="-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1"/>
    <n v="-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0.98947368421052628"/>
    <n v="-0.7513373024267884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0.99850000000000005"/>
    <n v="-0.9822383787447706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"/>
    <n v="-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"/>
    <n v="-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"/>
    <n v="-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0.98250000000000004"/>
    <n v="-0.964476757489541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0.81399999999999995"/>
    <n v="-0.8934302724686236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1"/>
    <n v="-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0.90183333333333338"/>
    <n v="-0.7069332492887148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1"/>
    <n v="-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0.99956666666666671"/>
    <n v="-0.964476757489541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"/>
    <n v="-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.4879199999999983E-2"/>
    <n v="0.1722670028451405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-0.7602181130544031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56444444444444442"/>
    <n v="-0.7690989236820178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6E-2"/>
    <n v="-0.6181251430125678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3.2499999999999999E-3"/>
    <n v="-0.2895351497908239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1295"/>
    <n v="-0.7069332492887148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1250000000000002E-2"/>
    <n v="-0.3694624454393562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7.2497499999999951E-2"/>
    <n v="-0.280654339163209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2833333333333334E-2"/>
    <n v="-0.3250583923012826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-0.5737210898744943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4.0000000000000001E-3"/>
    <n v="-0.4582705517155032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26124999999999998"/>
    <n v="-0.467151362343117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10666666666666667"/>
    <n v="0.2077902453555993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5"/>
    <n v="-0.8756686512133942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7749999999999999E-2"/>
    <n v="-0.307296771046053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16"/>
    <n v="-0.9644767574895412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1"/>
    <n v="-0.9023110830962383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13017611111111102"/>
    <n v="0.6429499661087196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.5000000000000001E-3"/>
    <n v="-0.4760321729707326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4000000000000002E-2"/>
    <n v="-0.7602181130544031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7.0285714285714285E-2"/>
    <n v="-0.44050893046027384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5714285714285712E-2"/>
    <n v="-0.8845494618410089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56399999999999995"/>
    <n v="-0.8845494618410089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.2000000000000007E-3"/>
    <n v="-0.4937937942259620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95299999999999996"/>
    <n v="-0.4582705517155032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11714285714285715"/>
    <n v="-0.4227473092050444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19854545454545455"/>
    <n v="0.1900286241003699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499999999999999E-2"/>
    <n v="-0.671410006778256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802547770700637E-2"/>
    <n v="-0.6714100067782560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8.4615384615384613E-3"/>
    <n v="0.33212159414220516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7346938775510202E-2"/>
    <n v="-0.5026746048535767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5000000000000002E-2"/>
    <n v="-0.8401454087029354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55533333333333335"/>
    <n v="-0.467151362343117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22800000000000001"/>
    <n v="-0.4049856879498150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7.3499999999999996E-2"/>
    <n v="-0.689171628033485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5033557046979868E-2"/>
    <n v="-0.698052438661100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18444444444444444"/>
    <n v="-0.6802908174058707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8800000000000004E-2"/>
    <n v="-0.8401454087029354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1125"/>
    <n v="-0.7779797343096325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E-3"/>
    <n v="-0.8135029768200913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"/>
    <n v="-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0.99250000000000005"/>
    <n v="-0.973357568117155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1"/>
    <n v="-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1"/>
    <n v="-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0.99"/>
    <n v="-0.991119189372385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1"/>
    <n v="-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0.99733333333333329"/>
    <n v="-0.9822383787447706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0.995"/>
    <n v="-0.991119189372385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0.97769230769230764"/>
    <n v="-0.9822383787447706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0.99157142857142855"/>
    <n v="-0.9822383787447706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0.99750000000000005"/>
    <n v="-0.964476757489541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1"/>
    <n v="-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1"/>
    <n v="-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"/>
    <n v="-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1"/>
    <n v="-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"/>
    <n v="-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"/>
    <n v="-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1"/>
    <n v="-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0.99861500000000003"/>
    <n v="-0.8934302724686236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0.99399999999999999"/>
    <n v="-0.982238378744770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0.89400000000000002"/>
    <n v="-0.9023110830962383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0.99998888888888893"/>
    <n v="-0.991119189372385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0.995"/>
    <n v="-0.955595946861926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"/>
    <n v="-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0.99833333333333329"/>
    <n v="-0.991119189372385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0.99833333333333329"/>
    <n v="-0.991119189372385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0.97565999999999997"/>
    <n v="-0.9467151362343118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0.96116666666666661"/>
    <n v="-0.92895351497908241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0.99990000000000001"/>
    <n v="-0.991119189372385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1"/>
    <n v="-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0.98266666666666669"/>
    <n v="-0.9822383787447706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0.99833333333333329"/>
    <n v="-0.991119189372385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"/>
    <n v="-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0.99998750000000003"/>
    <n v="-0.991119189372385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0.8783333333333333"/>
    <n v="-0.8312645980753207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0.76411428571428575"/>
    <n v="-0.7602181130544031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0.94333333333333336"/>
    <n v="-0.9378343256066971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0.61"/>
    <n v="-0.8756686512133942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0.99004534896582241"/>
    <n v="-0.955595946861926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0.93067999999999995"/>
    <n v="-0.73357568117155891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5.6139999999999999"/>
    <n v="0.3410024047698198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.2609166666666667"/>
    <n v="3.3427163969035889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857142857142857E-2"/>
    <n v="-0.5559594686192649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2179999999999926E-2"/>
    <n v="1.850740211464319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.4215700000000065E-2"/>
    <n v="14.64798832585710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10054545454545455"/>
    <n v="2.4191120916316597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3.077"/>
    <n v="2.534562629790650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.23925"/>
    <n v="1.699766430794869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.038011142857143"/>
    <n v="5.00342798426753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4132510432681748"/>
    <n v="4.124227732133682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6.906363636363636"/>
    <n v="31.53040932895265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71761300000000006"/>
    <n v="1.6109583245187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33333333333333E-2"/>
    <n v="-0.7513373024267884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2"/>
    <n v="-0.11191893723852989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69765117441279356"/>
    <n v="-0.3605816348117415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14534"/>
    <n v="1.113632929372298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7.7759999999999998"/>
    <n v="0.4120488897907374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3866666666666667E-2"/>
    <n v="-0.31617758167366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88400000000000001"/>
    <n v="-0.5293170367364208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4365230769230769"/>
    <n v="10.10989409514599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45879999999999999"/>
    <n v="3.129576941840836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31184000000000001"/>
    <n v="-0.3428200135565120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14000000000000001"/>
    <n v="-0.4493897410878885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2.794206249999998"/>
    <n v="29.79865125656778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8.56"/>
    <n v="-0.5381978473640355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12"/>
    <n v="-0.55595946861926493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5.4666666666666668"/>
    <n v="-0.6003635217573384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10369487485101311"/>
    <n v="-0.8135029768200913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27739999999999998"/>
    <n v="-0.11191893723852989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57899999999999996"/>
    <n v="-0.280654339163209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14665249999999996"/>
    <n v="1.539911839497804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37009345794392523"/>
    <n v="-0.6270059536401825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.5461999999999998"/>
    <n v="0.7672813148953254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6.0215053763440864E-2"/>
    <n v="-0.7779797343096325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-0.254011907280365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873"/>
    <n v="-0.5559594686192649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6200000000000003"/>
    <n v="-0.7690989236820178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7291066282420751E-2"/>
    <n v="-0.875668651213394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4"/>
    <n v="-0.56484027924687963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6666666666666664E-2"/>
    <n v="-0.3872240666945856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0.99"/>
    <n v="-0.991119189372385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1"/>
    <n v="-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0.66440268999999996"/>
    <n v="12.33009675204966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0.97946999999999995"/>
    <n v="-0.538197847364035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0.89500000000000002"/>
    <n v="-0.7957413555648619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0.91582716000000008"/>
    <n v="3.751233685773865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0.98560000000000003"/>
    <n v="-0.9733575681171559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0.99116666666666664"/>
    <n v="-0.94671513623431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0.99900800000000001"/>
    <n v="-0.9733575681171559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0.99403333333333332"/>
    <n v="-0.955595946861926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0.98131071428571426"/>
    <n v="-0.84902621933055011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0.99114999999999998"/>
    <n v="-0.9023110830962383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0.88478431372549016"/>
    <n v="-0.378343256066970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0.99948999999999999"/>
    <n v="-0.946715136234311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0.78966666666666663"/>
    <n v="-0.6181251430125678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0.88563333333333338"/>
    <n v="0.3498832153974345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0.81262066666666666"/>
    <n v="-0.476032172970732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0.99907142857142861"/>
    <n v="-0.964476757489541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0.97279591836734691"/>
    <n v="-0.911191893723853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0.99904999999999999"/>
    <n v="-0.9555959468619265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9000000000000001E-2"/>
    <n v="-0.46715136234311794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8000000000000005E-2"/>
    <n v="-0.289535149790823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5962500000000003E-2"/>
    <n v="-0.5026746048535767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4285714285714287E-2"/>
    <n v="-7.639569472807109E-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23142857142857143"/>
    <n v="-0.5914827111297237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59295100000000001"/>
    <n v="0.8294469892886283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10666666666666667"/>
    <n v="-0.8401454087029354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70699999999999996"/>
    <n v="-0.7513373024267884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25124999999999997"/>
    <n v="-0.9023110830962383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0.93584139066035799"/>
    <n v="-0.46715136234311794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0.88656000000000001"/>
    <n v="-0.254011907280365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0.66810000000000003"/>
    <n v="-0.5826019005021090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0.72419999999999995"/>
    <n v="-0.4138664985774297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0.37159999999999999"/>
    <n v="0.518618617322113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0.92412000000000005"/>
    <n v="-0.7424564917991737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0.49619047619047618"/>
    <n v="-0.9200727043514677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0.82487179487179485"/>
    <n v="-0.7602181130544031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0.99986249999999999"/>
    <n v="-0.9822383787447706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0.99670000000000003"/>
    <n v="-0.9733575681171559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0.99137500000000001"/>
    <n v="-0.964476757489541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0.99312500000000004"/>
    <n v="-0.982238378744770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0.71699999999999997"/>
    <n v="-0.8223837874477060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0.99760000000000004"/>
    <n v="-0.9733575681171559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0.98857142857142855"/>
    <n v="-0.964476757489541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0.99980000000000002"/>
    <n v="-0.9911191893723853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1"/>
    <n v="-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"/>
    <n v="-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0.99851999999999996"/>
    <n v="-0.87566865121339421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0.99997142857142862"/>
    <n v="-0.991119189372385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0.892675"/>
    <n v="4.7935654058534727E-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0.99946153846153851"/>
    <n v="-0.9822383787447706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0.99285714285714288"/>
    <n v="-0.991119189372385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0.99199999999999999"/>
    <n v="-0.973357568117155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0.99996666666666667"/>
    <n v="-0.991119189372385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0.99526666666666663"/>
    <n v="-0.973357568117155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0.94350000000000001"/>
    <n v="-0.6625291961506413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0.73647826086956525"/>
    <n v="-0.5381978473640355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0.99674874999999996"/>
    <n v="-0.9822383787447706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1"/>
    <n v="-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0.99299929992999303"/>
    <n v="-0.9644767574895412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0.53823529411764703"/>
    <n v="-0.5914827111297237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0.65590000000000004"/>
    <n v="-0.7690989236820178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7499999999999999E-2"/>
    <n v="-0.6003635217573384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0.9397368421052632"/>
    <n v="-0.9378343256066971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0.89460606060606063"/>
    <n v="-0.9289535149790824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12297142857142856"/>
    <n v="1.335653195062666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.50844625"/>
    <n v="2.499039387280192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.3321535"/>
    <n v="8.315970348367821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6060000000000001E-2"/>
    <n v="1.73528967330532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53900350000000008"/>
    <n v="8.662321962844794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7.1611253196930949E-3"/>
    <n v="-0.3517008241841268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31381818181818183"/>
    <n v="0.2699559197489022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2413333333333334E-2"/>
    <n v="11.610751091212876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16356000000000001"/>
    <n v="1.708647241422483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.6462241666666666"/>
    <n v="3.893326655815700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19980100000000003"/>
    <n v="0.660711587363949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20104"/>
    <n v="1.886263453974777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5833333333333335E-2"/>
    <n v="0.3143599728869757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8333333333333333E-2"/>
    <n v="-0.387224066694585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18124000000000001"/>
    <n v="0.5363802385773432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.62"/>
    <n v="1.388938058828354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.5254000000000001"/>
    <n v="0.642949966108719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40050000000000002"/>
    <n v="0.5630226704601873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.9687520259319287"/>
    <n v="8.049546029539380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44542500000000002"/>
    <n v="3.5316009204612213E-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7450000000000001E-2"/>
    <n v="2.587847493556339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.9321000000000002"/>
    <n v="5.27873311372359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.0182666666666667"/>
    <n v="2.48127776602496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4400000000000002E-2"/>
    <n v="-0.7957413555648619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70292629629629633"/>
    <n v="5.0567128480332268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3033333333333333E-2"/>
    <n v="-0.6714100067782560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1825"/>
    <n v="0.29659835163174636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5380000000000003E-2"/>
    <n v="5.6816464686149426E-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0.447572132301196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8.7813466666666677"/>
    <n v="2.010594802761383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22900000000000001"/>
    <n v="-0.48491298359834734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.4606080000000001"/>
    <n v="3.0496496461923037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47939999999999999"/>
    <n v="-0.8667878405857795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.8409090909090908"/>
    <n v="0.6962348298744078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3333333333333333E-2"/>
    <n v="-0.8490262193305501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0.99562499999999998"/>
    <n v="-0.9644767574895412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0.70760000000000001"/>
    <n v="-0.840145408702935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1"/>
    <n v="-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0.94781249999999995"/>
    <n v="-0.8046221661924766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0.78112499999999996"/>
    <n v="-0.5648402792468796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0.73299999999999998"/>
    <n v="-0.8312645980753207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0.72"/>
    <n v="-0.964476757489541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0.98939999999999995"/>
    <n v="-0.964476757489541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0.98899999999999999"/>
    <n v="-0.982238378744770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"/>
    <n v="-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1"/>
    <n v="-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0.88541666666666663"/>
    <n v="-0.8756686512133942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0.81"/>
    <n v="-0.9289535149790824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"/>
    <n v="-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0.48"/>
    <n v="-0.8667878405857795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0.8952"/>
    <n v="-0.7069332492887148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0.99333333333333329"/>
    <n v="-0.982238378744770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0.88300000000000001"/>
    <n v="-0.946715136234311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0.89500000000000002"/>
    <n v="-0.9822383787447706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1"/>
    <n v="-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0.99280000000000002"/>
    <n v="-0.9644767574895412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0.99230769230769234"/>
    <n v="-0.991119189372385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0.99771573604060915"/>
    <n v="-0.9733575681171559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0.98875000000000002"/>
    <n v="-0.964476757489541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1"/>
    <n v="-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0.98"/>
    <n v="-0.964476757489541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0.99150000000000005"/>
    <n v="-0.973357568117155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0.85685714285714287"/>
    <n v="-0.6980524386611001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0.99750000000000005"/>
    <n v="-0.9822383787447706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0.89588749999999995"/>
    <n v="-0.7069332492887148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"/>
    <n v="-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1"/>
    <n v="-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0.99811320754716981"/>
    <n v="-0.9911191893723853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0.85750000000000004"/>
    <n v="-0.88454946184100891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0.97"/>
    <n v="-0.982238378744770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0.92119047619047623"/>
    <n v="-0.6802908174058707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0.9966666666666667"/>
    <n v="-0.9911191893723853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0.74454545454545451"/>
    <n v="-0.8667878405857795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0.9788"/>
    <n v="-0.99111918937238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"/>
    <n v="-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28E-2"/>
    <n v="-0.7513373024267884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2"/>
    <n v="-0.8401454087029354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14499999999999999"/>
    <n v="-0.45827055171550324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19"/>
    <n v="-4.0872452217612286E-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6800000000000001E-2"/>
    <n v="0.2610751091212875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1784"/>
    <n v="-0.3428200135565120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19700000000000001"/>
    <n v="-0.662529196150641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5000000000000001E-2"/>
    <n v="-0.82238378744770602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666666666666667E-2"/>
    <n v="-0.78686054493724722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3333333333333337E-2"/>
    <n v="-0.41386649857742974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5000000000000001E-2"/>
    <n v="-0.7513373024267884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5999999999999998E-2"/>
    <n v="-0.7868605449372472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10567500000000001"/>
    <n v="-0.3517008241841268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5"/>
    <n v="-0.973357568117155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2857142857142858E-2"/>
    <n v="-0.8223837874477060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155"/>
    <n v="-0.8135029768200913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6451250000000072E-2"/>
    <n v="-0.1652038010042181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4E-2"/>
    <n v="0.2344326772384434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16634799999999997"/>
    <n v="0.15450538158991114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33"/>
    <n v="-0.7246948705439442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33200000000000002"/>
    <n v="-0.8845494618410089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333333333333333E-2"/>
    <n v="-0.2007270435146769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27950000000000003"/>
    <n v="0.2521942984936728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15"/>
    <n v="-0.7957413555648619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1"/>
    <n v="-0.8401454087029354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121"/>
    <n v="-0.32505839230128269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26"/>
    <n v="-0.1740846116318328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2.4444444444444444E-3"/>
    <n v="-0.3872240666945856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4E-2"/>
    <n v="-0.8135029768200913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8.2000000000000003E-2"/>
    <n v="-0.4937937942259620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.7000000000000001E-3"/>
    <n v="-4.0872452217612286E-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13300000000000001"/>
    <n v="-0.262892717907979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27575714285714281"/>
    <n v="-0.1474421797489886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7333333333333337E-2"/>
    <n v="-0.4316281198326591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.42"/>
    <n v="-0.875668651213394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41566666666666668"/>
    <n v="0.500856996066884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3"/>
    <n v="-0.70693324928871482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299999999999999E-2"/>
    <n v="-9.4157315983300488E-2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8000000000000001E-2"/>
    <n v="-7.639569472807109E-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36"/>
    <n v="-0.8223837874477060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-0.6891716280334854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-0.1652038010042181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24"/>
    <n v="-0.8756686512133942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16923076923076924"/>
    <n v="-0.866787840585779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3333333333333333E-2"/>
    <n v="-0.5470786579916502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7499999999999999E-2"/>
    <n v="-0.8312645980753207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20250000000000001"/>
    <n v="-0.7957413555648619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.7894736842105261E-3"/>
    <n v="-0.138561369121373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5199999999999994E-2"/>
    <n v="-0.32505839230128269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-0.9023110830962383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10666666666666667"/>
    <n v="-0.5381978473640355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14719599999999991"/>
    <n v="-0.1563229903766034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.2592592592592592E-2"/>
    <n v="-0.6891716280334854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7"/>
    <n v="-0.8135029768200913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87099000000000004"/>
    <n v="-0.1740846116318328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7777777777777779E-2"/>
    <n v="-0.9023110830962383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-0.8135029768200913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20250000000000001"/>
    <n v="-0.5204362261088061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11428571428571428"/>
    <n v="-0.7246948705439442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4"/>
    <n v="0.1722670028451405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0.99"/>
    <n v="-0.991119189372385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"/>
    <n v="-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"/>
    <n v="-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0.94545454545454544"/>
    <n v="-0.991119189372385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0.68453333333333333"/>
    <n v="-0.6536483855230266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1"/>
    <n v="-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1"/>
    <n v="-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0.998"/>
    <n v="-0.9733575681171559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0.99"/>
    <n v="-0.991119189372385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0.96112500000000001"/>
    <n v="-0.8845494618410089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1"/>
    <n v="-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0.98099999999999998"/>
    <n v="-0.9467151362343118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1"/>
    <n v="-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0.58299999999999996"/>
    <n v="-0.8756686512133942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0.5"/>
    <n v="-0.955595946861926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0.95133333333333336"/>
    <n v="-0.946715136234311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0.80263157894736847"/>
    <n v="-0.86678784058577951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"/>
    <n v="-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0.98250000000000004"/>
    <n v="-0.991119189372385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0.9335"/>
    <n v="-0.9200727043514677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0.68"/>
    <n v="-0.973357568117155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0.99566929133858273"/>
    <n v="-0.973357568117155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0.99960000000000004"/>
    <n v="-0.9911191893723853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0.98399999999999999"/>
    <n v="-0.973357568117155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1"/>
    <n v="-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0.99099999999999999"/>
    <n v="-0.9822383787447706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0.7984"/>
    <n v="-0.91119189372385301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0.57988266666666666"/>
    <n v="-0.4671513623431179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0.99114999999999998"/>
    <n v="-0.955595946861926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0.85"/>
    <n v="-0.9200727043514677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0.95330000000000004"/>
    <n v="-0.8845494618410089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1"/>
    <n v="-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0.61880000000000002"/>
    <n v="-0.9289535149790824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0.94579999999999997"/>
    <n v="-0.973357568117155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0.99965000000000004"/>
    <n v="-0.973357568117155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"/>
    <n v="-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0.89166666666666672"/>
    <n v="-0.946715136234311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0.97899999999999998"/>
    <n v="-0.964476757489541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0.99741071428571426"/>
    <n v="-0.991119189372385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0.76666666666666672"/>
    <n v="-0.7424564917991737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1"/>
    <n v="-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0.66400000000000003"/>
    <n v="-0.964476757489541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0.80920000000000003"/>
    <n v="-0.955595946861926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0.99588888888888893"/>
    <n v="-0.964476757489541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0.67500000000000004"/>
    <n v="-0.955595946861926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0.95"/>
    <n v="-0.991119189372385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0.99833333333333329"/>
    <n v="-0.991119189372385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1"/>
    <n v="-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0.61933333333333329"/>
    <n v="-0.87566865121339421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0.98950000000000005"/>
    <n v="-0.973357568117155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0.97270000000000001"/>
    <n v="-0.91119189372385301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0.90909090909090906"/>
    <n v="-0.8490262193305501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0.995"/>
    <n v="-0.9822383787447706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1"/>
    <n v="-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0.95399999999999996"/>
    <n v="-0.9644767574895412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0.79166666666666663"/>
    <n v="-0.8934302724686236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0.95416666666666672"/>
    <n v="-0.973357568117155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0.95786666666666664"/>
    <n v="-0.8934302724686236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"/>
    <n v="-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0.38090909090909092"/>
    <n v="-0.9378343256066971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0.99199999999999999"/>
    <n v="-0.982238378744770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0.99983333333333335"/>
    <n v="-0.991119189372385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0.99219999999999997"/>
    <n v="-0.964476757489541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0.95"/>
    <n v="-0.964476757489541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0.82228571428571429"/>
    <n v="-0.8490262193305501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0.90583333333333338"/>
    <n v="-0.9378343256066971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0.99919999999999998"/>
    <n v="-0.9822383787447706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0.97250000000000003"/>
    <n v="-0.955595946861926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0.99988888888888894"/>
    <n v="-0.991119189372385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0.99996666666666667"/>
    <n v="-0.991119189372385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0.63500000000000001"/>
    <n v="-0.8756686512133942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0.85941828254847641"/>
    <n v="-0.7690989236820178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0.99980000000000002"/>
    <n v="-0.9822383787447706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0.99995999999999996"/>
    <n v="-0.991119189372385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0.38900000000000001"/>
    <n v="-0.973357568117155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0.92162162162162165"/>
    <n v="-0.9378343256066971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0.78149999999999997"/>
    <n v="-0.92007270435146771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0.72760000000000002"/>
    <n v="-0.8223837874477060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0.91500000000000004"/>
    <n v="-0.9467151362343118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0.73160000000000003"/>
    <n v="-0.8845494618410089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8999999999999998"/>
    <n v="-0.973357568117155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-0.9467151362343118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-0.9111918937238530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2000000000000001E-2"/>
    <n v="0.3054791622593610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445977777777783E-2"/>
    <n v="0.7672813148953254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25"/>
    <n v="-0.55595946861926493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30833333333333335"/>
    <n v="-0.8135029768200913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-0.7868605449372472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693750000000021E-2"/>
    <n v="-0.7158140599163295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.1999999999999998E-3"/>
    <n v="-0.44938974108788854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6"/>
    <n v="-0.9200727043514677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5.0967741935483868E-2"/>
    <n v="-0.6625291961506413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76E-2"/>
    <n v="-0.5204362261088061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8"/>
    <n v="-0.6714100067782560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8.8571428571428568E-3"/>
    <n v="-0.6536483855230266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28000000000000003"/>
    <n v="-0.6980524386611001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33333333333333331"/>
    <n v="-0.5115554154811914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75E-2"/>
    <n v="-0.7158140599163295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8750000000000001E-2"/>
    <n v="-0.7779797343096325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7.2400000000000006E-2"/>
    <n v="-0.7069332492887148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0.99995999999999996"/>
    <n v="-0.991119189372385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0.79574999999999996"/>
    <n v="0.7939237467781695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1"/>
    <n v="-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0.99"/>
    <n v="-0.991119189372385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1"/>
    <n v="-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0.999"/>
    <n v="-0.9822383787447706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0.95711999999999997"/>
    <n v="-0.8845494618410089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0.99995199999999995"/>
    <n v="-0.9200727043514677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0.97499999999999998"/>
    <n v="-0.98223837874477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1"/>
    <n v="-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0.97807999999999995"/>
    <n v="-0.48491298359834734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0.91974999999999996"/>
    <n v="-0.9289535149790824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0.99848749999999997"/>
    <n v="-0.973357568117155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"/>
    <n v="-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0.40416666666666667"/>
    <n v="-0.90231108309623831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0.83265822784810128"/>
    <n v="-0.8223837874477060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0.98133333333333328"/>
    <n v="-0.973357568117155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1"/>
    <n v="-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"/>
    <n v="-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1"/>
    <n v="-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.6199999999999994E-2"/>
    <n v="-4.0872452217612286E-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218"/>
    <n v="-0.8223837874477060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00000000000005E-2"/>
    <n v="-0.1296805584937592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7.1379999999999196E-3"/>
    <n v="0.74063888301248137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9"/>
    <n v="-0.6536483855230266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1363"/>
    <n v="0.136743760334681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13919999999999999"/>
    <n v="-0.3694624454393562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6"/>
    <n v="-0.58260190050210903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25"/>
    <n v="-0.8490262193305501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6"/>
    <n v="-0.1918462328870622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5625000000000001E-3"/>
    <n v="-0.6181251430125678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3499999999999999E-2"/>
    <n v="-0.8490262193305501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748"/>
    <n v="-0.7069332492887148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2"/>
    <n v="-0.22736947539752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25E-3"/>
    <n v="3.5316009204612213E-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7142857142857143"/>
    <n v="-0.8756686512133942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13566666666666666"/>
    <n v="-0.7335756811715589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29466666666666669"/>
    <n v="-0.8579070299581648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4E-2"/>
    <n v="-0.5914827111297237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.166666666666666E-2"/>
    <n v="-0.78686054493724722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28925000000000001"/>
    <n v="-0.138561369121373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6E-2"/>
    <n v="-0.47603217297073264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46539577586206898"/>
    <n v="8.7244876372380986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.5200000000000001E-3"/>
    <n v="0.936016716820004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2165"/>
    <n v="-1.4230020334768181E-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5E-2"/>
    <n v="-0.5026746048535767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10400800000000003"/>
    <n v="1.353414816317895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-0.7513373024267884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76534999999999997"/>
    <n v="2.2326150684517514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-0.7602181130544031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2941176470588238E-2"/>
    <n v="-0.174084611631832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4999999999999998E-2"/>
    <n v="-0.43162811983265914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.0000000000000001E-3"/>
    <n v="-0.8046221661924766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3.5774666666666666"/>
    <n v="-0.4760321729707326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9599999999999998E-2"/>
    <n v="1.2113218462760607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71942857142857142"/>
    <n v="2.48127776602496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E-2"/>
    <n v="2.1293222175690622E-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.0290000000000001E-2"/>
    <n v="2.845391001757165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18888888888888888"/>
    <n v="-0.8223837874477060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-0.9289535149790824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.1869988910451896"/>
    <n v="0.5541418598325726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8.5061428571428607E-2"/>
    <n v="-7.639569472807109E-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666666666666667E-2"/>
    <n v="-0.8490262193305501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12814999999999999"/>
    <n v="1.4599845438492722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20496226415094343"/>
    <n v="4.7935654058534727E-2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7499999999999999E-2"/>
    <n v="-0.1385613691213739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8"/>
    <n v="-0.8223837874477060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666666666666667E-2"/>
    <n v="-0.76909892368201782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19756000000000001"/>
    <n v="0.136743760334681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57999999999999996"/>
    <n v="-0.8667878405857795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23666666666666666"/>
    <n v="-0.7779797343096325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17125000000000001"/>
    <n v="-0.51155541548119143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5696"/>
    <n v="-4.9753262845226985E-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13103999999999999"/>
    <n v="3.9466115195813884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1764705882352938E-2"/>
    <n v="-0.6447675748954119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611764705882353E-2"/>
    <n v="-0.6802908174058707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8409090909090911E-2"/>
    <n v="0.4120488897907374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7.1428571428571426E-3"/>
    <n v="-0.6358867642677972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21233333333333335"/>
    <n v="1.007063201840922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5.7142857142857143E-3"/>
    <n v="-0.7335756811715589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16022222222222221"/>
    <n v="-8.5276505355685789E-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.8000000000000005E-3"/>
    <n v="-0.4493897410878885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3"/>
    <n v="-0.9467151362343118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.4641999999999999"/>
    <n v="0.61630753422587559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2.0219999999999998"/>
    <n v="0.28771754100413166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43333333333333335"/>
    <n v="-0.777979734309632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31440000000000001"/>
    <n v="1.841859400836704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68020000000000003"/>
    <n v="-0.120799747866144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.6766666666666667E-2"/>
    <n v="2.0905220984099158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6857142857142851E-2"/>
    <n v="-0.6358867642677972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-0.742456491799173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27200000000000002"/>
    <n v="-0.7779797343096325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46533333333333332"/>
    <n v="-0.79574135556486192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12536"/>
    <n v="10.189821390794524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7868399999999972E-2"/>
    <n v="1.726408862677713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26732"/>
    <n v="1.921786696485236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.1319999999999999"/>
    <n v="-0.7158140599163295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.0000000000000001E-3"/>
    <n v="-0.7602181130544031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7138999999999939E-2"/>
    <n v="1.09587130811706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.4999999999999997E-2"/>
    <n v="-0.6270059536401825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10481927710843374"/>
    <n v="-0.1563229903766034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28000000000000003"/>
    <n v="-0.6714100067782560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10006666666666666"/>
    <n v="0.136743760334681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.3416666666666662E-2"/>
    <n v="0.3854064579078933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32706500000000005"/>
    <n v="-0.4316281198326591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90848101265822789"/>
    <n v="-0.48491298359834734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49"/>
    <n v="-0.8223837874477060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6400000000000003"/>
    <n v="-0.582601900502109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6666666666666666E-2"/>
    <n v="-0.5204362261088061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6"/>
    <n v="-0.920072704351467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0.76371428571428568"/>
    <n v="-0.6891716280334854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0.99850000000000005"/>
    <n v="-0.9822383787447706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0.996"/>
    <n v="-0.973357568117155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1"/>
    <n v="-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0.99995000000000001"/>
    <n v="-0.991119189372385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1"/>
    <n v="-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1"/>
    <n v="-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0.99983333333333335"/>
    <n v="-0.9733575681171559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0.96993333333333331"/>
    <n v="-0.902311083096238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0.99847727272727271"/>
    <n v="-0.9467151362343118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"/>
    <n v="-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0.33160000000000001"/>
    <n v="-0.40498568794981504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0.80433333333333334"/>
    <n v="-0.7957413555648619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0.88705333333333336"/>
    <n v="-0.3605816348117415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0.99960000000000004"/>
    <n v="-0.982238378744770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0.88014285714285712"/>
    <n v="-0.86678784058577951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0.97499999999999998"/>
    <n v="-0.991119189372385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0.99929999999999997"/>
    <n v="-0.9822383787447706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0.85899999999999999"/>
    <n v="-0.9378343256066971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0.96660000000000001"/>
    <n v="-0.857907029958164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0.40225"/>
    <n v="3.9054843430920028E-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0.99983333333333335"/>
    <n v="-0.9822383787447706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0.99976964285714287"/>
    <n v="-0.9378343256066971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0.99912000000000001"/>
    <n v="-0.973357568117155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0.91359999999999997"/>
    <n v="-0.8223837874477060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0.84940000000000004"/>
    <n v="-0.5559594686192649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0.99522727272727274"/>
    <n v="-0.9822383787447706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0.99881666666666669"/>
    <n v="-0.973357568117155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0.99158260014126476"/>
    <n v="-0.7602181130544031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0.99981200000000003"/>
    <n v="-0.9378343256066971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0.99789700000000003"/>
    <n v="-0.9555959468619265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1"/>
    <n v="-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0.99719999999999998"/>
    <n v="-0.973357568117155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0.88420793298842082"/>
    <n v="-0.946715136234311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0.97560000000000002"/>
    <n v="-0.92007270435146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0.99750000000000005"/>
    <n v="-0.973357568117155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0.99375000000000002"/>
    <n v="-0.9822383787447706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0.99806153846153844"/>
    <n v="-0.9733575681171559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0.76583999999999997"/>
    <n v="-0.6003635217573384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0.9491911111111111"/>
    <n v="-0.92007270435146771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0.84079999999999999"/>
    <n v="-0.92007270435146771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0.98816809999999999"/>
    <n v="-0.8135029768200913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0.77249999999999996"/>
    <n v="-0.8490262193305501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0.99975000000000003"/>
    <n v="-0.991119189372385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0.9966487935656837"/>
    <n v="-0.991119189372385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0.96025000000000005"/>
    <n v="-0.87566865121339421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0.82850000000000001"/>
    <n v="-0.6270059536401825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0.9639199589533094"/>
    <n v="-0.760218113054403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0.86099999999999999"/>
    <n v="-0.9555959468619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0.84775"/>
    <n v="-0.8845494618410089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0.88"/>
    <n v="-0.89343027246862361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0.60887500000000006"/>
    <n v="-0.2007270435146769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0.9973170731707317"/>
    <n v="-0.982238378744770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0.70374999999999999"/>
    <n v="-0.955595946861926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0.57639007698887934"/>
    <n v="-0.7246948705439442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0.95899999999999996"/>
    <n v="-0.964476757489541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0.80237499999999995"/>
    <n v="-0.7424564917991737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0.99948000000000004"/>
    <n v="-0.9822383787447706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0.7496981132075472"/>
    <n v="1.2412411548075923E-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0.99960000000000004"/>
    <n v="-0.9911191893723853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0.73360000000000003"/>
    <n v="-0.3250583923012826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0.95263636363636361"/>
    <n v="-0.92007270435146771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0.95756466010528729"/>
    <n v="-0.67141000677825602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1"/>
    <n v="-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0.97"/>
    <n v="-0.991119189372385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0.42666666666666669"/>
    <n v="-0.91119189372385301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0.999"/>
    <n v="-0.991119189372385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0.99690000000000001"/>
    <n v="-0.982238378744770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0.99950000000000006"/>
    <n v="-0.991119189372385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0.99990153846153851"/>
    <n v="-0.91119189372385301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0.99333333333333329"/>
    <n v="-0.9911191893723853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0.41708542713567837"/>
    <n v="-0.982238378744770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0.31846400000000002"/>
    <n v="2.09052209840991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0.99996750000000001"/>
    <n v="-0.9644767574895412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"/>
    <n v="-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0.95840000000000003"/>
    <n v="-0.8490262193305501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"/>
    <n v="-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8.6066666666666666E-2"/>
    <n v="3.9054843430920028E-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0.99199999999999999"/>
    <n v="-0.991119189372385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0.96250000000000002"/>
    <n v="-0.964476757489541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0.84268292682926826"/>
    <n v="-0.89343027246862361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0.9996666666666667"/>
    <n v="-0.991119189372385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08"/>
    <n v="-0.85790702995816481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0.77500000000000002"/>
    <n v="-0.89343027246862361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0.79150579150579148"/>
    <n v="-0.937834325606697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27800000000000002"/>
    <n v="-0.8046221661924766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0.96666666666666667"/>
    <n v="-0.991119189372385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1"/>
    <n v="-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0.94599999999999995"/>
    <n v="-0.9467151362343118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0.99039999999999995"/>
    <n v="-0.9644767574895412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0.48399999999999999"/>
    <n v="-0.92895351497908241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0.98363636363636364"/>
    <n v="-0.9733575681171559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1"/>
    <n v="-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0.246"/>
    <n v="-0.7335756811715589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1"/>
    <n v="-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0.89500000000000002"/>
    <n v="-0.8934302724686236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17524999999999999"/>
    <n v="0.89161266368193137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31166666666666665"/>
    <n v="-0.493793794225962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4"/>
    <n v="-0.777979734309632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-7.639569472807109E-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4.0000000000000001E-3"/>
    <n v="-0.69805243866110012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9545454545454547E-2"/>
    <n v="-0.4049856879498150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.3558333333333334"/>
    <n v="1.140275361255143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12928571428571428"/>
    <n v="9.2339707196608237E-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88504599999999989"/>
    <n v="1.68200480953963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8181818181818181E-2"/>
    <n v="-0.2096078541422916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-0.63588676426779722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14000000000000001"/>
    <n v="-0.3872240666945856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33481333333333335"/>
    <n v="-0.5381978473640355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333333333333332E-2"/>
    <n v="-0.4937937942259620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5.0999999999999997E-2"/>
    <n v="-0.3428200135565120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27150000000000002"/>
    <n v="-0.4405089304602738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11153846153846154"/>
    <n v="-0.3605816348117415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7599999999999993E-2"/>
    <n v="-0.3694624454393562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2666666666666671"/>
    <n v="-0.8135029768200913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0228085714285717"/>
    <n v="7.259153883681672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16166666666666665"/>
    <n v="-0.5115554154811914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24199999999999999"/>
    <n v="-0.458270551715503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.0124999999999999E-2"/>
    <n v="-0.271773528535594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1225"/>
    <n v="-0.3694624454393562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8142857142857148E-2"/>
    <n v="3.9054843430920028E-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15"/>
    <n v="-0.7424564917991737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3"/>
    <n v="-0.3428200135565120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333333333333334E-2"/>
    <n v="-0.7957413555648619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.5600000000000004E-2"/>
    <n v="-0.46715136234311794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14842105263157895"/>
    <n v="-0.5115554154811914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17399999999999999"/>
    <n v="-0.5470786579916502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71733333333333338"/>
    <n v="-0.30729677104605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14162380952380946"/>
    <n v="-0.4493897410878885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19750000000000001"/>
    <n v="-0.6003635217573384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9"/>
    <n v="-0.8667878405857795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8.8571428571428568E-3"/>
    <n v="0.3410024047698198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9"/>
    <n v="-0.39610487732220034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7.2093023255813959E-2"/>
    <n v="-0.5914827111297237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-0.7868605449372472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874999999999999E-2"/>
    <n v="-0.3783432560669709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16293333333333335"/>
    <n v="1.166917793137987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0.35"/>
    <n v="-0.9200727043514677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0.87672727272727269"/>
    <n v="-0.8312645980753207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1"/>
    <n v="-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0.95973333333333333"/>
    <n v="-0.964476757489541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0.98980000000000001"/>
    <n v="-0.9289535149790824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0.88260000000000005"/>
    <n v="-0.7868605449372472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"/>
    <n v="-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0.40857142857142859"/>
    <n v="-0.6536483855230266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0.99939999999999996"/>
    <n v="-0.946715136234311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0.88549999999999995"/>
    <n v="-0.964476757489541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0.99633333333333329"/>
    <n v="-0.973357568117155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0.47839999999999999"/>
    <n v="-0.5293170367364208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0.99997999999999998"/>
    <n v="-0.991119189372385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0.98750000000000004"/>
    <n v="-0.9822383787447706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0.45479999999999998"/>
    <n v="-0.77797973430963252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0.75"/>
    <n v="-0.946715136234311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1"/>
    <n v="-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0.96587500000000004"/>
    <n v="-0.89343027246862361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1"/>
    <n v="-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0.53636363636363638"/>
    <n v="-0.6802908174058707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5000000000000003E-2"/>
    <n v="-0.271773528535594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1932315789473685"/>
    <n v="1.007063201840922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25766666666666665"/>
    <n v="-0.46715136234311794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19743478260869565"/>
    <n v="1.859621022091933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26250000000000001"/>
    <n v="-0.1652038010042181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1666666666666668E-3"/>
    <n v="-0.5826019005021090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1333333333333333E-2"/>
    <n v="2.1293222175690622E-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.5142857142857141E-3"/>
    <n v="0.1900286241003699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.0000000000000001E-4"/>
    <n v="-0.6891716280334854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16022222222222221"/>
    <n v="-7.639569472807109E-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1000000000000001E-2"/>
    <n v="0.6340691554811049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1000000000000001E-3"/>
    <n v="5.6816464686149426E-2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8.3999999999999995E-3"/>
    <n v="-0.4760321729707326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4250000000000003E-2"/>
    <n v="3.5316009204612213E-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248"/>
    <n v="-0.25401190728036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.5161290322580638E-2"/>
    <n v="-0.3428200135565120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2.0333333333333332E-2"/>
    <n v="0.91825509556477547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35E-2"/>
    <n v="-0.6536483855230266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.1666666666666664E-2"/>
    <n v="-0.8135029768200913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25"/>
    <n v="-0.7335756811715589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3428571428571427E-2"/>
    <n v="-0.671410006778256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8649999999999998E-2"/>
    <n v="0.793923746778169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.8846153846153847E-2"/>
    <n v="-0.6714100067782560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1"/>
    <n v="-0.7513373024267884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312"/>
    <n v="-0.7690989236820178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188"/>
    <n v="-0.45827055171550324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.9275000000000091E-3"/>
    <n v="2.1293222175690622E-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2066666666666667E-2"/>
    <n v="0.6074267235982608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6.0000000000000001E-3"/>
    <n v="-2.3110830962382881E-2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7.8754285714285541E-3"/>
    <n v="1.388938058828354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12321428571428572"/>
    <n v="-0.298415960418438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919140225179112E-2"/>
    <n v="-7.639569472807109E-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.6666666666666671E-3"/>
    <n v="-0.6980524386611001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15305882352941177"/>
    <n v="0.483095374811655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27304200000000001"/>
    <n v="0.6251883448534902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8375000000000001E-2"/>
    <n v="-0.3694624454393562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9374999999999998E-2"/>
    <n v="-0.3872240666945856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304761904761905E-2"/>
    <n v="1.397818869455969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11219999999999999"/>
    <n v="0.7139964511296372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8599999999999999E-2"/>
    <n v="-0.4937937942259620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7.9166666666666673E-3"/>
    <n v="0.77616212552294017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9272727272727274E-2"/>
    <n v="-0.218488664769906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520000000000001E-2"/>
    <n v="0.8916126636819313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10733333333333334"/>
    <n v="-0.8223837874477060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2782222222222222"/>
    <n v="-0.5559594686192649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8249999999999999E-2"/>
    <n v="2.1293222175690622E-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576923076923078E-2"/>
    <n v="0.6518307767363343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75"/>
    <n v="-0.8401454087029354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28060000000000002"/>
    <n v="0.56302267046018739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6.2994999999999884E-2"/>
    <n v="-0.6358867642677972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5.2142857142857144E-2"/>
    <n v="-0.3339392029288973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6.1678260869565155E-2"/>
    <n v="-0.138561369121373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.2399999999999996E-2"/>
    <n v="-0.3517008241841268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.5454545454545452E-3"/>
    <n v="-0.5648402792468796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0409836065573771E-2"/>
    <n v="0.190028624100369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12166399999999994"/>
    <n v="-0.3961048773222003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3"/>
    <n v="-0.5648402792468796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4"/>
    <n v="-0.4405089304602738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31283333333333335"/>
    <n v="0.447572132301196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1000000000000001E-2"/>
    <n v="1.557673460753033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28000000000000003"/>
    <n v="-0.6270059536401825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4999999999999999E-2"/>
    <n v="-0.37834325606697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666666666666666E-2"/>
    <n v="-0.7335756811715589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3"/>
    <n v="-0.5470786579916502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54430000000000001"/>
    <n v="0.28771754100413166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7.3999999999999996E-2"/>
    <n v="-0.8135029768200913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225806451612903E-2"/>
    <n v="1.5399118394978044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.7777777777777779E-3"/>
    <n v="-0.8934302724686236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16844444444444445"/>
    <n v="-0.1119189372385298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8.5999999999999993E-2"/>
    <n v="-0.1119189372385298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4000000000000002E-2"/>
    <n v="-0.6980524386611001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14275862068965517"/>
    <n v="-0.4405089304602738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3"/>
    <n v="-0.7335756811715589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216"/>
    <n v="-0.5826019005021090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646774193548387E-2"/>
    <n v="1.104752118744684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7500000000000001E-2"/>
    <n v="-0.5826019005021090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6E-2"/>
    <n v="-0.8667878405857795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12102420484096819"/>
    <n v="-0.280654339163209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666666666666667E-2"/>
    <n v="8.3458896568993537E-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-0.6980524386611001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.6489999999999782E-3"/>
    <n v="0.8383277999162431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33042000000000005"/>
    <n v="-0.7779797343096325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21199999999999999"/>
    <n v="-0.3605816348117415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14000000000000001"/>
    <n v="-0.8756686512133942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.8613861386138615"/>
    <n v="-0.8667878405857795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70444444444444443"/>
    <n v="-0.1918462328870622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18333333333333332"/>
    <n v="-0.7868605449372472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8585714285714273E-2"/>
    <n v="-0.7602181130544031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44066666666666665"/>
    <n v="-0.582601900502109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727272727272723E-4"/>
    <n v="-0.60924433238495312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299999999999999E-2"/>
    <n v="-0.3605816348117415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16200000000000001"/>
    <n v="-0.4405089304602738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36166666666666669"/>
    <n v="-0.218488664769906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33466666666666667"/>
    <n v="-0.37834325606697095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3928571428571426E-2"/>
    <n v="-0.5559594686192649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15888888888888889"/>
    <n v="-0.6891716280334854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5166666666666667E-2"/>
    <n v="0.5541418598325726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.0250000000000001E-2"/>
    <n v="-0.822383787447706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7533333333333333"/>
    <n v="-0.5204362261088061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6799999999999957E-2"/>
    <n v="-0.8223837874477060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22285714285714286"/>
    <n v="-0.4937937942259620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59428571428571431"/>
    <n v="-0.7246948705439442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923076923076923E-4"/>
    <n v="-0.7246948705439442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.8400000000000001E-2"/>
    <n v="-0.6003635217573384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4.0000000000000002E-4"/>
    <n v="-0.6358867642677972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1605"/>
    <n v="-0.7424564917991737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.1074999999999999"/>
    <n v="-0.48491298359834734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1"/>
    <n v="-0.2096078541422916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734259180372246E-4"/>
    <n v="0.1101013284518376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.1904761904761907E-2"/>
    <n v="-0.8401454087029354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25600000000000001"/>
    <n v="-0.7158140599163295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8"/>
    <n v="-0.857907029958164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-0.6625291961506413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7.3999999999999996E-2"/>
    <n v="-0.8667878405857795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5151515151515152E-2"/>
    <n v="-0.7957413555648619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25900000000000001"/>
    <n v="-0.5648402792468796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666666666666666E-2"/>
    <n v="-0.9111918937238530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125"/>
    <n v="-0.8667878405857795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75E-2"/>
    <n v="-0.4937937942259620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500000000000001E-2"/>
    <n v="-0.7069332492887148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46388888888888891"/>
    <n v="-0.9200727043514677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16800000000000001"/>
    <n v="-0.7690989236820178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6.2666666666666662E-2"/>
    <n v="-0.3872240666945856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5199999999999997E-2"/>
    <n v="-0.4227473092050444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-0.262892717907979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5714285714285714E-2"/>
    <n v="-1.4230020334768181E-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38620511495737536"/>
    <n v="-0.5914827111297237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3.2000000000000002E-3"/>
    <n v="-0.44050893046027384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-0.9200727043514677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10199999999999999"/>
    <n v="-0.6980524386611001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8E-2"/>
    <n v="-5.3492097071534796E-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3499999999999997E-2"/>
    <n v="-0.5826019005021090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38166666666666665"/>
    <n v="-0.66252919615064132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-0.75133730242678842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666666666666666E-2"/>
    <n v="-0.3072967710460533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7142857142857143"/>
    <n v="-0.7957413555648619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444444444444444E-2"/>
    <n v="-0.6447675748954119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3"/>
    <n v="-0.8845494618410089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1"/>
    <n v="-0.8401454087029354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19450000000000001"/>
    <n v="-0.80462216619247662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.9090909090909089E-3"/>
    <n v="-0.298415960418438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53400000000000003"/>
    <n v="-0.8756686512133942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4285714285714282E-2"/>
    <n v="-0.5470786579916502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999999999999999E-2"/>
    <n v="-0.5204362261088061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.5200000000000003E-2"/>
    <n v="-0.3783432560669709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.15"/>
    <n v="-0.6092443323849531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9333333333333334E-2"/>
    <n v="-0.51155541548119143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26285714285714284"/>
    <n v="-0.8667878405857795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4E-2"/>
    <n v="-0.7602181130544031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-0.8135029768200913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899999999999999E-2"/>
    <n v="0.4386913216735815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6.25E-2"/>
    <n v="-0.79574135556486192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777777777777778E-2"/>
    <n v="-0.3605816348117415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1346"/>
    <n v="-0.3961048773222003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.18"/>
    <n v="-0.8223837874477060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4193548387096775E-2"/>
    <n v="-0.7690989236820178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9333333333333335E-2"/>
    <n v="-0.3605816348117415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4"/>
    <n v="-0.973357568117155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.21"/>
    <n v="-0.8401454087029354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18666666666666668"/>
    <n v="-0.7335756811715589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5999999999999999E-2"/>
    <n v="-0.7957413555648619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9E-2"/>
    <n v="-0.5204362261088061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17733333333333334"/>
    <n v="-0.7690989236820178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38500000000000001"/>
    <n v="-0.9200727043514677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5000000000000003E-2"/>
    <n v="-0.76021811305440312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.5000000000000001E-3"/>
    <n v="-0.7335756811715589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5714285714285711E-2"/>
    <n v="-0.5381978473640355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-0.8490262193305501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5E-4"/>
    <n v="-0.83126459807532072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500000000000001E-2"/>
    <n v="-0.316177581673668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636363636363637E-2"/>
    <n v="-0.8135029768200913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6499999999999998E-2"/>
    <n v="-0.6625291961506413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4333333333333336E-2"/>
    <n v="-0.7513373024267884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499999999999999E-2"/>
    <n v="-0.5737210898744943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.4285714285714285E-3"/>
    <n v="-0.5914827111297237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11714285714285715"/>
    <n v="-0.7335756811715589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9999999997574E-4"/>
    <n v="-0.4316281198326591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-0.8667878405857795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5"/>
    <n v="-0.635886764267797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16866666666666666"/>
    <n v="-0.68917162803348542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7999999999999999E-2"/>
    <n v="-0.6003635217573384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14499999999999999"/>
    <n v="-0.44938974108788854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4E-2"/>
    <n v="-0.8046221661924766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.23"/>
    <n v="-0.8401454087029354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-0.8934302724686236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8000000000000003E-2"/>
    <n v="-0.6092443323849531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42363636363636364"/>
    <n v="-0.7602181130544031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84"/>
    <n v="-0.6625291961506413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3333333333333335E-2"/>
    <n v="-0.7513373024267884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12"/>
    <n v="-0.7868605449372472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11075"/>
    <n v="-0.4227473092050444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7499999999999999E-2"/>
    <n v="-0.5914827111297237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.1000000000000003E-3"/>
    <n v="-0.245131096652750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620689655172412E-2"/>
    <n v="-0.4138664985774297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.7666666666666666E-2"/>
    <n v="0.465333753556425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-0.849026219330550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22"/>
    <n v="-0.9733575681171559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37571428571428572"/>
    <n v="-0.8490262193305501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.0999999999999999E-3"/>
    <n v="-0.1918462328870622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7.0999999999999994E-2"/>
    <n v="-0.40498568794981504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.1100000000000001"/>
    <n v="-0.8401454087029354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23599999999999999"/>
    <n v="-0.8135029768200913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.5000000000000006E-2"/>
    <n v="-0.6447675748954119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5666666666666666E-2"/>
    <n v="-0.307296771046053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-0.76909892368201782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3"/>
    <n v="-0.875668651213394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5000000000000003E-2"/>
    <n v="-0.6092443323849531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-0.9200727043514677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19600000000000001"/>
    <n v="-0.7335756811715589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529411711202E-6"/>
    <n v="-0.6003635217573384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8.7500000000000008E-3"/>
    <n v="-0.5026746048535767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545454545454546E-2"/>
    <n v="-0.5914827111297237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38"/>
    <n v="-0.6980524386611001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5E-2"/>
    <n v="-0.12968055849375928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.0999999999999998E-2"/>
    <n v="-0.5914827111297237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4"/>
    <n v="-0.9111918937238530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5833333333333335E-2"/>
    <n v="-0.32505839230128269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9703333333333286E-2"/>
    <n v="-7.639569472807109E-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8.1333333333333327E-2"/>
    <n v="-0.22736947539752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-0.742456491799173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75E-2"/>
    <n v="-0.5470786579916502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3"/>
    <n v="-0.8934302724686236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8.5494999999999891E-2"/>
    <n v="-0.3605816348117415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-0.8135029768200913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.6500000000000002E-2"/>
    <n v="-0.627005953640182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.631578947368421E-3"/>
    <n v="-0.3694624454393562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00000000000001E-2"/>
    <n v="0.4919761854392698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12"/>
    <n v="-0.8312645980753207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8999999999999997E-2"/>
    <n v="-0.67141000677825602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-0.6802908174058707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2000000000000003E-2"/>
    <n v="-0.8756686512133942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34678333333333344"/>
    <n v="-0.8401454087029354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.2184000000000015E-2"/>
    <n v="-0.27177352853559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5999999999999999E-2"/>
    <n v="-0.6181251430125678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-0.9289535149790824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85499999999999998"/>
    <n v="-0.6003635217573384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.89"/>
    <n v="-0.8223837874477060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-0.7246948705439442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.2000000000000003E-2"/>
    <n v="-0.7779797343096325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8E-2"/>
    <n v="-0.8756686512133942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.7619047619047619E-2"/>
    <n v="-0.6003635217573384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70625000000000004"/>
    <n v="-0.8223837874477060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52"/>
    <n v="-0.6536483855230266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307692307692308E-2"/>
    <n v="-0.8579070299581648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53200000000000003"/>
    <n v="-0.6714100067782560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28333333333333333"/>
    <n v="-0.8756686512133942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.1428571428571426E-3"/>
    <n v="-0.8135029768200913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.4999999999999997E-3"/>
    <n v="-0.38722406669458564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91300000000000003"/>
    <n v="-0.8579070299581648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40200000000000002"/>
    <n v="-0.51155541548119143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24335378323108384"/>
    <n v="-0.7602181130544031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26200000000000001"/>
    <n v="-0.6802908174058707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9"/>
    <n v="-0.8312645980753207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39"/>
    <n v="-0.8934302724686236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.02"/>
    <n v="-0.8490262193305501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799999999999997E-2"/>
    <n v="1.2412411548075923E-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3236000000000059E-2"/>
    <n v="-0.1740846116318328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3"/>
    <n v="-0.6802908174058707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27142857142857141"/>
    <n v="-0.45827055171550324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-0.5826019005021090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21779999999999999"/>
    <n v="-0.8490262193305501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13392857142857142"/>
    <n v="-0.4405089304602738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5"/>
    <n v="-0.9200727043514677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.1459999999999999"/>
    <n v="-0.7335756811715589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500000000000001E-2"/>
    <n v="-0.7957413555648619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-0.70693324928871482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-0.6536483855230266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13333333333333333"/>
    <n v="-0.8490262193305501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4"/>
    <n v="-0.946715136234311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15333333333333332"/>
    <n v="-0.6536483855230266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1285"/>
    <n v="-0.4937937942259620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27866666666666667"/>
    <n v="-0.5026746048535767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42666666666666669"/>
    <n v="-0.8845494618410089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188"/>
    <n v="-0.1563229903766034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38333333333333336"/>
    <n v="-0.289535149790823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59940298507462686"/>
    <n v="0.18114781347275524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1424"/>
    <n v="-0.6092443323849531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6.0606060606060606E-3"/>
    <n v="-0.7335756811715589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55200000000000005"/>
    <n v="-0.5026746048535767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27750000000000002"/>
    <n v="-0.4138664985774297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21199999999999999"/>
    <n v="-0.74245649179917372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127"/>
    <n v="-0.3605816348117415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27500000000000002"/>
    <n v="-0.7602181130544031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58199999999999996"/>
    <n v="-0.9111918937238530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2689473684210474E-2"/>
    <n v="-0.6891716280334854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-0.742456491799173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-0.8845494618410089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8599999999999994E-2"/>
    <n v="-0.3605816348117415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24399999999999999"/>
    <n v="-0.307296771046053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7040618955512572E-2"/>
    <n v="-0.5648402792468796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4242424242424242E-2"/>
    <n v="-0.6270059536401825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5E-2"/>
    <n v="-0.6891716280334854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.3E-2"/>
    <n v="-0.6270059536401825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6.6666666666666671E-3"/>
    <n v="-0.6270059536401825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3999999999999999E-2"/>
    <n v="-0.7246948705439442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5600000000000001E-2"/>
    <n v="-0.662529196150641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-0.9289535149790824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7600000000000001E-2"/>
    <n v="-0.6536483855230266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4999999999999999E-2"/>
    <n v="-0.7424564917991737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3999999999999997E-2"/>
    <n v="-0.3605816348117415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8"/>
    <n v="-0.8667878405857795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6.3333333333333339E-2"/>
    <n v="-0.7069332492887148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.5555555555555558E-3"/>
    <n v="-0.8667878405857795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2E-2"/>
    <n v="-0.8312645980753207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-0.8490262193305501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18392857142857144"/>
    <n v="-0.6092443323849531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1"/>
    <n v="-0.9111918937238530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6666666666666668E-2"/>
    <n v="-0.5914827111297237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-0.9023110830962383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-0.8845494618410089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10046000000000004"/>
    <n v="-0.7069332492887148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5E-2"/>
    <n v="-0.7513373024267884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7.4999999999999997E-3"/>
    <n v="-0.8135029768200913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69428571428571428"/>
    <n v="-0.8845494618410089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-0.6980524386611001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13650000000000001"/>
    <n v="-0.2895351497908239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599999999999999E-2"/>
    <n v="-0.34282001355651209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6"/>
    <n v="-0.9378343256066971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2"/>
    <n v="-0.6980524386611001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16916666666666666"/>
    <n v="-0.236250286025135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515151515151515E-2"/>
    <n v="-0.6714100067782560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32"/>
    <n v="-0.8401454087029354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-0.80462216619247662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28000000000000003"/>
    <n v="-0.7690989236820178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18958333333333333"/>
    <n v="-0.7602181130544031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26200000000000001"/>
    <n v="-0.9289535149790824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56200000000000006"/>
    <n v="0.8116853680333989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15E-2"/>
    <n v="-0.5914827111297237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53333333333333333"/>
    <n v="-0.8490262193305501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80444444444444441"/>
    <n v="-0.7513373024267884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28449999999999998"/>
    <n v="-0.262892717907979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19666666666666666"/>
    <n v="-0.8845494618410089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23"/>
    <n v="-0.9289535149790824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5"/>
    <n v="-0.7158140599163295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2363636363636363E-2"/>
    <n v="-0.245131096652750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6666666666666669E-2"/>
    <n v="-0.7424564917991737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-0.7868605449372472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4.0000000000000001E-3"/>
    <n v="-0.9289535149790824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727272727272728E-2"/>
    <n v="-0.831264598075320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14409285714285713"/>
    <n v="1.9839523708785396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9047619047619049E-2"/>
    <n v="-0.8845494618410089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2"/>
    <n v="-0.6270059536401825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8000000000000001E-2"/>
    <n v="-0.4316281198326591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333333333333333E-2"/>
    <n v="-0.7779797343096325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-0.8223837874477060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6.2727272727272729E-2"/>
    <n v="-7.639569472807109E-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13422199999999992"/>
    <n v="-0.5293170367364208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-0.8756686512133942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.5454545454545452E-3"/>
    <n v="-0.82238378744770602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6000000000000002E-4"/>
    <n v="3.955492330209003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44"/>
    <n v="-0.8046221661924766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5000000000000003E-2"/>
    <n v="-0.7868605449372472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8.4375000000000006E-2"/>
    <n v="-0.342820013556512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4E-2"/>
    <n v="-0.5204362261088061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48888888888888887"/>
    <n v="-0.7246948705439442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4900000000000088E-2"/>
    <n v="-0.7779797343096325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.0000000000000001E-3"/>
    <n v="-0.849026219330550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30555555555555558"/>
    <n v="-0.8934302724686236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7500000000000001E-2"/>
    <n v="-0.6625291961506413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7999999999999995E-2"/>
    <n v="-0.6358867642677972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11"/>
    <n v="-0.8312645980753207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.7999999999999996E-3"/>
    <n v="-0.6358867642677972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14349999999999999"/>
    <n v="-0.7690989236820178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22066666666666668"/>
    <n v="-0.7779797343096325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-0.9200727043514677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8000000000000001E-2"/>
    <n v="-0.307296771046053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6.1206896551724135E-2"/>
    <n v="-0.6003635217573384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299999999999999E-2"/>
    <n v="-9.4157315983300488E-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-0.955595946861926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3"/>
    <n v="-0.7602181130544031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3333333336364E-4"/>
    <n v="-0.6714100067782560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-0.8756686512133942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1388888888888889"/>
    <n v="-0.7602181130544031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-0.6003635217573384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.87"/>
    <n v="-0.564840279246879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8.5000000000000006E-2"/>
    <n v="-0.78686054493724722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155"/>
    <n v="-5.3492097071534796E-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19117647058823528"/>
    <n v="-0.79574135556486192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.4266666666666665E-2"/>
    <n v="-0.5204362261088061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26600000000000001"/>
    <n v="-0.7513373024267884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5.0000000000000001E-3"/>
    <n v="-0.9023110830962383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27500000000000002"/>
    <n v="-0.4493897410878885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.9999999999999995E-4"/>
    <n v="-0.3517008241841268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75"/>
    <n v="-0.8401454087029354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27250000000000002"/>
    <n v="-0.6891716280334854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10633333333333334"/>
    <n v="-0.6181251430125678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25937500000000002"/>
    <n v="-0.6802908174058707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185"/>
    <n v="-0.4493897410878885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7272727272727271E-2"/>
    <n v="-0.8667878405857795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5999999999999999E-2"/>
    <n v="-0.7069332492887148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10100000000000001"/>
    <n v="-0.7602181130544031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.02"/>
    <n v="-0.8490262193305501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3"/>
    <n v="-0.9644767574895412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3499999999999997E-2"/>
    <n v="-0.5293170367364208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5.0000000000000001E-4"/>
    <n v="-0.5648402792468796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70666666666666667"/>
    <n v="-0.4937937942259620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12833333333333333"/>
    <n v="-0.3872240666945856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84"/>
    <n v="-0.8667878405857795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30266666666666664"/>
    <n v="-0.4316281198326591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4545454545454543E-2"/>
    <n v="-0.8223837874477060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-0.7602181130544031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53316326530612246"/>
    <n v="-0.8135029768200913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23"/>
    <n v="-0.7246948705439442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36"/>
    <n v="-0.5470786579916502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44400000000000001"/>
    <n v="-0.4937937942259620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-0.8223837874477060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8.0000000000000002E-3"/>
    <n v="-0.3694624454393562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8000000000000005E-2"/>
    <n v="-0.36058163481174155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248"/>
    <n v="-0.6003635217573384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1891891891891892"/>
    <n v="-0.5470786579916502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-0.5026746048535767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13"/>
    <n v="-0.8490262193305501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1904761904761905E-2"/>
    <n v="0.749519693640096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.7333333333333327E-2"/>
    <n v="-0.378343256066970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1E-4"/>
    <n v="-0.8135029768200913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2"/>
    <n v="-0.6980524386611001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9333333333333333E-2"/>
    <n v="-0.6536483855230266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6666666666666668E-2"/>
    <n v="-0.307296771046053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8249999999999999E-2"/>
    <n v="-0.5737210898744943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-0.7424564917991737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"/>
    <n v="-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0.99999800000000005"/>
    <n v="-0.9822383787447706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0.9996666666666667"/>
    <n v="-0.991119189372385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0.48976608187134502"/>
    <n v="-0.4760321729707326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0.8"/>
    <n v="-0.991119189372385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0.64759999999999995"/>
    <n v="-0.72469487054394421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0.95753333333333335"/>
    <n v="-0.8401454087029354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0.63542857142857145"/>
    <n v="-0.9111918937238530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"/>
    <n v="-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0.69133333333333336"/>
    <n v="-0.8756686512133942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0.93454545454545457"/>
    <n v="-0.9822383787447706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0.99995999999999996"/>
    <n v="-0.991119189372385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0.94499999999999995"/>
    <n v="-0.973357568117155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1"/>
    <n v="-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0.97857142857142854"/>
    <n v="-0.9822383787447706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1"/>
    <n v="-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0.83579999999999999"/>
    <n v="-0.8934302724686236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0.999"/>
    <n v="-0.991119189372385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0.95189999999999997"/>
    <n v="-0.9289535149790824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0.94"/>
    <n v="-0.982238378744770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3.8249999999999998E-3"/>
    <n v="-0.3517008241841268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4"/>
    <n v="-0.9289535149790824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-0.8490262193305501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4"/>
    <n v="-0.9200727043514677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.5066666666666666"/>
    <n v="-0.8490262193305501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5.0000000000000001E-3"/>
    <n v="-0.7069332492887148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74399999999999999"/>
    <n v="-0.6625291961506413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16259999999999999"/>
    <n v="-0.298415960418438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8200000000000002E-2"/>
    <n v="-0.5914827111297237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1075"/>
    <n v="-0.82238378744770602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6.6666666666666671E-3"/>
    <n v="-0.8223837874477060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.0333333333333332E-2"/>
    <n v="-0.8845494618410089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-0.8046221661924766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11"/>
    <n v="-0.6802908174058707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250000000000001E-2"/>
    <n v="-0.64476757489541192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4"/>
    <n v="-0.9200727043514677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.375E-2"/>
    <n v="-0.8312645980753207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15161290322580645"/>
    <n v="-0.8756686512133942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-0.662529196150641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1703333333333375E-2"/>
    <n v="-0.4849129835983473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5000000000000003E-2"/>
    <n v="-0.7513373024267884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38200000000000001"/>
    <n v="-0.84902621933055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.5454545454545459E-2"/>
    <n v="-0.8934302724686236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.5714285714285719E-3"/>
    <n v="-0.6447675748954119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333333333333332E-2"/>
    <n v="-0.4937937942259620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13625000000000001"/>
    <n v="1.2412411548075923E-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-0.7246948705439442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4"/>
    <n v="-0.9733575681171559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28749999999999998"/>
    <n v="-0.8579070299581648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9041666666666667E-2"/>
    <n v="0.76728131489532547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5000000000000001E-2"/>
    <n v="-0.7246948705439442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10100000000000001"/>
    <n v="-0.7335756811715589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12766666666666668"/>
    <n v="-0.6980524386611001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11899999999999999"/>
    <n v="-0.8401454087029354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39200000000000002"/>
    <n v="-0.4049856879498150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10857142857142857"/>
    <n v="-0.41386649857742974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39066666666666666"/>
    <n v="-0.7957413555648619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7000000000000002E-2"/>
    <n v="0.1189821390794523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285714285714285E-2"/>
    <n v="-0.9467151362343118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.4499999999999999E-3"/>
    <n v="-0.77797973430963252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.166666666666666E-2"/>
    <n v="-0.6536483855230266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18333333333333332"/>
    <n v="-0.44938974108788854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2"/>
    <n v="-0.7246948705439442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27960000000000002"/>
    <n v="1.4333421119664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26"/>
    <n v="-0.8490262193305501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29129129129129128"/>
    <n v="-0.8756686512133942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7.4285714285714288E-2"/>
    <n v="-0.4671513623431179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25E-3"/>
    <n v="-0.7069332492887148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55000000000000004"/>
    <n v="-0.307296771046053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8"/>
    <n v="-0.7335756811715589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1052"/>
    <n v="0.2077902453555993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8.0000000000000002E-3"/>
    <n v="-0.6447675748954119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21199999999999999"/>
    <n v="-0.8401454087029354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.3333333333333335E-3"/>
    <n v="-0.6536483855230266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.166666666666666E-2"/>
    <n v="-0.81350297682009132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23428571428571429"/>
    <n v="-0.7335756811715589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36336666666666662"/>
    <n v="-0.7602181130544031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4665723381676686E-2"/>
    <n v="-0.6891716280334854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21333333333333335"/>
    <n v="-0.8845494618410089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86"/>
    <n v="-0.7957413555648619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"/>
    <n v="-0.653648385523026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.2500000000000004E-2"/>
    <n v="-0.6891716280334854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41153846153846152"/>
    <n v="-0.7602181130544031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14000000000000001"/>
    <n v="-0.8135029768200913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53733333333333333"/>
    <n v="-7.639569472807109E-2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4999999999999999E-2"/>
    <n v="-0.8312645980753207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E-2"/>
    <n v="-0.1385613691213739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714285714285714E-2"/>
    <n v="-0.7602181130544031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5575"/>
    <n v="-0.7868605449372472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7.4999999999999997E-3"/>
    <n v="-0.8845494618410089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.3939999999999999"/>
    <n v="-0.5914827111297237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.1000000000000001"/>
    <n v="-0.96447675748954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5151515151515151E-2"/>
    <n v="-0.6447675748954119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8.0000000000000002E-3"/>
    <n v="-0.6092443323849531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112"/>
    <n v="-0.6891716280334854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444444444444446E-2"/>
    <n v="-0.44050893046027384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5476744186046552E-2"/>
    <n v="-0.2096078541422916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27"/>
    <n v="-0.8667878405857795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.3870588235294119"/>
    <n v="-0.5914827111297237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7.4999999999999997E-3"/>
    <n v="-0.7069332492887148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0.90690000000000004"/>
    <n v="-0.7246948705439442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0.92759999999999998"/>
    <n v="-0.955595946861926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0.9"/>
    <n v="-0.991119189372385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0.88727272727272732"/>
    <n v="-0.8934302724686236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0.84588235294117642"/>
    <n v="-0.964476757489541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"/>
    <n v="-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0.71533333333333338"/>
    <n v="-0.9378343256066971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0.8666666666666667"/>
    <n v="-0.9822383787447706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0.99333333333333329"/>
    <n v="-0.991119189372385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0.7857142857142857"/>
    <n v="-0.964476757489541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0.82"/>
    <n v="-0.94671513623431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0.79874999999999996"/>
    <n v="-0.9289535149790824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0.82099999999999995"/>
    <n v="-0.8756686512133942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1"/>
    <n v="-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0.98"/>
    <n v="-0.964476757489541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1"/>
    <n v="-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"/>
    <n v="-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0.9"/>
    <n v="-0.991119189372385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0.97623529411764709"/>
    <n v="-0.991119189372385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0.99"/>
    <n v="-0.991119189372385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5200000000000002E-2"/>
    <n v="-0.5381978473640355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5"/>
    <n v="-0.9378343256066971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4.4999999999999997E-3"/>
    <n v="-0.75133730242678842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32600000000000001"/>
    <n v="-0.9023110830962383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13"/>
    <n v="-0.8667878405857795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3399999999999999E-2"/>
    <n v="-0.7335756811715589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2"/>
    <n v="-0.760218113054403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29636363636363638"/>
    <n v="-0.7513373024267884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1111111111111112E-2"/>
    <n v="-0.8490262193305501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8.5142857142857145E-2"/>
    <n v="-0.55595946861926493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3333333333333334E-2"/>
    <n v="-0.7690989236820178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1024425000000001"/>
    <n v="-0.218488664769906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54000000000087E-2"/>
    <n v="-0.1918462328870622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-0.973357568117155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6.2399999999999997E-2"/>
    <n v="-0.7513373024267884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-0.316177581673668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-0.7602181130544031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13457142857142856"/>
    <n v="-4.9753262845226985E-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21E-2"/>
    <n v="-0.1474421797489886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16750000000000001"/>
    <n v="-0.5026746048535767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6527499999999915E-2"/>
    <n v="-0.4849129835983473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-0.8667878405857795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-0.82238378744770602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46"/>
    <n v="-0.6625291961506413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10199999999999999"/>
    <n v="-0.7069332492887148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8.2000000000000003E-2"/>
    <n v="-0.4937937942259620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-0.77797973430963252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.5000000000000001E-3"/>
    <n v="-0.875668651213394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7125000000000004E-2"/>
    <n v="-0.1652038010042181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432"/>
    <n v="-0.4760321729707326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5.0416666666666665E-2"/>
    <n v="-0.6802908174058707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9800000000000002E-2"/>
    <n v="2.1293222175690622E-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2"/>
    <n v="-0.7335756811715589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.6666666666666665E-2"/>
    <n v="-0.5381978473640355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500000000000002E-2"/>
    <n v="-0.7602181130544031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28916666666666668"/>
    <n v="-0.7868605449372472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15"/>
    <n v="-0.9111918937238530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50749999999999995"/>
    <n v="-0.7335756811715589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10966666666666666"/>
    <n v="-0.3694624454393562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2.8571428571428571E-3"/>
    <n v="-0.9111918937238530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0.99333333333333329"/>
    <n v="-0.991119189372385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0.96732394366197183"/>
    <n v="-0.964476757489541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"/>
    <n v="-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"/>
    <n v="-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0.99719999999999998"/>
    <n v="-0.9822383787447706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0.40342857142857141"/>
    <n v="-0.78686054493724722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0.99"/>
    <n v="-0.991119189372385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0.98333333333333328"/>
    <n v="-0.982238378744770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0.9999555555555556"/>
    <n v="-0.991119189372385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0.10333333333333333"/>
    <n v="-0.6714100067782560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0.98535714285714282"/>
    <n v="-0.955595946861926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0.95979999999999999"/>
    <n v="-0.9644767574895412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0.9599545454545455"/>
    <n v="-0.85790702995816481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0.91479999999999995"/>
    <n v="-0.9200727043514677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1"/>
    <n v="-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0.80349999999999999"/>
    <n v="-0.6447675748954119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1"/>
    <n v="-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0.99997999999999998"/>
    <n v="-0.9822383787447706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0.9993333333333333"/>
    <n v="-0.991119189372385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0.69666666666666666"/>
    <n v="-0.9200727043514677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-0.7868605449372472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500000000000001E-2"/>
    <n v="-0.6625291961506413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21733333333333332"/>
    <n v="-0.7690989236820178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.2999999999999998"/>
    <n v="-0.8312645980753207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.5500000000000002E-2"/>
    <n v="-0.9023110830962383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.5190476190475156E-3"/>
    <n v="-0.7602181130544031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40133333333333332"/>
    <n v="-0.6980524386611001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4E-6"/>
    <n v="-0.822383787447706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19237999999999997"/>
    <n v="-0.6714100067782560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7.2499999999999995E-2"/>
    <n v="-0.82238378744770602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.28"/>
    <n v="-0.9111918937238530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4000000000000001E-2"/>
    <n v="-0.7690989236820178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43333333333333335"/>
    <n v="-0.8223837874477060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5428571428571429E-2"/>
    <n v="-0.5914827111297237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1002"/>
    <n v="-0.3250583923012826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6"/>
    <n v="-0.6358867642677972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8"/>
    <n v="-0.9378343256066971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4199999999999998E-2"/>
    <n v="-0.5648402792468796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19166666666666668"/>
    <n v="-0.7690989236820178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52666666666666662"/>
    <n v="-0.4227473092050444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-0.75133730242678842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2E-3"/>
    <n v="-0.9289535149790824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.25"/>
    <n v="-0.9733575681171559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6.022000000000003E-2"/>
    <n v="-0.9200727043514677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6666666666666669E-2"/>
    <n v="-0.9200727043514677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16666666666666666"/>
    <n v="-0.8223837874477060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.0333333333333335E-2"/>
    <n v="-0.493793794225962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"/>
    <n v="-0.9289535149790824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125"/>
    <n v="-0.8756686512133942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1000000000000001E-2"/>
    <n v="-0.8490262193305501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2400000000000008E-3"/>
    <n v="-0.1119189372385298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500000000000001E-2"/>
    <n v="-0.7158140599163295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-0.973357568117155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0.91279999999999994"/>
    <n v="-0.6980524386611001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0.78059999999999996"/>
    <n v="-0.7957413555648619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0.78700000000000003"/>
    <n v="-0.8312645980753207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0.58510204081632655"/>
    <n v="-0.555959468619264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0.97894999999999999"/>
    <n v="-0.8934302724686236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0.97299999999999998"/>
    <n v="-0.92895351497908241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0.83838095238095234"/>
    <n v="-0.9200727043514677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0.83623076923076922"/>
    <n v="-0.6181251430125678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0.92956666666666665"/>
    <n v="-0.7513373024267884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0.96199999999999997"/>
    <n v="-0.9644767574895412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0.65920000000000001"/>
    <n v="-0.7868605449372472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0.998"/>
    <n v="-0.9822383787447706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0.99973999999999996"/>
    <n v="-0.9822383787447706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0.83745454545454545"/>
    <n v="-0.8223837874477060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0.97499999999999998"/>
    <n v="-0.991119189372385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0.99980000000000002"/>
    <n v="-0.991119189372385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0.94799999999999995"/>
    <n v="-0.964476757489541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0.98"/>
    <n v="-0.991119189372385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0.99960000000000004"/>
    <n v="-0.991119189372385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0.82333333333333336"/>
    <n v="-0.8845494618410089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0.95"/>
    <n v="-0.991119189372385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0.99986666666666668"/>
    <n v="-0.9911191893723853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1"/>
    <n v="-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0.98799999999999999"/>
    <n v="-0.9733575681171559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0.73062577704102771"/>
    <n v="-0.875668651213394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0.99450000000000005"/>
    <n v="-0.982238378744770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0.87450000000000006"/>
    <n v="-0.955595946861926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0.998"/>
    <n v="-0.991119189372385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0.96552513156891162"/>
    <n v="-0.8667878405857795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0.85"/>
    <n v="-0.91119189372385301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0.97333333333333338"/>
    <n v="-0.973357568117155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"/>
    <n v="-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1"/>
    <n v="-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1"/>
    <n v="-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1"/>
    <n v="-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0.47205128205128205"/>
    <n v="-0.5914827111297237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0.95035999999999998"/>
    <n v="-0.8756686512133942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0.99944444444444447"/>
    <n v="-0.9911191893723853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"/>
    <n v="-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0.86933333333333329"/>
    <n v="-0.8490262193305501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0.95"/>
    <n v="-0.991119189372385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1"/>
    <n v="-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"/>
    <n v="-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"/>
    <n v="-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1"/>
    <n v="-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"/>
    <n v="-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0.98250000000000004"/>
    <n v="-0.9822383787447706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0.72899999999999998"/>
    <n v="-0.8756686512133942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0.98524999999999996"/>
    <n v="-0.9200727043514677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0.83173333333333332"/>
    <n v="-0.92895351497908241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0.67500000000000004"/>
    <n v="-0.9378343256066971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"/>
    <n v="-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0.78449999999999998"/>
    <n v="-0.254011907280365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0.96533333333333338"/>
    <n v="-0.902311083096238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0.95"/>
    <n v="-0.991119189372385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0.89375000000000004"/>
    <n v="-0.964476757489541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0.82399999999999995"/>
    <n v="-0.91119189372385301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0.6744"/>
    <n v="-0.8579070299581648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0.98750000000000004"/>
    <n v="-0.9822383787447706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0.94599999999999995"/>
    <n v="-0.955595946861926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0.9916666666666667"/>
    <n v="-0.991119189372385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0.51166666666666671"/>
    <n v="-0.72469487054394421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"/>
    <n v="-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0.99970000000000003"/>
    <n v="-0.9822383787447706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0.88466666666666671"/>
    <n v="-0.9378343256066971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0.32666666666666666"/>
    <n v="-0.8579070299581648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0.84699999999999998"/>
    <n v="-0.9644767574895412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0.91333333333333333"/>
    <n v="-0.964476757489541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0.99775000000000003"/>
    <n v="-0.964476757489541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0.96916666666666662"/>
    <n v="-0.973357568117155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0.62587499999999996"/>
    <n v="-0.6802908174058707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0.99993333333333334"/>
    <n v="-0.991119189372385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0.9"/>
    <n v="-0.9378343256066971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0.63639999999999997"/>
    <n v="-0.7602181130544031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0.9966666666666667"/>
    <n v="-0.991119189372385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1"/>
    <n v="-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0.99714285714285711"/>
    <n v="-0.991119189372385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0.998"/>
    <n v="-0.973357568117155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0.98199999999999998"/>
    <n v="-0.9733575681171559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0.94599999999999995"/>
    <n v="-0.973357568117155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1"/>
    <n v="-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0.91866666666666663"/>
    <n v="-0.946715136234311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0.87965217391304351"/>
    <n v="-0.8490262193305501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0.84733333333333338"/>
    <n v="-0.6447675748954119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0.9"/>
    <n v="-0.973357568117155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0.997"/>
    <n v="-0.991119189372385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0.99"/>
    <n v="-0.9822383787447706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0.86980000000000002"/>
    <n v="-0.9378343256066971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0.97735000000000005"/>
    <n v="-0.8756686512133942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"/>
    <n v="-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1"/>
    <n v="-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0.99991666666666668"/>
    <n v="-0.991119189372385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0.84257142857142853"/>
    <n v="-0.89343027246862361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0.89"/>
    <n v="-0.8934302724686236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0.56166666666666665"/>
    <n v="-0.7957413555648619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1"/>
    <n v="-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0.13864818024263431"/>
    <n v="-0.91119189372385301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0.87803379416282645"/>
    <n v="-0.955595946861926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0.999"/>
    <n v="-0.991119189372385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0.99780000000000002"/>
    <n v="-0.982238378744770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0.99090909090909096"/>
    <n v="-0.982238378744770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"/>
    <n v="-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0.64359999999999995"/>
    <n v="-0.8845494618410089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1"/>
    <n v="-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0.99750000000000005"/>
    <n v="-0.991119189372385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0.96750000000000003"/>
    <n v="-0.955595946861926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0.96633333333333338"/>
    <n v="-0.982238378744770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1"/>
    <n v="-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0.84230000000000005"/>
    <n v="-0.71581405991632951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0.99375000000000002"/>
    <n v="-0.991119189372385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0.99999499999999997"/>
    <n v="-0.991119189372385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0.99903846153846154"/>
    <n v="-0.991119189372385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"/>
    <n v="-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1"/>
    <n v="-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0.75714285714285712"/>
    <n v="-0.92895351497908241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1"/>
    <n v="-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0.99975000000000003"/>
    <n v="-0.991119189372385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0.67949999999999999"/>
    <n v="-0.85790702995816481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0.75666666666666671"/>
    <n v="-0.8934302724686236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0.98499999999999999"/>
    <n v="-0.964476757489541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0.99580000000000002"/>
    <n v="-0.9822383787447706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0.96785714285714286"/>
    <n v="-0.973357568117155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"/>
    <n v="-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0.93700000000000006"/>
    <n v="-0.9733575681171559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0.85750000000000004"/>
    <n v="-0.964476757489541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0.99399999999999999"/>
    <n v="-0.982238378744770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0.75882352941176467"/>
    <n v="-0.9111918937238530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0.89459999999999995"/>
    <n v="-0.9023110830962383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0.92530973451327436"/>
    <n v="-0.9467151362343118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0.99926666666666664"/>
    <n v="-0.982238378744770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0.99028571428571432"/>
    <n v="-0.946715136234311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0.78900000000000003"/>
    <n v="-0.9289535149790824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0.219"/>
    <n v="-0.67141000677825602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0.68"/>
    <n v="-0.9023110830962383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1"/>
    <n v="-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0.52307692307692311"/>
    <n v="-0.91119189372385301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0.98550000000000004"/>
    <n v="-0.94671513623431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0.89300000000000002"/>
    <n v="-0.9289535149790824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0.98166666666666669"/>
    <n v="-0.94671513623431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0.82"/>
    <n v="-0.93783432560669711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0.95916666666666661"/>
    <n v="-0.93783432560669711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0.8"/>
    <n v="-0.955595946861926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0.65197486535008975"/>
    <n v="-0.5914827111297237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0.93666666666666665"/>
    <n v="-0.9111918937238530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0.67949999999999999"/>
    <n v="-0.8312645980753207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0.90239999999999998"/>
    <n v="-0.8845494618410089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0.62250000000000005"/>
    <n v="-0.88454946184100891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0.97866666666666668"/>
    <n v="-0.964476757489541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1"/>
    <n v="-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0.95818181818181813"/>
    <n v="-0.9733575681171559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0.8"/>
    <n v="-0.991119189372385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0.94589999999999996"/>
    <n v="-0.9200727043514677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0.99994000000000005"/>
    <n v="-0.991119189372385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0.99750000000000005"/>
    <n v="-0.991119189372385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0.65"/>
    <n v="-0.964476757489541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0.83433333333333337"/>
    <n v="-0.84902621933055011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1"/>
    <n v="-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0.42799999999999999"/>
    <n v="-0.8934302724686236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0.83485714285714285"/>
    <n v="-0.87566865121339421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0.99875000000000003"/>
    <n v="-0.991119189372385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0.62250000000000005"/>
    <n v="-0.8756686512133942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0.98160000000000003"/>
    <n v="-0.964476757489541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0.89949999999999997"/>
    <n v="-0.9822383787447706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0.998"/>
    <n v="-0.991119189372385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0.98666666666666669"/>
    <n v="-0.9822383787447706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0.99993333333333334"/>
    <n v="-0.99111918937238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0.99750000000000005"/>
    <n v="-0.991119189372385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0.94"/>
    <n v="-0.964476757489541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0.96113989637305697"/>
    <n v="-0.973357568117155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0.75805555555555559"/>
    <n v="-0.6625291961506413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0.92400000000000004"/>
    <n v="-0.964476757489541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1"/>
    <n v="-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0.98699999999999999"/>
    <n v="-0.9822383787447706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1"/>
    <n v="-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0.99985714285714289"/>
    <n v="-0.991119189372385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0.86"/>
    <n v="-0.9378343256066971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0.98950000000000005"/>
    <n v="-0.9822383787447706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0.91333333333333333"/>
    <n v="-0.964476757489541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0.99171428571428566"/>
    <n v="-0.964476757489541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0.83333333333333337"/>
    <n v="-0.9733575681171559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0.9916666666666667"/>
    <n v="-0.9822383787447706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0.30438888888888888"/>
    <n v="0.7495196936400960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1"/>
    <n v="-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0.98750000000000004"/>
    <n v="-0.991119189372385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0.95"/>
    <n v="-0.964476757489541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1"/>
    <n v="-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0.92833333333333334"/>
    <n v="-0.937834325606697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0.71950000000000003"/>
    <n v="-0.9023110830962383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1"/>
    <n v="-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0.84"/>
    <n v="-0.9467151362343118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1"/>
    <n v="-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0.93171296296296291"/>
    <n v="-0.93783432560669711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0.74301297071129713"/>
    <n v="-0.16520380100421811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0.98518518518518516"/>
    <n v="-0.9822383787447706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0.63149999999999995"/>
    <n v="-0.77797973430963252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0.52949999999999997"/>
    <n v="-0.8490262193305501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0.88571428571428568"/>
    <n v="-0.9822383787447706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0.87960000000000005"/>
    <n v="-0.96447675748954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0.4"/>
    <n v="-0.955595946861926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0.6875"/>
    <n v="-0.9822383787447706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0.99580000000000002"/>
    <n v="-0.9822383787447706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0.99790000000000001"/>
    <n v="-0.973357568117155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1"/>
    <n v="-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0.625"/>
    <n v="-0.964476757489541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0.99980000000000002"/>
    <n v="-0.991119189372385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0.91785714285714282"/>
    <n v="-0.8934302724686236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0.97799999999999998"/>
    <n v="-0.964476757489541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0.82347058823529407"/>
    <n v="-0.1918462328870622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0.99919999999999998"/>
    <n v="-0.991119189372385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0.9993333333333333"/>
    <n v="-0.991119189372385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1"/>
    <n v="-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0.6246666666666667"/>
    <n v="-0.88454946184100891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0.78"/>
    <n v="-0.982238378744770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1"/>
    <n v="-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0.82379999999999998"/>
    <n v="-0.8135029768200913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0.47"/>
    <n v="-0.9200727043514677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0.77857142857142858"/>
    <n v="-0.9467151362343118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0.97466666666666668"/>
    <n v="-0.964476757489541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0.97499999999999998"/>
    <n v="-0.9378343256066971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0.97150000000000003"/>
    <n v="-0.955595946861926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1"/>
    <n v="-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0.97550000000000003"/>
    <n v="-0.973357568117155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0.98578947368421055"/>
    <n v="-0.9200727043514677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0.8075"/>
    <n v="-0.9467151362343118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0.99324999999999997"/>
    <n v="-0.9644767574895412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0.99833333333333329"/>
    <n v="-0.991119189372385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0.39100000000000001"/>
    <n v="-0.8490262193305501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0.9900000000000001"/>
    <n v="-0.991119189372385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0.65600000000000003"/>
    <n v="-0.88454946184100891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0.83499999999999996"/>
    <n v="-0.946715136234311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1"/>
    <n v="-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0.996"/>
    <n v="-0.9822383787447706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0.98942857142857144"/>
    <n v="-0.9822383787447706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0.73272727272727278"/>
    <n v="-0.8135029768200913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0.71199999999999997"/>
    <n v="-0.8845494618410089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1"/>
    <n v="-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0.91100000000000003"/>
    <n v="-0.9467151362343118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1"/>
    <n v="-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0.99833333333333329"/>
    <n v="-0.991119189372385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1"/>
    <n v="-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0.84262589928057552"/>
    <n v="-0.8934302724686236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0.98"/>
    <n v="-0.9822383787447706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0.78314285714285714"/>
    <n v="-0.946715136234311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0.9966666666666667"/>
    <n v="-0.991119189372385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0.99714285714285711"/>
    <n v="-0.991119189372385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0.95299999999999996"/>
    <n v="-0.955595946861926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1"/>
    <n v="-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0.89200000000000002"/>
    <n v="-0.9733575681171559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0.95199999999999996"/>
    <n v="-0.92895351497908241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0.96799999999999997"/>
    <n v="-0.9733575681171559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0.87250000000000005"/>
    <n v="-0.92895351497908241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0.99981818181818183"/>
    <n v="-0.991119189372385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0.97599999999999998"/>
    <n v="-0.964476757489541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0.63500000000000001"/>
    <n v="-0.9289535149790824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0.97333333333333338"/>
    <n v="-0.991119189372385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0.88571428571428568"/>
    <n v="-0.955595946861926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"/>
    <n v="-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1"/>
    <n v="-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0.98888888888888893"/>
    <n v="-0.991119189372385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1"/>
    <n v="-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1"/>
    <n v="-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0.72599999999999998"/>
    <n v="-0.9467151362343118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0.9"/>
    <n v="-0.946715136234311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0.78633333333333333"/>
    <n v="-0.875668651213394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0.9303030303030303"/>
    <n v="-0.9467151362343118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0.29399999999999998"/>
    <n v="-0.70693324928871482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0.97950000000000004"/>
    <n v="-0.964476757489541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0.98033333333333328"/>
    <n v="-0.9911191893723853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1"/>
    <n v="-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0.71333333333333337"/>
    <n v="-0.946715136234311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0.96866666666666668"/>
    <n v="-0.946715136234311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0.99960000000000004"/>
    <n v="-0.991119189372385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0.998"/>
    <n v="-0.9733575681171559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60F84-AFEC-48CD-AF6C-660C04EDB81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axis="axisRow" showAll="0" sortType="ascending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54326-C6DB-4C69-A950-7B7EBB93DE0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BBEB5-C9BF-482D-BA03-8FBC6585AE5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4380-A2D9-4CFA-ABFD-FE4325FE7632}">
  <dimension ref="A1:F14"/>
  <sheetViews>
    <sheetView workbookViewId="0">
      <selection activeCell="E18" sqref="E1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  <col min="7" max="11" width="1.90625" bestFit="1" customWidth="1"/>
    <col min="12" max="101" width="2.81640625" bestFit="1" customWidth="1"/>
    <col min="102" max="438" width="3.81640625" bestFit="1" customWidth="1"/>
    <col min="439" max="501" width="4.81640625" bestFit="1" customWidth="1"/>
    <col min="502" max="503" width="5.81640625" bestFit="1" customWidth="1"/>
    <col min="504" max="504" width="10.7265625" bestFit="1" customWidth="1"/>
    <col min="505" max="4114" width="15.6328125" bestFit="1" customWidth="1"/>
    <col min="4115" max="4115" width="10.7265625" bestFit="1" customWidth="1"/>
    <col min="4116" max="4116" width="15.6328125" bestFit="1" customWidth="1"/>
    <col min="4117" max="4117" width="12.6328125" bestFit="1" customWidth="1"/>
    <col min="4118" max="4118" width="15.6328125" bestFit="1" customWidth="1"/>
    <col min="4119" max="4119" width="12.6328125" bestFit="1" customWidth="1"/>
    <col min="4120" max="4120" width="15.6328125" bestFit="1" customWidth="1"/>
    <col min="4121" max="4121" width="12.6328125" bestFit="1" customWidth="1"/>
    <col min="4122" max="4122" width="15.6328125" bestFit="1" customWidth="1"/>
    <col min="4123" max="4123" width="12.6328125" bestFit="1" customWidth="1"/>
    <col min="4124" max="4124" width="15.6328125" bestFit="1" customWidth="1"/>
    <col min="4125" max="4125" width="12.6328125" bestFit="1" customWidth="1"/>
    <col min="4126" max="4126" width="15.6328125" bestFit="1" customWidth="1"/>
    <col min="4127" max="4127" width="12.6328125" bestFit="1" customWidth="1"/>
    <col min="4128" max="4128" width="15.6328125" bestFit="1" customWidth="1"/>
    <col min="4129" max="4129" width="12.6328125" bestFit="1" customWidth="1"/>
    <col min="4130" max="4130" width="15.6328125" bestFit="1" customWidth="1"/>
    <col min="4131" max="4131" width="12.6328125" bestFit="1" customWidth="1"/>
    <col min="4132" max="4132" width="15.6328125" bestFit="1" customWidth="1"/>
    <col min="4133" max="4133" width="12.6328125" bestFit="1" customWidth="1"/>
    <col min="4134" max="4134" width="15.6328125" bestFit="1" customWidth="1"/>
    <col min="4135" max="4135" width="12.6328125" bestFit="1" customWidth="1"/>
    <col min="4136" max="4136" width="15.6328125" bestFit="1" customWidth="1"/>
    <col min="4137" max="4137" width="12.6328125" bestFit="1" customWidth="1"/>
    <col min="4138" max="4138" width="15.6328125" bestFit="1" customWidth="1"/>
    <col min="4139" max="4139" width="12.6328125" bestFit="1" customWidth="1"/>
    <col min="4140" max="4140" width="15.6328125" bestFit="1" customWidth="1"/>
    <col min="4141" max="4141" width="12.6328125" bestFit="1" customWidth="1"/>
    <col min="4142" max="4142" width="15.6328125" bestFit="1" customWidth="1"/>
    <col min="4143" max="4143" width="12.6328125" bestFit="1" customWidth="1"/>
    <col min="4144" max="4144" width="15.6328125" bestFit="1" customWidth="1"/>
    <col min="4145" max="4145" width="12.6328125" bestFit="1" customWidth="1"/>
    <col min="4146" max="4146" width="15.6328125" bestFit="1" customWidth="1"/>
    <col min="4147" max="4147" width="12.6328125" bestFit="1" customWidth="1"/>
    <col min="4148" max="4148" width="15.6328125" bestFit="1" customWidth="1"/>
    <col min="4149" max="4149" width="12.6328125" bestFit="1" customWidth="1"/>
    <col min="4150" max="4150" width="15.6328125" bestFit="1" customWidth="1"/>
    <col min="4151" max="4151" width="12.6328125" bestFit="1" customWidth="1"/>
    <col min="4152" max="4152" width="15.6328125" bestFit="1" customWidth="1"/>
    <col min="4153" max="4153" width="12.6328125" bestFit="1" customWidth="1"/>
    <col min="4154" max="4154" width="15.6328125" bestFit="1" customWidth="1"/>
    <col min="4155" max="4155" width="12.6328125" bestFit="1" customWidth="1"/>
    <col min="4156" max="4156" width="15.6328125" bestFit="1" customWidth="1"/>
    <col min="4157" max="4157" width="12.6328125" bestFit="1" customWidth="1"/>
    <col min="4158" max="4158" width="15.6328125" bestFit="1" customWidth="1"/>
    <col min="4159" max="4159" width="12.6328125" bestFit="1" customWidth="1"/>
    <col min="4160" max="4160" width="15.6328125" bestFit="1" customWidth="1"/>
    <col min="4161" max="4161" width="12.6328125" bestFit="1" customWidth="1"/>
    <col min="4162" max="4162" width="15.6328125" bestFit="1" customWidth="1"/>
    <col min="4163" max="4163" width="12.6328125" bestFit="1" customWidth="1"/>
    <col min="4164" max="4164" width="15.6328125" bestFit="1" customWidth="1"/>
    <col min="4165" max="4165" width="12.6328125" bestFit="1" customWidth="1"/>
    <col min="4166" max="4166" width="15.6328125" bestFit="1" customWidth="1"/>
    <col min="4167" max="4167" width="12.6328125" bestFit="1" customWidth="1"/>
    <col min="4168" max="4168" width="15.6328125" bestFit="1" customWidth="1"/>
    <col min="4169" max="4169" width="12.6328125" bestFit="1" customWidth="1"/>
    <col min="4170" max="4170" width="15.6328125" bestFit="1" customWidth="1"/>
    <col min="4171" max="4171" width="12.6328125" bestFit="1" customWidth="1"/>
    <col min="4172" max="4172" width="15.6328125" bestFit="1" customWidth="1"/>
    <col min="4173" max="4173" width="12.6328125" bestFit="1" customWidth="1"/>
    <col min="4174" max="4174" width="15.6328125" bestFit="1" customWidth="1"/>
    <col min="4175" max="4175" width="12.6328125" bestFit="1" customWidth="1"/>
    <col min="4176" max="4176" width="15.6328125" bestFit="1" customWidth="1"/>
    <col min="4177" max="4177" width="12.6328125" bestFit="1" customWidth="1"/>
    <col min="4178" max="4178" width="15.6328125" bestFit="1" customWidth="1"/>
    <col min="4179" max="4179" width="12.6328125" bestFit="1" customWidth="1"/>
    <col min="4180" max="4180" width="15.6328125" bestFit="1" customWidth="1"/>
    <col min="4181" max="4181" width="12.6328125" bestFit="1" customWidth="1"/>
    <col min="4182" max="4182" width="15.6328125" bestFit="1" customWidth="1"/>
    <col min="4183" max="4183" width="12.6328125" bestFit="1" customWidth="1"/>
    <col min="4184" max="4184" width="15.6328125" bestFit="1" customWidth="1"/>
    <col min="4185" max="4185" width="12.6328125" bestFit="1" customWidth="1"/>
    <col min="4186" max="4186" width="15.6328125" bestFit="1" customWidth="1"/>
    <col min="4187" max="4187" width="12.6328125" bestFit="1" customWidth="1"/>
    <col min="4188" max="4188" width="15.6328125" bestFit="1" customWidth="1"/>
    <col min="4189" max="4189" width="12.6328125" bestFit="1" customWidth="1"/>
    <col min="4190" max="4190" width="15.6328125" bestFit="1" customWidth="1"/>
    <col min="4191" max="4191" width="12.6328125" bestFit="1" customWidth="1"/>
    <col min="4192" max="4192" width="15.6328125" bestFit="1" customWidth="1"/>
    <col min="4193" max="4193" width="12.6328125" bestFit="1" customWidth="1"/>
    <col min="4194" max="4194" width="15.6328125" bestFit="1" customWidth="1"/>
    <col min="4195" max="4195" width="12.6328125" bestFit="1" customWidth="1"/>
    <col min="4196" max="4196" width="15.6328125" bestFit="1" customWidth="1"/>
    <col min="4197" max="4197" width="12.6328125" bestFit="1" customWidth="1"/>
    <col min="4198" max="4198" width="15.6328125" bestFit="1" customWidth="1"/>
    <col min="4199" max="4199" width="12.6328125" bestFit="1" customWidth="1"/>
    <col min="4200" max="4200" width="15.6328125" bestFit="1" customWidth="1"/>
    <col min="4201" max="4201" width="12.6328125" bestFit="1" customWidth="1"/>
    <col min="4202" max="4202" width="15.6328125" bestFit="1" customWidth="1"/>
    <col min="4203" max="4203" width="12.6328125" bestFit="1" customWidth="1"/>
    <col min="4204" max="4204" width="15.6328125" bestFit="1" customWidth="1"/>
    <col min="4205" max="4205" width="12.6328125" bestFit="1" customWidth="1"/>
    <col min="4206" max="4206" width="15.6328125" bestFit="1" customWidth="1"/>
    <col min="4207" max="4207" width="12.6328125" bestFit="1" customWidth="1"/>
    <col min="4208" max="4208" width="15.6328125" bestFit="1" customWidth="1"/>
    <col min="4209" max="4209" width="12.6328125" bestFit="1" customWidth="1"/>
    <col min="4210" max="4210" width="15.6328125" bestFit="1" customWidth="1"/>
    <col min="4211" max="4211" width="12.6328125" bestFit="1" customWidth="1"/>
    <col min="4212" max="4212" width="15.6328125" bestFit="1" customWidth="1"/>
    <col min="4213" max="4213" width="12.6328125" bestFit="1" customWidth="1"/>
    <col min="4214" max="4214" width="15.6328125" bestFit="1" customWidth="1"/>
    <col min="4215" max="4215" width="12.6328125" bestFit="1" customWidth="1"/>
    <col min="4216" max="4216" width="15.6328125" bestFit="1" customWidth="1"/>
    <col min="4217" max="4217" width="12.6328125" bestFit="1" customWidth="1"/>
    <col min="4218" max="4218" width="15.6328125" bestFit="1" customWidth="1"/>
    <col min="4219" max="4219" width="12.6328125" bestFit="1" customWidth="1"/>
    <col min="4220" max="4220" width="15.6328125" bestFit="1" customWidth="1"/>
    <col min="4221" max="4221" width="12.6328125" bestFit="1" customWidth="1"/>
    <col min="4222" max="4222" width="15.6328125" bestFit="1" customWidth="1"/>
    <col min="4223" max="4223" width="12.6328125" bestFit="1" customWidth="1"/>
    <col min="4224" max="4224" width="15.6328125" bestFit="1" customWidth="1"/>
    <col min="4225" max="4225" width="12.6328125" bestFit="1" customWidth="1"/>
    <col min="4226" max="4226" width="15.6328125" bestFit="1" customWidth="1"/>
    <col min="4227" max="4227" width="12.6328125" bestFit="1" customWidth="1"/>
    <col min="4228" max="4228" width="15.6328125" bestFit="1" customWidth="1"/>
    <col min="4229" max="4229" width="12.6328125" bestFit="1" customWidth="1"/>
    <col min="4230" max="4230" width="15.6328125" bestFit="1" customWidth="1"/>
    <col min="4231" max="4231" width="12.6328125" bestFit="1" customWidth="1"/>
    <col min="4232" max="4232" width="15.6328125" bestFit="1" customWidth="1"/>
    <col min="4233" max="4233" width="12.6328125" bestFit="1" customWidth="1"/>
    <col min="4234" max="4234" width="15.6328125" bestFit="1" customWidth="1"/>
    <col min="4235" max="4235" width="12.6328125" bestFit="1" customWidth="1"/>
    <col min="4236" max="4236" width="15.6328125" bestFit="1" customWidth="1"/>
    <col min="4237" max="4237" width="12.6328125" bestFit="1" customWidth="1"/>
    <col min="4238" max="4238" width="15.6328125" bestFit="1" customWidth="1"/>
    <col min="4239" max="4239" width="12.6328125" bestFit="1" customWidth="1"/>
    <col min="4240" max="4240" width="15.6328125" bestFit="1" customWidth="1"/>
    <col min="4241" max="4241" width="12.6328125" bestFit="1" customWidth="1"/>
    <col min="4242" max="4242" width="15.6328125" bestFit="1" customWidth="1"/>
    <col min="4243" max="4243" width="12.6328125" bestFit="1" customWidth="1"/>
    <col min="4244" max="4244" width="15.6328125" bestFit="1" customWidth="1"/>
    <col min="4245" max="4245" width="12.6328125" bestFit="1" customWidth="1"/>
    <col min="4246" max="4246" width="15.6328125" bestFit="1" customWidth="1"/>
    <col min="4247" max="4247" width="12.6328125" bestFit="1" customWidth="1"/>
    <col min="4248" max="4248" width="15.6328125" bestFit="1" customWidth="1"/>
    <col min="4249" max="4249" width="12.6328125" bestFit="1" customWidth="1"/>
    <col min="4250" max="4250" width="15.6328125" bestFit="1" customWidth="1"/>
    <col min="4251" max="4251" width="12.6328125" bestFit="1" customWidth="1"/>
    <col min="4252" max="4252" width="15.6328125" bestFit="1" customWidth="1"/>
    <col min="4253" max="4253" width="12.6328125" bestFit="1" customWidth="1"/>
    <col min="4254" max="4254" width="15.6328125" bestFit="1" customWidth="1"/>
    <col min="4255" max="4255" width="12.6328125" bestFit="1" customWidth="1"/>
    <col min="4256" max="4256" width="15.6328125" bestFit="1" customWidth="1"/>
    <col min="4257" max="4257" width="12.6328125" bestFit="1" customWidth="1"/>
    <col min="4258" max="4258" width="15.6328125" bestFit="1" customWidth="1"/>
    <col min="4259" max="4259" width="12.6328125" bestFit="1" customWidth="1"/>
    <col min="4260" max="4260" width="15.6328125" bestFit="1" customWidth="1"/>
    <col min="4261" max="4261" width="12.6328125" bestFit="1" customWidth="1"/>
    <col min="4262" max="4262" width="15.6328125" bestFit="1" customWidth="1"/>
    <col min="4263" max="4263" width="12.6328125" bestFit="1" customWidth="1"/>
    <col min="4264" max="4264" width="15.6328125" bestFit="1" customWidth="1"/>
    <col min="4265" max="4265" width="12.6328125" bestFit="1" customWidth="1"/>
    <col min="4266" max="4266" width="15.6328125" bestFit="1" customWidth="1"/>
    <col min="4267" max="4267" width="12.6328125" bestFit="1" customWidth="1"/>
    <col min="4268" max="4268" width="15.6328125" bestFit="1" customWidth="1"/>
    <col min="4269" max="4269" width="12.6328125" bestFit="1" customWidth="1"/>
    <col min="4270" max="4270" width="15.6328125" bestFit="1" customWidth="1"/>
    <col min="4271" max="4271" width="12.6328125" bestFit="1" customWidth="1"/>
    <col min="4272" max="4272" width="15.6328125" bestFit="1" customWidth="1"/>
    <col min="4273" max="4273" width="12.6328125" bestFit="1" customWidth="1"/>
    <col min="4274" max="4274" width="15.6328125" bestFit="1" customWidth="1"/>
    <col min="4275" max="4275" width="12.6328125" bestFit="1" customWidth="1"/>
    <col min="4276" max="4276" width="15.6328125" bestFit="1" customWidth="1"/>
    <col min="4277" max="4277" width="12.6328125" bestFit="1" customWidth="1"/>
    <col min="4278" max="4278" width="15.6328125" bestFit="1" customWidth="1"/>
    <col min="4279" max="4279" width="12.6328125" bestFit="1" customWidth="1"/>
    <col min="4280" max="4280" width="15.6328125" bestFit="1" customWidth="1"/>
    <col min="4281" max="4281" width="12.6328125" bestFit="1" customWidth="1"/>
    <col min="4282" max="4282" width="15.6328125" bestFit="1" customWidth="1"/>
    <col min="4283" max="4283" width="12.6328125" bestFit="1" customWidth="1"/>
    <col min="4284" max="4284" width="15.6328125" bestFit="1" customWidth="1"/>
    <col min="4285" max="4285" width="12.6328125" bestFit="1" customWidth="1"/>
    <col min="4286" max="4286" width="15.6328125" bestFit="1" customWidth="1"/>
    <col min="4287" max="4287" width="12.6328125" bestFit="1" customWidth="1"/>
    <col min="4288" max="4288" width="15.6328125" bestFit="1" customWidth="1"/>
    <col min="4289" max="4289" width="12.6328125" bestFit="1" customWidth="1"/>
    <col min="4290" max="4290" width="15.6328125" bestFit="1" customWidth="1"/>
    <col min="4291" max="4291" width="12.6328125" bestFit="1" customWidth="1"/>
    <col min="4292" max="4292" width="15.6328125" bestFit="1" customWidth="1"/>
    <col min="4293" max="4293" width="12.6328125" bestFit="1" customWidth="1"/>
    <col min="4294" max="4294" width="15.6328125" bestFit="1" customWidth="1"/>
    <col min="4295" max="4295" width="12.6328125" bestFit="1" customWidth="1"/>
    <col min="4296" max="4296" width="15.6328125" bestFit="1" customWidth="1"/>
    <col min="4297" max="4297" width="12.6328125" bestFit="1" customWidth="1"/>
    <col min="4298" max="4298" width="15.6328125" bestFit="1" customWidth="1"/>
    <col min="4299" max="4299" width="12.6328125" bestFit="1" customWidth="1"/>
    <col min="4300" max="4300" width="15.6328125" bestFit="1" customWidth="1"/>
    <col min="4301" max="4301" width="12.6328125" bestFit="1" customWidth="1"/>
    <col min="4302" max="4302" width="15.6328125" bestFit="1" customWidth="1"/>
    <col min="4303" max="4303" width="12.6328125" bestFit="1" customWidth="1"/>
    <col min="4304" max="4304" width="15.6328125" bestFit="1" customWidth="1"/>
    <col min="4305" max="4305" width="12.6328125" bestFit="1" customWidth="1"/>
    <col min="4306" max="4306" width="15.6328125" bestFit="1" customWidth="1"/>
    <col min="4307" max="4307" width="12.6328125" bestFit="1" customWidth="1"/>
    <col min="4308" max="4308" width="15.6328125" bestFit="1" customWidth="1"/>
    <col min="4309" max="4309" width="12.6328125" bestFit="1" customWidth="1"/>
    <col min="4310" max="4310" width="15.6328125" bestFit="1" customWidth="1"/>
    <col min="4311" max="4311" width="12.6328125" bestFit="1" customWidth="1"/>
    <col min="4312" max="4312" width="15.6328125" bestFit="1" customWidth="1"/>
    <col min="4313" max="4313" width="12.6328125" bestFit="1" customWidth="1"/>
    <col min="4314" max="4314" width="15.6328125" bestFit="1" customWidth="1"/>
    <col min="4315" max="4315" width="12.6328125" bestFit="1" customWidth="1"/>
    <col min="4316" max="4316" width="15.6328125" bestFit="1" customWidth="1"/>
    <col min="4317" max="4317" width="12.6328125" bestFit="1" customWidth="1"/>
    <col min="4318" max="4318" width="15.6328125" bestFit="1" customWidth="1"/>
    <col min="4319" max="4319" width="12.6328125" bestFit="1" customWidth="1"/>
    <col min="4320" max="4320" width="15.6328125" bestFit="1" customWidth="1"/>
    <col min="4321" max="4321" width="12.6328125" bestFit="1" customWidth="1"/>
    <col min="4322" max="4322" width="15.6328125" bestFit="1" customWidth="1"/>
    <col min="4323" max="4323" width="12.6328125" bestFit="1" customWidth="1"/>
    <col min="4324" max="4324" width="15.6328125" bestFit="1" customWidth="1"/>
    <col min="4325" max="4325" width="12.6328125" bestFit="1" customWidth="1"/>
    <col min="4326" max="4326" width="15.6328125" bestFit="1" customWidth="1"/>
    <col min="4327" max="4327" width="12.6328125" bestFit="1" customWidth="1"/>
    <col min="4328" max="4328" width="15.6328125" bestFit="1" customWidth="1"/>
    <col min="4329" max="4329" width="12.6328125" bestFit="1" customWidth="1"/>
    <col min="4330" max="4330" width="15.6328125" bestFit="1" customWidth="1"/>
    <col min="4331" max="4331" width="12.6328125" bestFit="1" customWidth="1"/>
    <col min="4332" max="4332" width="15.6328125" bestFit="1" customWidth="1"/>
    <col min="4333" max="4333" width="12.6328125" bestFit="1" customWidth="1"/>
    <col min="4334" max="4334" width="15.6328125" bestFit="1" customWidth="1"/>
    <col min="4335" max="4335" width="12.6328125" bestFit="1" customWidth="1"/>
    <col min="4336" max="4336" width="15.6328125" bestFit="1" customWidth="1"/>
    <col min="4337" max="4337" width="12.6328125" bestFit="1" customWidth="1"/>
    <col min="4338" max="4338" width="15.6328125" bestFit="1" customWidth="1"/>
    <col min="4339" max="4339" width="12.6328125" bestFit="1" customWidth="1"/>
    <col min="4340" max="4340" width="15.6328125" bestFit="1" customWidth="1"/>
    <col min="4341" max="4341" width="12.6328125" bestFit="1" customWidth="1"/>
    <col min="4342" max="4342" width="15.6328125" bestFit="1" customWidth="1"/>
    <col min="4343" max="4343" width="12.6328125" bestFit="1" customWidth="1"/>
    <col min="4344" max="4344" width="15.6328125" bestFit="1" customWidth="1"/>
    <col min="4345" max="4345" width="12.6328125" bestFit="1" customWidth="1"/>
    <col min="4346" max="4346" width="15.6328125" bestFit="1" customWidth="1"/>
    <col min="4347" max="4347" width="12.6328125" bestFit="1" customWidth="1"/>
    <col min="4348" max="4348" width="15.6328125" bestFit="1" customWidth="1"/>
    <col min="4349" max="4349" width="12.6328125" bestFit="1" customWidth="1"/>
    <col min="4350" max="4350" width="15.6328125" bestFit="1" customWidth="1"/>
    <col min="4351" max="4351" width="12.6328125" bestFit="1" customWidth="1"/>
    <col min="4352" max="4352" width="15.6328125" bestFit="1" customWidth="1"/>
    <col min="4353" max="4353" width="12.6328125" bestFit="1" customWidth="1"/>
    <col min="4354" max="4354" width="15.6328125" bestFit="1" customWidth="1"/>
    <col min="4355" max="4355" width="12.6328125" bestFit="1" customWidth="1"/>
    <col min="4356" max="4356" width="15.6328125" bestFit="1" customWidth="1"/>
    <col min="4357" max="4357" width="12.6328125" bestFit="1" customWidth="1"/>
    <col min="4358" max="4358" width="15.6328125" bestFit="1" customWidth="1"/>
    <col min="4359" max="4359" width="12.6328125" bestFit="1" customWidth="1"/>
    <col min="4360" max="4360" width="15.6328125" bestFit="1" customWidth="1"/>
    <col min="4361" max="4361" width="12.6328125" bestFit="1" customWidth="1"/>
    <col min="4362" max="4362" width="15.6328125" bestFit="1" customWidth="1"/>
    <col min="4363" max="4363" width="12.6328125" bestFit="1" customWidth="1"/>
    <col min="4364" max="4364" width="15.6328125" bestFit="1" customWidth="1"/>
    <col min="4365" max="4365" width="12.6328125" bestFit="1" customWidth="1"/>
    <col min="4366" max="4366" width="15.6328125" bestFit="1" customWidth="1"/>
    <col min="4367" max="4367" width="12.6328125" bestFit="1" customWidth="1"/>
    <col min="4368" max="4368" width="15.6328125" bestFit="1" customWidth="1"/>
    <col min="4369" max="4369" width="12.6328125" bestFit="1" customWidth="1"/>
    <col min="4370" max="4370" width="15.6328125" bestFit="1" customWidth="1"/>
    <col min="4371" max="4371" width="12.6328125" bestFit="1" customWidth="1"/>
    <col min="4372" max="4372" width="15.6328125" bestFit="1" customWidth="1"/>
    <col min="4373" max="4373" width="12.6328125" bestFit="1" customWidth="1"/>
    <col min="4374" max="4374" width="15.6328125" bestFit="1" customWidth="1"/>
    <col min="4375" max="4375" width="12.6328125" bestFit="1" customWidth="1"/>
    <col min="4376" max="4376" width="15.6328125" bestFit="1" customWidth="1"/>
    <col min="4377" max="4377" width="12.6328125" bestFit="1" customWidth="1"/>
    <col min="4378" max="4378" width="15.6328125" bestFit="1" customWidth="1"/>
    <col min="4379" max="4379" width="12.6328125" bestFit="1" customWidth="1"/>
    <col min="4380" max="4380" width="15.6328125" bestFit="1" customWidth="1"/>
    <col min="4381" max="4381" width="12.6328125" bestFit="1" customWidth="1"/>
    <col min="4382" max="4382" width="15.6328125" bestFit="1" customWidth="1"/>
    <col min="4383" max="4383" width="12.6328125" bestFit="1" customWidth="1"/>
    <col min="4384" max="4384" width="15.6328125" bestFit="1" customWidth="1"/>
    <col min="4385" max="4385" width="12.6328125" bestFit="1" customWidth="1"/>
    <col min="4386" max="4386" width="15.6328125" bestFit="1" customWidth="1"/>
    <col min="4387" max="4387" width="12.6328125" bestFit="1" customWidth="1"/>
    <col min="4388" max="4388" width="15.6328125" bestFit="1" customWidth="1"/>
    <col min="4389" max="4389" width="12.6328125" bestFit="1" customWidth="1"/>
    <col min="4390" max="4390" width="15.6328125" bestFit="1" customWidth="1"/>
    <col min="4391" max="4391" width="12.6328125" bestFit="1" customWidth="1"/>
    <col min="4392" max="4392" width="15.6328125" bestFit="1" customWidth="1"/>
    <col min="4393" max="4393" width="12.6328125" bestFit="1" customWidth="1"/>
    <col min="4394" max="4394" width="15.6328125" bestFit="1" customWidth="1"/>
    <col min="4395" max="4395" width="12.6328125" bestFit="1" customWidth="1"/>
    <col min="4396" max="4396" width="15.6328125" bestFit="1" customWidth="1"/>
    <col min="4397" max="4397" width="12.6328125" bestFit="1" customWidth="1"/>
    <col min="4398" max="4398" width="15.6328125" bestFit="1" customWidth="1"/>
    <col min="4399" max="4399" width="12.6328125" bestFit="1" customWidth="1"/>
    <col min="4400" max="4400" width="15.6328125" bestFit="1" customWidth="1"/>
    <col min="4401" max="4401" width="12.6328125" bestFit="1" customWidth="1"/>
    <col min="4402" max="4402" width="15.6328125" bestFit="1" customWidth="1"/>
    <col min="4403" max="4403" width="12.6328125" bestFit="1" customWidth="1"/>
    <col min="4404" max="4404" width="15.6328125" bestFit="1" customWidth="1"/>
    <col min="4405" max="4405" width="12.6328125" bestFit="1" customWidth="1"/>
    <col min="4406" max="4406" width="15.6328125" bestFit="1" customWidth="1"/>
    <col min="4407" max="4407" width="12.6328125" bestFit="1" customWidth="1"/>
    <col min="4408" max="4408" width="15.6328125" bestFit="1" customWidth="1"/>
    <col min="4409" max="4409" width="12.6328125" bestFit="1" customWidth="1"/>
    <col min="4410" max="4410" width="15.6328125" bestFit="1" customWidth="1"/>
    <col min="4411" max="4411" width="12.6328125" bestFit="1" customWidth="1"/>
    <col min="4412" max="4412" width="15.6328125" bestFit="1" customWidth="1"/>
    <col min="4413" max="4413" width="12.6328125" bestFit="1" customWidth="1"/>
    <col min="4414" max="4414" width="15.6328125" bestFit="1" customWidth="1"/>
    <col min="4415" max="4415" width="12.6328125" bestFit="1" customWidth="1"/>
    <col min="4416" max="4416" width="15.6328125" bestFit="1" customWidth="1"/>
    <col min="4417" max="4417" width="12.6328125" bestFit="1" customWidth="1"/>
    <col min="4418" max="4418" width="15.6328125" bestFit="1" customWidth="1"/>
    <col min="4419" max="4419" width="12.6328125" bestFit="1" customWidth="1"/>
    <col min="4420" max="4420" width="15.6328125" bestFit="1" customWidth="1"/>
    <col min="4421" max="4421" width="12.6328125" bestFit="1" customWidth="1"/>
    <col min="4422" max="4422" width="15.6328125" bestFit="1" customWidth="1"/>
    <col min="4423" max="4423" width="12.6328125" bestFit="1" customWidth="1"/>
    <col min="4424" max="4424" width="15.6328125" bestFit="1" customWidth="1"/>
    <col min="4425" max="4425" width="12.6328125" bestFit="1" customWidth="1"/>
    <col min="4426" max="4426" width="15.6328125" bestFit="1" customWidth="1"/>
    <col min="4427" max="4427" width="12.6328125" bestFit="1" customWidth="1"/>
    <col min="4428" max="4428" width="15.6328125" bestFit="1" customWidth="1"/>
    <col min="4429" max="4429" width="12.6328125" bestFit="1" customWidth="1"/>
    <col min="4430" max="4430" width="15.6328125" bestFit="1" customWidth="1"/>
    <col min="4431" max="4431" width="12.6328125" bestFit="1" customWidth="1"/>
    <col min="4432" max="4432" width="15.6328125" bestFit="1" customWidth="1"/>
    <col min="4433" max="4433" width="12.6328125" bestFit="1" customWidth="1"/>
    <col min="4434" max="4434" width="15.6328125" bestFit="1" customWidth="1"/>
    <col min="4435" max="4435" width="12.6328125" bestFit="1" customWidth="1"/>
    <col min="4436" max="4436" width="15.6328125" bestFit="1" customWidth="1"/>
    <col min="4437" max="4437" width="12.6328125" bestFit="1" customWidth="1"/>
    <col min="4438" max="4438" width="15.6328125" bestFit="1" customWidth="1"/>
    <col min="4439" max="4439" width="12.6328125" bestFit="1" customWidth="1"/>
    <col min="4440" max="4440" width="15.6328125" bestFit="1" customWidth="1"/>
    <col min="4441" max="4441" width="12.6328125" bestFit="1" customWidth="1"/>
    <col min="4442" max="4442" width="15.6328125" bestFit="1" customWidth="1"/>
    <col min="4443" max="4443" width="12.6328125" bestFit="1" customWidth="1"/>
    <col min="4444" max="4444" width="15.6328125" bestFit="1" customWidth="1"/>
    <col min="4445" max="4445" width="12.6328125" bestFit="1" customWidth="1"/>
    <col min="4446" max="4446" width="15.6328125" bestFit="1" customWidth="1"/>
    <col min="4447" max="4447" width="12.6328125" bestFit="1" customWidth="1"/>
    <col min="4448" max="4448" width="15.6328125" bestFit="1" customWidth="1"/>
    <col min="4449" max="4449" width="12.6328125" bestFit="1" customWidth="1"/>
    <col min="4450" max="4450" width="15.6328125" bestFit="1" customWidth="1"/>
    <col min="4451" max="4451" width="12.6328125" bestFit="1" customWidth="1"/>
    <col min="4452" max="4452" width="15.6328125" bestFit="1" customWidth="1"/>
    <col min="4453" max="4453" width="12.6328125" bestFit="1" customWidth="1"/>
    <col min="4454" max="4454" width="15.6328125" bestFit="1" customWidth="1"/>
    <col min="4455" max="4455" width="12.6328125" bestFit="1" customWidth="1"/>
    <col min="4456" max="4456" width="15.6328125" bestFit="1" customWidth="1"/>
    <col min="4457" max="4457" width="12.6328125" bestFit="1" customWidth="1"/>
    <col min="4458" max="4458" width="15.6328125" bestFit="1" customWidth="1"/>
    <col min="4459" max="4459" width="12.6328125" bestFit="1" customWidth="1"/>
    <col min="4460" max="4460" width="15.6328125" bestFit="1" customWidth="1"/>
    <col min="4461" max="4461" width="12.6328125" bestFit="1" customWidth="1"/>
    <col min="4462" max="4462" width="15.6328125" bestFit="1" customWidth="1"/>
    <col min="4463" max="4463" width="12.6328125" bestFit="1" customWidth="1"/>
    <col min="4464" max="4464" width="15.6328125" bestFit="1" customWidth="1"/>
    <col min="4465" max="4465" width="12.6328125" bestFit="1" customWidth="1"/>
    <col min="4466" max="4466" width="15.6328125" bestFit="1" customWidth="1"/>
    <col min="4467" max="4467" width="12.6328125" bestFit="1" customWidth="1"/>
    <col min="4468" max="4468" width="15.6328125" bestFit="1" customWidth="1"/>
    <col min="4469" max="4469" width="12.6328125" bestFit="1" customWidth="1"/>
    <col min="4470" max="4470" width="15.6328125" bestFit="1" customWidth="1"/>
    <col min="4471" max="4471" width="12.6328125" bestFit="1" customWidth="1"/>
    <col min="4472" max="4472" width="15.6328125" bestFit="1" customWidth="1"/>
    <col min="4473" max="4473" width="12.6328125" bestFit="1" customWidth="1"/>
    <col min="4474" max="4474" width="15.6328125" bestFit="1" customWidth="1"/>
    <col min="4475" max="4475" width="12.6328125" bestFit="1" customWidth="1"/>
    <col min="4476" max="4476" width="15.6328125" bestFit="1" customWidth="1"/>
    <col min="4477" max="4477" width="12.6328125" bestFit="1" customWidth="1"/>
    <col min="4478" max="4478" width="15.6328125" bestFit="1" customWidth="1"/>
    <col min="4479" max="4479" width="12.6328125" bestFit="1" customWidth="1"/>
    <col min="4480" max="4480" width="15.6328125" bestFit="1" customWidth="1"/>
    <col min="4481" max="4481" width="12.6328125" bestFit="1" customWidth="1"/>
    <col min="4482" max="4482" width="15.6328125" bestFit="1" customWidth="1"/>
    <col min="4483" max="4483" width="12.6328125" bestFit="1" customWidth="1"/>
    <col min="4484" max="4484" width="15.6328125" bestFit="1" customWidth="1"/>
    <col min="4485" max="4485" width="12.6328125" bestFit="1" customWidth="1"/>
    <col min="4486" max="4486" width="15.6328125" bestFit="1" customWidth="1"/>
    <col min="4487" max="4488" width="12.6328125" bestFit="1" customWidth="1"/>
    <col min="4489" max="4489" width="15.6328125" bestFit="1" customWidth="1"/>
    <col min="4490" max="4490" width="12.6328125" bestFit="1" customWidth="1"/>
    <col min="4491" max="4491" width="15.6328125" bestFit="1" customWidth="1"/>
    <col min="4492" max="4492" width="12.6328125" bestFit="1" customWidth="1"/>
    <col min="4493" max="4493" width="15.6328125" bestFit="1" customWidth="1"/>
    <col min="4494" max="4494" width="12.6328125" bestFit="1" customWidth="1"/>
    <col min="4495" max="4495" width="15.6328125" bestFit="1" customWidth="1"/>
    <col min="4496" max="4496" width="12.6328125" bestFit="1" customWidth="1"/>
    <col min="4497" max="4497" width="15.6328125" bestFit="1" customWidth="1"/>
    <col min="4498" max="4498" width="12.6328125" bestFit="1" customWidth="1"/>
    <col min="4499" max="4499" width="15.6328125" bestFit="1" customWidth="1"/>
    <col min="4500" max="4500" width="12.6328125" bestFit="1" customWidth="1"/>
    <col min="4501" max="4501" width="15.6328125" bestFit="1" customWidth="1"/>
    <col min="4502" max="4502" width="12.6328125" bestFit="1" customWidth="1"/>
    <col min="4503" max="4503" width="15.6328125" bestFit="1" customWidth="1"/>
    <col min="4504" max="4504" width="12.6328125" bestFit="1" customWidth="1"/>
    <col min="4505" max="4505" width="15.6328125" bestFit="1" customWidth="1"/>
    <col min="4506" max="4506" width="12.6328125" bestFit="1" customWidth="1"/>
    <col min="4507" max="4507" width="15.6328125" bestFit="1" customWidth="1"/>
    <col min="4508" max="4508" width="12.6328125" bestFit="1" customWidth="1"/>
    <col min="4509" max="4509" width="15.6328125" bestFit="1" customWidth="1"/>
    <col min="4510" max="4510" width="12.6328125" bestFit="1" customWidth="1"/>
    <col min="4511" max="4511" width="15.6328125" bestFit="1" customWidth="1"/>
    <col min="4512" max="4512" width="12.6328125" bestFit="1" customWidth="1"/>
    <col min="4513" max="4513" width="15.6328125" bestFit="1" customWidth="1"/>
    <col min="4514" max="4514" width="12.6328125" bestFit="1" customWidth="1"/>
    <col min="4515" max="4515" width="15.6328125" bestFit="1" customWidth="1"/>
    <col min="4516" max="4516" width="12.6328125" bestFit="1" customWidth="1"/>
    <col min="4517" max="4517" width="15.6328125" bestFit="1" customWidth="1"/>
    <col min="4518" max="4518" width="12.6328125" bestFit="1" customWidth="1"/>
    <col min="4519" max="4519" width="15.6328125" bestFit="1" customWidth="1"/>
    <col min="4520" max="4520" width="12.6328125" bestFit="1" customWidth="1"/>
    <col min="4521" max="4521" width="15.6328125" bestFit="1" customWidth="1"/>
    <col min="4522" max="4522" width="12.6328125" bestFit="1" customWidth="1"/>
    <col min="4523" max="4523" width="15.6328125" bestFit="1" customWidth="1"/>
    <col min="4524" max="4524" width="12.6328125" bestFit="1" customWidth="1"/>
    <col min="4525" max="4525" width="15.6328125" bestFit="1" customWidth="1"/>
    <col min="4526" max="4526" width="12.6328125" bestFit="1" customWidth="1"/>
    <col min="4527" max="4527" width="15.6328125" bestFit="1" customWidth="1"/>
    <col min="4528" max="4528" width="12.6328125" bestFit="1" customWidth="1"/>
    <col min="4529" max="4529" width="15.6328125" bestFit="1" customWidth="1"/>
    <col min="4530" max="4530" width="12.6328125" bestFit="1" customWidth="1"/>
    <col min="4531" max="4531" width="15.6328125" bestFit="1" customWidth="1"/>
    <col min="4532" max="4532" width="12.6328125" bestFit="1" customWidth="1"/>
    <col min="4533" max="4533" width="15.6328125" bestFit="1" customWidth="1"/>
    <col min="4534" max="4534" width="12.6328125" bestFit="1" customWidth="1"/>
    <col min="4535" max="4535" width="15.6328125" bestFit="1" customWidth="1"/>
    <col min="4536" max="4536" width="12.6328125" bestFit="1" customWidth="1"/>
    <col min="4537" max="4537" width="15.6328125" bestFit="1" customWidth="1"/>
    <col min="4538" max="4538" width="12.6328125" bestFit="1" customWidth="1"/>
    <col min="4539" max="4539" width="15.6328125" bestFit="1" customWidth="1"/>
    <col min="4540" max="4540" width="12.6328125" bestFit="1" customWidth="1"/>
    <col min="4541" max="4541" width="15.6328125" bestFit="1" customWidth="1"/>
    <col min="4542" max="4542" width="12.6328125" bestFit="1" customWidth="1"/>
    <col min="4543" max="4543" width="15.6328125" bestFit="1" customWidth="1"/>
    <col min="4544" max="4544" width="12.6328125" bestFit="1" customWidth="1"/>
    <col min="4545" max="4545" width="15.6328125" bestFit="1" customWidth="1"/>
    <col min="4546" max="4546" width="12.6328125" bestFit="1" customWidth="1"/>
    <col min="4547" max="4547" width="15.6328125" bestFit="1" customWidth="1"/>
    <col min="4548" max="4548" width="12.6328125" bestFit="1" customWidth="1"/>
    <col min="4549" max="4549" width="15.6328125" bestFit="1" customWidth="1"/>
    <col min="4550" max="4550" width="12.6328125" bestFit="1" customWidth="1"/>
    <col min="4551" max="4551" width="15.6328125" bestFit="1" customWidth="1"/>
    <col min="4552" max="4552" width="12.6328125" bestFit="1" customWidth="1"/>
    <col min="4553" max="4553" width="15.6328125" bestFit="1" customWidth="1"/>
    <col min="4554" max="4554" width="12.6328125" bestFit="1" customWidth="1"/>
    <col min="4555" max="4555" width="15.6328125" bestFit="1" customWidth="1"/>
    <col min="4556" max="4556" width="12.6328125" bestFit="1" customWidth="1"/>
    <col min="4557" max="4557" width="15.6328125" bestFit="1" customWidth="1"/>
    <col min="4558" max="4558" width="12.6328125" bestFit="1" customWidth="1"/>
    <col min="4559" max="4559" width="15.6328125" bestFit="1" customWidth="1"/>
    <col min="4560" max="4560" width="12.6328125" bestFit="1" customWidth="1"/>
    <col min="4561" max="4561" width="15.6328125" bestFit="1" customWidth="1"/>
    <col min="4562" max="4562" width="12.6328125" bestFit="1" customWidth="1"/>
    <col min="4563" max="4563" width="15.6328125" bestFit="1" customWidth="1"/>
    <col min="4564" max="4564" width="12.6328125" bestFit="1" customWidth="1"/>
    <col min="4565" max="4565" width="15.6328125" bestFit="1" customWidth="1"/>
    <col min="4566" max="4566" width="12.6328125" bestFit="1" customWidth="1"/>
    <col min="4567" max="4567" width="15.6328125" bestFit="1" customWidth="1"/>
    <col min="4568" max="4568" width="12.6328125" bestFit="1" customWidth="1"/>
    <col min="4569" max="4569" width="15.6328125" bestFit="1" customWidth="1"/>
    <col min="4570" max="4570" width="12.6328125" bestFit="1" customWidth="1"/>
    <col min="4571" max="4571" width="15.6328125" bestFit="1" customWidth="1"/>
    <col min="4572" max="4572" width="12.6328125" bestFit="1" customWidth="1"/>
    <col min="4573" max="4573" width="15.6328125" bestFit="1" customWidth="1"/>
    <col min="4574" max="4574" width="12.6328125" bestFit="1" customWidth="1"/>
    <col min="4575" max="4575" width="15.6328125" bestFit="1" customWidth="1"/>
    <col min="4576" max="4576" width="12.6328125" bestFit="1" customWidth="1"/>
    <col min="4577" max="4577" width="15.6328125" bestFit="1" customWidth="1"/>
    <col min="4578" max="4578" width="12.6328125" bestFit="1" customWidth="1"/>
    <col min="4579" max="4579" width="15.6328125" bestFit="1" customWidth="1"/>
    <col min="4580" max="4580" width="12.6328125" bestFit="1" customWidth="1"/>
    <col min="4581" max="4581" width="15.6328125" bestFit="1" customWidth="1"/>
    <col min="4582" max="4582" width="12.6328125" bestFit="1" customWidth="1"/>
    <col min="4583" max="4583" width="15.6328125" bestFit="1" customWidth="1"/>
    <col min="4584" max="4584" width="12.6328125" bestFit="1" customWidth="1"/>
    <col min="4585" max="4585" width="15.6328125" bestFit="1" customWidth="1"/>
    <col min="4586" max="4586" width="12.6328125" bestFit="1" customWidth="1"/>
    <col min="4587" max="4587" width="15.6328125" bestFit="1" customWidth="1"/>
    <col min="4588" max="4588" width="12.6328125" bestFit="1" customWidth="1"/>
    <col min="4589" max="4589" width="15.6328125" bestFit="1" customWidth="1"/>
    <col min="4590" max="4590" width="12.6328125" bestFit="1" customWidth="1"/>
    <col min="4591" max="4591" width="15.6328125" bestFit="1" customWidth="1"/>
    <col min="4592" max="4592" width="12.6328125" bestFit="1" customWidth="1"/>
    <col min="4593" max="4593" width="15.6328125" bestFit="1" customWidth="1"/>
    <col min="4594" max="4594" width="12.6328125" bestFit="1" customWidth="1"/>
    <col min="4595" max="4595" width="15.6328125" bestFit="1" customWidth="1"/>
    <col min="4596" max="4596" width="12.6328125" bestFit="1" customWidth="1"/>
    <col min="4597" max="4597" width="15.6328125" bestFit="1" customWidth="1"/>
    <col min="4598" max="4598" width="12.6328125" bestFit="1" customWidth="1"/>
    <col min="4599" max="4599" width="15.6328125" bestFit="1" customWidth="1"/>
    <col min="4600" max="4600" width="12.6328125" bestFit="1" customWidth="1"/>
    <col min="4601" max="4601" width="15.6328125" bestFit="1" customWidth="1"/>
    <col min="4602" max="4602" width="12.6328125" bestFit="1" customWidth="1"/>
    <col min="4603" max="4603" width="15.6328125" bestFit="1" customWidth="1"/>
    <col min="4604" max="4604" width="12.6328125" bestFit="1" customWidth="1"/>
    <col min="4605" max="4605" width="15.6328125" bestFit="1" customWidth="1"/>
    <col min="4606" max="4606" width="12.6328125" bestFit="1" customWidth="1"/>
    <col min="4607" max="4607" width="15.6328125" bestFit="1" customWidth="1"/>
    <col min="4608" max="4608" width="12.6328125" bestFit="1" customWidth="1"/>
    <col min="4609" max="4609" width="15.6328125" bestFit="1" customWidth="1"/>
    <col min="4610" max="4610" width="12.6328125" bestFit="1" customWidth="1"/>
    <col min="4611" max="4611" width="15.6328125" bestFit="1" customWidth="1"/>
    <col min="4612" max="4612" width="12.6328125" bestFit="1" customWidth="1"/>
    <col min="4613" max="4613" width="15.6328125" bestFit="1" customWidth="1"/>
    <col min="4614" max="4614" width="12.6328125" bestFit="1" customWidth="1"/>
    <col min="4615" max="4615" width="15.6328125" bestFit="1" customWidth="1"/>
    <col min="4616" max="4616" width="12.6328125" bestFit="1" customWidth="1"/>
    <col min="4617" max="4617" width="15.6328125" bestFit="1" customWidth="1"/>
    <col min="4618" max="4618" width="12.6328125" bestFit="1" customWidth="1"/>
    <col min="4619" max="4619" width="15.6328125" bestFit="1" customWidth="1"/>
    <col min="4620" max="4620" width="12.6328125" bestFit="1" customWidth="1"/>
    <col min="4621" max="4621" width="15.6328125" bestFit="1" customWidth="1"/>
    <col min="4622" max="4622" width="12.6328125" bestFit="1" customWidth="1"/>
    <col min="4623" max="4623" width="15.6328125" bestFit="1" customWidth="1"/>
    <col min="4624" max="4624" width="12.6328125" bestFit="1" customWidth="1"/>
    <col min="4625" max="4625" width="15.6328125" bestFit="1" customWidth="1"/>
    <col min="4626" max="4626" width="12.6328125" bestFit="1" customWidth="1"/>
    <col min="4627" max="4627" width="15.6328125" bestFit="1" customWidth="1"/>
    <col min="4628" max="4628" width="12.6328125" bestFit="1" customWidth="1"/>
    <col min="4629" max="4629" width="15.6328125" bestFit="1" customWidth="1"/>
    <col min="4630" max="4630" width="12.6328125" bestFit="1" customWidth="1"/>
    <col min="4631" max="4631" width="15.6328125" bestFit="1" customWidth="1"/>
    <col min="4632" max="4632" width="12.6328125" bestFit="1" customWidth="1"/>
    <col min="4633" max="4633" width="15.6328125" bestFit="1" customWidth="1"/>
    <col min="4634" max="4634" width="12.6328125" bestFit="1" customWidth="1"/>
    <col min="4635" max="4635" width="15.6328125" bestFit="1" customWidth="1"/>
    <col min="4636" max="4636" width="12.6328125" bestFit="1" customWidth="1"/>
    <col min="4637" max="4637" width="15.6328125" bestFit="1" customWidth="1"/>
    <col min="4638" max="4638" width="12.6328125" bestFit="1" customWidth="1"/>
    <col min="4639" max="4639" width="15.6328125" bestFit="1" customWidth="1"/>
    <col min="4640" max="4640" width="12.6328125" bestFit="1" customWidth="1"/>
    <col min="4641" max="4641" width="15.6328125" bestFit="1" customWidth="1"/>
    <col min="4642" max="4642" width="12.6328125" bestFit="1" customWidth="1"/>
    <col min="4643" max="4643" width="15.6328125" bestFit="1" customWidth="1"/>
    <col min="4644" max="4644" width="12.6328125" bestFit="1" customWidth="1"/>
    <col min="4645" max="4645" width="15.6328125" bestFit="1" customWidth="1"/>
    <col min="4646" max="4646" width="12.6328125" bestFit="1" customWidth="1"/>
    <col min="4647" max="4647" width="15.6328125" bestFit="1" customWidth="1"/>
    <col min="4648" max="4648" width="12.6328125" bestFit="1" customWidth="1"/>
    <col min="4649" max="4649" width="15.6328125" bestFit="1" customWidth="1"/>
    <col min="4650" max="4650" width="12.6328125" bestFit="1" customWidth="1"/>
    <col min="4651" max="4651" width="15.6328125" bestFit="1" customWidth="1"/>
    <col min="4652" max="4652" width="12.6328125" bestFit="1" customWidth="1"/>
    <col min="4653" max="4653" width="15.6328125" bestFit="1" customWidth="1"/>
    <col min="4654" max="4654" width="12.6328125" bestFit="1" customWidth="1"/>
    <col min="4655" max="4655" width="15.6328125" bestFit="1" customWidth="1"/>
    <col min="4656" max="4656" width="12.6328125" bestFit="1" customWidth="1"/>
    <col min="4657" max="4657" width="15.6328125" bestFit="1" customWidth="1"/>
    <col min="4658" max="4658" width="12.6328125" bestFit="1" customWidth="1"/>
    <col min="4659" max="4659" width="15.6328125" bestFit="1" customWidth="1"/>
    <col min="4660" max="4660" width="12.6328125" bestFit="1" customWidth="1"/>
    <col min="4661" max="4661" width="15.6328125" bestFit="1" customWidth="1"/>
    <col min="4662" max="4662" width="12.6328125" bestFit="1" customWidth="1"/>
    <col min="4663" max="4663" width="15.6328125" bestFit="1" customWidth="1"/>
    <col min="4664" max="4664" width="12.6328125" bestFit="1" customWidth="1"/>
    <col min="4665" max="4665" width="15.6328125" bestFit="1" customWidth="1"/>
    <col min="4666" max="4666" width="12.6328125" bestFit="1" customWidth="1"/>
    <col min="4667" max="4667" width="15.6328125" bestFit="1" customWidth="1"/>
    <col min="4668" max="4668" width="12.6328125" bestFit="1" customWidth="1"/>
    <col min="4669" max="4669" width="15.6328125" bestFit="1" customWidth="1"/>
    <col min="4670" max="4670" width="12.6328125" bestFit="1" customWidth="1"/>
    <col min="4671" max="4671" width="15.6328125" bestFit="1" customWidth="1"/>
    <col min="4672" max="4672" width="12.6328125" bestFit="1" customWidth="1"/>
    <col min="4673" max="4673" width="15.6328125" bestFit="1" customWidth="1"/>
    <col min="4674" max="4674" width="12.6328125" bestFit="1" customWidth="1"/>
    <col min="4675" max="4675" width="15.6328125" bestFit="1" customWidth="1"/>
    <col min="4676" max="4676" width="12.6328125" bestFit="1" customWidth="1"/>
    <col min="4677" max="4677" width="15.6328125" bestFit="1" customWidth="1"/>
    <col min="4678" max="4678" width="12.6328125" bestFit="1" customWidth="1"/>
    <col min="4679" max="4679" width="15.6328125" bestFit="1" customWidth="1"/>
    <col min="4680" max="4680" width="12.6328125" bestFit="1" customWidth="1"/>
    <col min="4681" max="4681" width="15.6328125" bestFit="1" customWidth="1"/>
    <col min="4682" max="4682" width="12.6328125" bestFit="1" customWidth="1"/>
    <col min="4683" max="4683" width="15.6328125" bestFit="1" customWidth="1"/>
    <col min="4684" max="4684" width="12.6328125" bestFit="1" customWidth="1"/>
    <col min="4685" max="4685" width="15.6328125" bestFit="1" customWidth="1"/>
    <col min="4686" max="4686" width="12.6328125" bestFit="1" customWidth="1"/>
    <col min="4687" max="4687" width="15.6328125" bestFit="1" customWidth="1"/>
    <col min="4688" max="4688" width="12.6328125" bestFit="1" customWidth="1"/>
    <col min="4689" max="4689" width="15.6328125" bestFit="1" customWidth="1"/>
    <col min="4690" max="4690" width="12.6328125" bestFit="1" customWidth="1"/>
    <col min="4691" max="4691" width="15.6328125" bestFit="1" customWidth="1"/>
    <col min="4692" max="4692" width="12.6328125" bestFit="1" customWidth="1"/>
    <col min="4693" max="4693" width="15.6328125" bestFit="1" customWidth="1"/>
    <col min="4694" max="4694" width="12.6328125" bestFit="1" customWidth="1"/>
    <col min="4695" max="4695" width="15.6328125" bestFit="1" customWidth="1"/>
    <col min="4696" max="4696" width="12.6328125" bestFit="1" customWidth="1"/>
    <col min="4697" max="4697" width="15.6328125" bestFit="1" customWidth="1"/>
    <col min="4698" max="4698" width="12.6328125" bestFit="1" customWidth="1"/>
    <col min="4699" max="4699" width="15.6328125" bestFit="1" customWidth="1"/>
    <col min="4700" max="4700" width="12.6328125" bestFit="1" customWidth="1"/>
    <col min="4701" max="4701" width="15.6328125" bestFit="1" customWidth="1"/>
    <col min="4702" max="4702" width="12.6328125" bestFit="1" customWidth="1"/>
    <col min="4703" max="4703" width="15.6328125" bestFit="1" customWidth="1"/>
    <col min="4704" max="4704" width="12.6328125" bestFit="1" customWidth="1"/>
    <col min="4705" max="4705" width="15.6328125" bestFit="1" customWidth="1"/>
    <col min="4706" max="4706" width="12.6328125" bestFit="1" customWidth="1"/>
    <col min="4707" max="4707" width="15.6328125" bestFit="1" customWidth="1"/>
    <col min="4708" max="4708" width="12.6328125" bestFit="1" customWidth="1"/>
    <col min="4709" max="4709" width="15.6328125" bestFit="1" customWidth="1"/>
    <col min="4710" max="4710" width="12.6328125" bestFit="1" customWidth="1"/>
    <col min="4711" max="4711" width="15.6328125" bestFit="1" customWidth="1"/>
    <col min="4712" max="4712" width="12.6328125" bestFit="1" customWidth="1"/>
    <col min="4713" max="4713" width="15.6328125" bestFit="1" customWidth="1"/>
    <col min="4714" max="4714" width="12.6328125" bestFit="1" customWidth="1"/>
    <col min="4715" max="4715" width="15.6328125" bestFit="1" customWidth="1"/>
    <col min="4716" max="4716" width="12.6328125" bestFit="1" customWidth="1"/>
    <col min="4717" max="4717" width="15.6328125" bestFit="1" customWidth="1"/>
    <col min="4718" max="4718" width="12.6328125" bestFit="1" customWidth="1"/>
    <col min="4719" max="4719" width="15.6328125" bestFit="1" customWidth="1"/>
    <col min="4720" max="4720" width="12.6328125" bestFit="1" customWidth="1"/>
    <col min="4721" max="4721" width="15.6328125" bestFit="1" customWidth="1"/>
    <col min="4722" max="4722" width="12.6328125" bestFit="1" customWidth="1"/>
    <col min="4723" max="4723" width="15.6328125" bestFit="1" customWidth="1"/>
    <col min="4724" max="4724" width="12.6328125" bestFit="1" customWidth="1"/>
    <col min="4725" max="4725" width="15.6328125" bestFit="1" customWidth="1"/>
    <col min="4726" max="4726" width="12.6328125" bestFit="1" customWidth="1"/>
    <col min="4727" max="4727" width="15.6328125" bestFit="1" customWidth="1"/>
    <col min="4728" max="4728" width="12.6328125" bestFit="1" customWidth="1"/>
    <col min="4729" max="4729" width="15.6328125" bestFit="1" customWidth="1"/>
    <col min="4730" max="4730" width="12.6328125" bestFit="1" customWidth="1"/>
    <col min="4731" max="4731" width="15.6328125" bestFit="1" customWidth="1"/>
    <col min="4732" max="4732" width="12.6328125" bestFit="1" customWidth="1"/>
    <col min="4733" max="4733" width="15.6328125" bestFit="1" customWidth="1"/>
    <col min="4734" max="4734" width="12.6328125" bestFit="1" customWidth="1"/>
    <col min="4735" max="4735" width="15.6328125" bestFit="1" customWidth="1"/>
    <col min="4736" max="4736" width="12.6328125" bestFit="1" customWidth="1"/>
    <col min="4737" max="4737" width="15.6328125" bestFit="1" customWidth="1"/>
    <col min="4738" max="4738" width="12.6328125" bestFit="1" customWidth="1"/>
    <col min="4739" max="4739" width="15.6328125" bestFit="1" customWidth="1"/>
    <col min="4740" max="4740" width="12.6328125" bestFit="1" customWidth="1"/>
    <col min="4741" max="4741" width="15.6328125" bestFit="1" customWidth="1"/>
    <col min="4742" max="4742" width="12.6328125" bestFit="1" customWidth="1"/>
    <col min="4743" max="4743" width="15.6328125" bestFit="1" customWidth="1"/>
    <col min="4744" max="4744" width="12.6328125" bestFit="1" customWidth="1"/>
    <col min="4745" max="4745" width="15.6328125" bestFit="1" customWidth="1"/>
    <col min="4746" max="4746" width="12.6328125" bestFit="1" customWidth="1"/>
    <col min="4747" max="4747" width="15.6328125" bestFit="1" customWidth="1"/>
    <col min="4748" max="4748" width="12.6328125" bestFit="1" customWidth="1"/>
    <col min="4749" max="4749" width="15.6328125" bestFit="1" customWidth="1"/>
    <col min="4750" max="4750" width="12.6328125" bestFit="1" customWidth="1"/>
    <col min="4751" max="4751" width="15.6328125" bestFit="1" customWidth="1"/>
    <col min="4752" max="4752" width="12.6328125" bestFit="1" customWidth="1"/>
    <col min="4753" max="4753" width="15.6328125" bestFit="1" customWidth="1"/>
    <col min="4754" max="4754" width="12.6328125" bestFit="1" customWidth="1"/>
    <col min="4755" max="4755" width="15.6328125" bestFit="1" customWidth="1"/>
    <col min="4756" max="4756" width="12.6328125" bestFit="1" customWidth="1"/>
    <col min="4757" max="4757" width="15.6328125" bestFit="1" customWidth="1"/>
    <col min="4758" max="4758" width="12.6328125" bestFit="1" customWidth="1"/>
    <col min="4759" max="4759" width="15.6328125" bestFit="1" customWidth="1"/>
    <col min="4760" max="4760" width="12.6328125" bestFit="1" customWidth="1"/>
    <col min="4761" max="4761" width="15.6328125" bestFit="1" customWidth="1"/>
    <col min="4762" max="4762" width="12.6328125" bestFit="1" customWidth="1"/>
    <col min="4763" max="4763" width="15.6328125" bestFit="1" customWidth="1"/>
    <col min="4764" max="4764" width="12.6328125" bestFit="1" customWidth="1"/>
    <col min="4765" max="4765" width="15.6328125" bestFit="1" customWidth="1"/>
    <col min="4766" max="4766" width="12.6328125" bestFit="1" customWidth="1"/>
    <col min="4767" max="4767" width="15.6328125" bestFit="1" customWidth="1"/>
    <col min="4768" max="4768" width="12.6328125" bestFit="1" customWidth="1"/>
    <col min="4769" max="4769" width="15.6328125" bestFit="1" customWidth="1"/>
    <col min="4770" max="4770" width="12.6328125" bestFit="1" customWidth="1"/>
    <col min="4771" max="4771" width="15.6328125" bestFit="1" customWidth="1"/>
    <col min="4772" max="4772" width="12.6328125" bestFit="1" customWidth="1"/>
    <col min="4773" max="4773" width="15.6328125" bestFit="1" customWidth="1"/>
    <col min="4774" max="4774" width="12.6328125" bestFit="1" customWidth="1"/>
    <col min="4775" max="4775" width="15.6328125" bestFit="1" customWidth="1"/>
    <col min="4776" max="4776" width="12.6328125" bestFit="1" customWidth="1"/>
    <col min="4777" max="4777" width="15.6328125" bestFit="1" customWidth="1"/>
    <col min="4778" max="4778" width="12.6328125" bestFit="1" customWidth="1"/>
    <col min="4779" max="4779" width="15.6328125" bestFit="1" customWidth="1"/>
    <col min="4780" max="4780" width="12.6328125" bestFit="1" customWidth="1"/>
    <col min="4781" max="4781" width="15.6328125" bestFit="1" customWidth="1"/>
    <col min="4782" max="4782" width="12.6328125" bestFit="1" customWidth="1"/>
    <col min="4783" max="4783" width="15.6328125" bestFit="1" customWidth="1"/>
    <col min="4784" max="4784" width="12.6328125" bestFit="1" customWidth="1"/>
    <col min="4785" max="4785" width="15.6328125" bestFit="1" customWidth="1"/>
    <col min="4786" max="4786" width="12.6328125" bestFit="1" customWidth="1"/>
    <col min="4787" max="4787" width="15.6328125" bestFit="1" customWidth="1"/>
    <col min="4788" max="4788" width="12.6328125" bestFit="1" customWidth="1"/>
    <col min="4789" max="4789" width="15.6328125" bestFit="1" customWidth="1"/>
    <col min="4790" max="4790" width="12.6328125" bestFit="1" customWidth="1"/>
    <col min="4791" max="4791" width="15.6328125" bestFit="1" customWidth="1"/>
    <col min="4792" max="4792" width="12.6328125" bestFit="1" customWidth="1"/>
    <col min="4793" max="4793" width="15.6328125" bestFit="1" customWidth="1"/>
    <col min="4794" max="4794" width="12.6328125" bestFit="1" customWidth="1"/>
    <col min="4795" max="4795" width="15.6328125" bestFit="1" customWidth="1"/>
    <col min="4796" max="4796" width="12.6328125" bestFit="1" customWidth="1"/>
    <col min="4797" max="4797" width="15.6328125" bestFit="1" customWidth="1"/>
    <col min="4798" max="4798" width="12.6328125" bestFit="1" customWidth="1"/>
    <col min="4799" max="4799" width="15.6328125" bestFit="1" customWidth="1"/>
    <col min="4800" max="4800" width="12.6328125" bestFit="1" customWidth="1"/>
    <col min="4801" max="4801" width="15.6328125" bestFit="1" customWidth="1"/>
    <col min="4802" max="4802" width="12.6328125" bestFit="1" customWidth="1"/>
    <col min="4803" max="4803" width="15.6328125" bestFit="1" customWidth="1"/>
    <col min="4804" max="4804" width="12.6328125" bestFit="1" customWidth="1"/>
    <col min="4805" max="4805" width="15.6328125" bestFit="1" customWidth="1"/>
    <col min="4806" max="4806" width="12.6328125" bestFit="1" customWidth="1"/>
    <col min="4807" max="4807" width="15.6328125" bestFit="1" customWidth="1"/>
    <col min="4808" max="4808" width="12.6328125" bestFit="1" customWidth="1"/>
    <col min="4809" max="4809" width="15.6328125" bestFit="1" customWidth="1"/>
    <col min="4810" max="4810" width="12.6328125" bestFit="1" customWidth="1"/>
    <col min="4811" max="4811" width="15.6328125" bestFit="1" customWidth="1"/>
    <col min="4812" max="4813" width="12.6328125" bestFit="1" customWidth="1"/>
    <col min="4814" max="4814" width="15.6328125" bestFit="1" customWidth="1"/>
    <col min="4815" max="4815" width="12.6328125" bestFit="1" customWidth="1"/>
    <col min="4816" max="4816" width="15.6328125" bestFit="1" customWidth="1"/>
    <col min="4817" max="4817" width="12.6328125" bestFit="1" customWidth="1"/>
    <col min="4818" max="4818" width="15.6328125" bestFit="1" customWidth="1"/>
    <col min="4819" max="4819" width="12.6328125" bestFit="1" customWidth="1"/>
    <col min="4820" max="4820" width="15.6328125" bestFit="1" customWidth="1"/>
    <col min="4821" max="4821" width="12.6328125" bestFit="1" customWidth="1"/>
    <col min="4822" max="4822" width="15.6328125" bestFit="1" customWidth="1"/>
    <col min="4823" max="4823" width="12.6328125" bestFit="1" customWidth="1"/>
    <col min="4824" max="4824" width="15.6328125" bestFit="1" customWidth="1"/>
    <col min="4825" max="4825" width="12.6328125" bestFit="1" customWidth="1"/>
    <col min="4826" max="4826" width="15.6328125" bestFit="1" customWidth="1"/>
    <col min="4827" max="4827" width="12.6328125" bestFit="1" customWidth="1"/>
    <col min="4828" max="4828" width="15.6328125" bestFit="1" customWidth="1"/>
    <col min="4829" max="4829" width="12.6328125" bestFit="1" customWidth="1"/>
    <col min="4830" max="4830" width="15.6328125" bestFit="1" customWidth="1"/>
    <col min="4831" max="4831" width="12.6328125" bestFit="1" customWidth="1"/>
    <col min="4832" max="4832" width="15.6328125" bestFit="1" customWidth="1"/>
    <col min="4833" max="4833" width="12.6328125" bestFit="1" customWidth="1"/>
    <col min="4834" max="4834" width="15.6328125" bestFit="1" customWidth="1"/>
    <col min="4835" max="4835" width="12.6328125" bestFit="1" customWidth="1"/>
    <col min="4836" max="4836" width="15.6328125" bestFit="1" customWidth="1"/>
    <col min="4837" max="4837" width="12.6328125" bestFit="1" customWidth="1"/>
    <col min="4838" max="4838" width="15.6328125" bestFit="1" customWidth="1"/>
    <col min="4839" max="4839" width="12.6328125" bestFit="1" customWidth="1"/>
    <col min="4840" max="4840" width="15.6328125" bestFit="1" customWidth="1"/>
    <col min="4841" max="4841" width="12.6328125" bestFit="1" customWidth="1"/>
    <col min="4842" max="4842" width="15.6328125" bestFit="1" customWidth="1"/>
    <col min="4843" max="4843" width="12.6328125" bestFit="1" customWidth="1"/>
    <col min="4844" max="4844" width="15.6328125" bestFit="1" customWidth="1"/>
    <col min="4845" max="4845" width="12.6328125" bestFit="1" customWidth="1"/>
    <col min="4846" max="4846" width="15.6328125" bestFit="1" customWidth="1"/>
    <col min="4847" max="4847" width="12.6328125" bestFit="1" customWidth="1"/>
    <col min="4848" max="4848" width="15.6328125" bestFit="1" customWidth="1"/>
    <col min="4849" max="4849" width="12.6328125" bestFit="1" customWidth="1"/>
    <col min="4850" max="4850" width="15.6328125" bestFit="1" customWidth="1"/>
    <col min="4851" max="4851" width="12.6328125" bestFit="1" customWidth="1"/>
    <col min="4852" max="4852" width="15.6328125" bestFit="1" customWidth="1"/>
    <col min="4853" max="4853" width="12.6328125" bestFit="1" customWidth="1"/>
    <col min="4854" max="4854" width="15.6328125" bestFit="1" customWidth="1"/>
    <col min="4855" max="4855" width="12.6328125" bestFit="1" customWidth="1"/>
    <col min="4856" max="4856" width="15.6328125" bestFit="1" customWidth="1"/>
    <col min="4857" max="4857" width="12.6328125" bestFit="1" customWidth="1"/>
    <col min="4858" max="4858" width="15.6328125" bestFit="1" customWidth="1"/>
    <col min="4859" max="4859" width="12.6328125" bestFit="1" customWidth="1"/>
    <col min="4860" max="4860" width="15.6328125" bestFit="1" customWidth="1"/>
    <col min="4861" max="4861" width="12.6328125" bestFit="1" customWidth="1"/>
    <col min="4862" max="4862" width="15.6328125" bestFit="1" customWidth="1"/>
    <col min="4863" max="4863" width="12.6328125" bestFit="1" customWidth="1"/>
    <col min="4864" max="4864" width="15.6328125" bestFit="1" customWidth="1"/>
    <col min="4865" max="4865" width="12.6328125" bestFit="1" customWidth="1"/>
    <col min="4866" max="4866" width="15.6328125" bestFit="1" customWidth="1"/>
    <col min="4867" max="4867" width="12.6328125" bestFit="1" customWidth="1"/>
    <col min="4868" max="4868" width="15.6328125" bestFit="1" customWidth="1"/>
    <col min="4869" max="4869" width="12.6328125" bestFit="1" customWidth="1"/>
    <col min="4870" max="4870" width="15.6328125" bestFit="1" customWidth="1"/>
    <col min="4871" max="4871" width="12.6328125" bestFit="1" customWidth="1"/>
    <col min="4872" max="4872" width="15.6328125" bestFit="1" customWidth="1"/>
    <col min="4873" max="4873" width="12.6328125" bestFit="1" customWidth="1"/>
    <col min="4874" max="4874" width="15.6328125" bestFit="1" customWidth="1"/>
    <col min="4875" max="4875" width="12.6328125" bestFit="1" customWidth="1"/>
    <col min="4876" max="4876" width="15.6328125" bestFit="1" customWidth="1"/>
    <col min="4877" max="4877" width="12.6328125" bestFit="1" customWidth="1"/>
    <col min="4878" max="4878" width="15.6328125" bestFit="1" customWidth="1"/>
    <col min="4879" max="4879" width="12.6328125" bestFit="1" customWidth="1"/>
    <col min="4880" max="4880" width="15.6328125" bestFit="1" customWidth="1"/>
    <col min="4881" max="4881" width="12.6328125" bestFit="1" customWidth="1"/>
    <col min="4882" max="4882" width="15.6328125" bestFit="1" customWidth="1"/>
    <col min="4883" max="4883" width="12.6328125" bestFit="1" customWidth="1"/>
    <col min="4884" max="4884" width="15.6328125" bestFit="1" customWidth="1"/>
    <col min="4885" max="4885" width="12.6328125" bestFit="1" customWidth="1"/>
    <col min="4886" max="4886" width="15.6328125" bestFit="1" customWidth="1"/>
    <col min="4887" max="4887" width="12.6328125" bestFit="1" customWidth="1"/>
    <col min="4888" max="4888" width="15.6328125" bestFit="1" customWidth="1"/>
    <col min="4889" max="4889" width="12.6328125" bestFit="1" customWidth="1"/>
    <col min="4890" max="4890" width="15.6328125" bestFit="1" customWidth="1"/>
    <col min="4891" max="4891" width="12.6328125" bestFit="1" customWidth="1"/>
    <col min="4892" max="4892" width="15.6328125" bestFit="1" customWidth="1"/>
    <col min="4893" max="4893" width="12.6328125" bestFit="1" customWidth="1"/>
    <col min="4894" max="4894" width="15.6328125" bestFit="1" customWidth="1"/>
    <col min="4895" max="4895" width="12.6328125" bestFit="1" customWidth="1"/>
    <col min="4896" max="4896" width="15.6328125" bestFit="1" customWidth="1"/>
    <col min="4897" max="4897" width="12.6328125" bestFit="1" customWidth="1"/>
    <col min="4898" max="4898" width="15.6328125" bestFit="1" customWidth="1"/>
    <col min="4899" max="4899" width="12.6328125" bestFit="1" customWidth="1"/>
    <col min="4900" max="4900" width="15.6328125" bestFit="1" customWidth="1"/>
    <col min="4901" max="4901" width="12.6328125" bestFit="1" customWidth="1"/>
    <col min="4902" max="4902" width="15.6328125" bestFit="1" customWidth="1"/>
    <col min="4903" max="4903" width="12.6328125" bestFit="1" customWidth="1"/>
    <col min="4904" max="4904" width="15.6328125" bestFit="1" customWidth="1"/>
    <col min="4905" max="4905" width="12.6328125" bestFit="1" customWidth="1"/>
    <col min="4906" max="4906" width="15.6328125" bestFit="1" customWidth="1"/>
    <col min="4907" max="4907" width="12.6328125" bestFit="1" customWidth="1"/>
    <col min="4908" max="4908" width="15.6328125" bestFit="1" customWidth="1"/>
    <col min="4909" max="4909" width="12.6328125" bestFit="1" customWidth="1"/>
    <col min="4910" max="4910" width="15.6328125" bestFit="1" customWidth="1"/>
    <col min="4911" max="4911" width="12.6328125" bestFit="1" customWidth="1"/>
    <col min="4912" max="4912" width="15.6328125" bestFit="1" customWidth="1"/>
    <col min="4913" max="4913" width="12.6328125" bestFit="1" customWidth="1"/>
    <col min="4914" max="4914" width="15.6328125" bestFit="1" customWidth="1"/>
    <col min="4915" max="4915" width="12.6328125" bestFit="1" customWidth="1"/>
    <col min="4916" max="4916" width="15.6328125" bestFit="1" customWidth="1"/>
    <col min="4917" max="4917" width="12.6328125" bestFit="1" customWidth="1"/>
    <col min="4918" max="4918" width="15.6328125" bestFit="1" customWidth="1"/>
    <col min="4919" max="4919" width="12.6328125" bestFit="1" customWidth="1"/>
    <col min="4920" max="4920" width="15.6328125" bestFit="1" customWidth="1"/>
    <col min="4921" max="4921" width="12.6328125" bestFit="1" customWidth="1"/>
    <col min="4922" max="4922" width="15.6328125" bestFit="1" customWidth="1"/>
    <col min="4923" max="4923" width="12.6328125" bestFit="1" customWidth="1"/>
    <col min="4924" max="4924" width="15.6328125" bestFit="1" customWidth="1"/>
    <col min="4925" max="4925" width="12.6328125" bestFit="1" customWidth="1"/>
    <col min="4926" max="4926" width="15.6328125" bestFit="1" customWidth="1"/>
    <col min="4927" max="4927" width="12.6328125" bestFit="1" customWidth="1"/>
    <col min="4928" max="4928" width="15.6328125" bestFit="1" customWidth="1"/>
    <col min="4929" max="4929" width="12.6328125" bestFit="1" customWidth="1"/>
    <col min="4930" max="4930" width="15.6328125" bestFit="1" customWidth="1"/>
    <col min="4931" max="4931" width="12.6328125" bestFit="1" customWidth="1"/>
    <col min="4932" max="4932" width="15.6328125" bestFit="1" customWidth="1"/>
    <col min="4933" max="4933" width="12.6328125" bestFit="1" customWidth="1"/>
    <col min="4934" max="4934" width="15.6328125" bestFit="1" customWidth="1"/>
    <col min="4935" max="4935" width="12.6328125" bestFit="1" customWidth="1"/>
    <col min="4936" max="4936" width="15.6328125" bestFit="1" customWidth="1"/>
    <col min="4937" max="4937" width="12.6328125" bestFit="1" customWidth="1"/>
    <col min="4938" max="4938" width="15.6328125" bestFit="1" customWidth="1"/>
    <col min="4939" max="4939" width="12.6328125" bestFit="1" customWidth="1"/>
    <col min="4940" max="4940" width="15.6328125" bestFit="1" customWidth="1"/>
    <col min="4941" max="4941" width="12.6328125" bestFit="1" customWidth="1"/>
    <col min="4942" max="4942" width="15.6328125" bestFit="1" customWidth="1"/>
    <col min="4943" max="4943" width="12.6328125" bestFit="1" customWidth="1"/>
    <col min="4944" max="4944" width="15.6328125" bestFit="1" customWidth="1"/>
    <col min="4945" max="4945" width="12.6328125" bestFit="1" customWidth="1"/>
    <col min="4946" max="4946" width="15.6328125" bestFit="1" customWidth="1"/>
    <col min="4947" max="4947" width="12.6328125" bestFit="1" customWidth="1"/>
    <col min="4948" max="4948" width="15.6328125" bestFit="1" customWidth="1"/>
    <col min="4949" max="4949" width="12.6328125" bestFit="1" customWidth="1"/>
    <col min="4950" max="4950" width="15.6328125" bestFit="1" customWidth="1"/>
    <col min="4951" max="4951" width="12.6328125" bestFit="1" customWidth="1"/>
    <col min="4952" max="4952" width="15.6328125" bestFit="1" customWidth="1"/>
    <col min="4953" max="4953" width="12.6328125" bestFit="1" customWidth="1"/>
    <col min="4954" max="4954" width="15.6328125" bestFit="1" customWidth="1"/>
    <col min="4955" max="4955" width="12.6328125" bestFit="1" customWidth="1"/>
    <col min="4956" max="4956" width="15.6328125" bestFit="1" customWidth="1"/>
    <col min="4957" max="4957" width="12.6328125" bestFit="1" customWidth="1"/>
    <col min="4958" max="4958" width="15.6328125" bestFit="1" customWidth="1"/>
    <col min="4959" max="4959" width="12.6328125" bestFit="1" customWidth="1"/>
    <col min="4960" max="4960" width="15.6328125" bestFit="1" customWidth="1"/>
    <col min="4961" max="4961" width="12.6328125" bestFit="1" customWidth="1"/>
    <col min="4962" max="4962" width="15.6328125" bestFit="1" customWidth="1"/>
    <col min="4963" max="4963" width="12.6328125" bestFit="1" customWidth="1"/>
    <col min="4964" max="4964" width="15.6328125" bestFit="1" customWidth="1"/>
    <col min="4965" max="4965" width="12.6328125" bestFit="1" customWidth="1"/>
    <col min="4966" max="4966" width="15.6328125" bestFit="1" customWidth="1"/>
    <col min="4967" max="4967" width="12.6328125" bestFit="1" customWidth="1"/>
    <col min="4968" max="4968" width="15.6328125" bestFit="1" customWidth="1"/>
    <col min="4969" max="4969" width="12.6328125" bestFit="1" customWidth="1"/>
    <col min="4970" max="4970" width="15.6328125" bestFit="1" customWidth="1"/>
    <col min="4971" max="4971" width="12.6328125" bestFit="1" customWidth="1"/>
    <col min="4972" max="4972" width="15.6328125" bestFit="1" customWidth="1"/>
    <col min="4973" max="4973" width="12.6328125" bestFit="1" customWidth="1"/>
    <col min="4974" max="4974" width="15.6328125" bestFit="1" customWidth="1"/>
    <col min="4975" max="4975" width="12.6328125" bestFit="1" customWidth="1"/>
    <col min="4976" max="4976" width="15.6328125" bestFit="1" customWidth="1"/>
    <col min="4977" max="4977" width="12.6328125" bestFit="1" customWidth="1"/>
    <col min="4978" max="4978" width="15.6328125" bestFit="1" customWidth="1"/>
    <col min="4979" max="4979" width="12.6328125" bestFit="1" customWidth="1"/>
    <col min="4980" max="4980" width="15.6328125" bestFit="1" customWidth="1"/>
    <col min="4981" max="4981" width="12.6328125" bestFit="1" customWidth="1"/>
    <col min="4982" max="4982" width="15.6328125" bestFit="1" customWidth="1"/>
    <col min="4983" max="4983" width="12.6328125" bestFit="1" customWidth="1"/>
    <col min="4984" max="4984" width="15.6328125" bestFit="1" customWidth="1"/>
    <col min="4985" max="4985" width="12.6328125" bestFit="1" customWidth="1"/>
    <col min="4986" max="4986" width="15.6328125" bestFit="1" customWidth="1"/>
    <col min="4987" max="4987" width="12.6328125" bestFit="1" customWidth="1"/>
    <col min="4988" max="4988" width="15.6328125" bestFit="1" customWidth="1"/>
    <col min="4989" max="4989" width="12.6328125" bestFit="1" customWidth="1"/>
    <col min="4990" max="4990" width="15.6328125" bestFit="1" customWidth="1"/>
    <col min="4991" max="4991" width="12.6328125" bestFit="1" customWidth="1"/>
    <col min="4992" max="4992" width="15.6328125" bestFit="1" customWidth="1"/>
    <col min="4993" max="4993" width="12.6328125" bestFit="1" customWidth="1"/>
    <col min="4994" max="4994" width="15.6328125" bestFit="1" customWidth="1"/>
    <col min="4995" max="4995" width="12.6328125" bestFit="1" customWidth="1"/>
    <col min="4996" max="4996" width="15.6328125" bestFit="1" customWidth="1"/>
    <col min="4997" max="4997" width="12.6328125" bestFit="1" customWidth="1"/>
    <col min="4998" max="4998" width="15.6328125" bestFit="1" customWidth="1"/>
    <col min="4999" max="4999" width="12.6328125" bestFit="1" customWidth="1"/>
    <col min="5000" max="5000" width="15.6328125" bestFit="1" customWidth="1"/>
    <col min="5001" max="5001" width="12.6328125" bestFit="1" customWidth="1"/>
    <col min="5002" max="5002" width="15.6328125" bestFit="1" customWidth="1"/>
    <col min="5003" max="5003" width="12.6328125" bestFit="1" customWidth="1"/>
    <col min="5004" max="5004" width="15.6328125" bestFit="1" customWidth="1"/>
    <col min="5005" max="5005" width="12.6328125" bestFit="1" customWidth="1"/>
    <col min="5006" max="5006" width="15.6328125" bestFit="1" customWidth="1"/>
    <col min="5007" max="5007" width="12.6328125" bestFit="1" customWidth="1"/>
    <col min="5008" max="5008" width="15.6328125" bestFit="1" customWidth="1"/>
    <col min="5009" max="5009" width="12.6328125" bestFit="1" customWidth="1"/>
    <col min="5010" max="5010" width="15.6328125" bestFit="1" customWidth="1"/>
    <col min="5011" max="5011" width="12.6328125" bestFit="1" customWidth="1"/>
    <col min="5012" max="5012" width="15.6328125" bestFit="1" customWidth="1"/>
    <col min="5013" max="5013" width="12.6328125" bestFit="1" customWidth="1"/>
    <col min="5014" max="5014" width="15.6328125" bestFit="1" customWidth="1"/>
    <col min="5015" max="5015" width="12.6328125" bestFit="1" customWidth="1"/>
    <col min="5016" max="5016" width="15.6328125" bestFit="1" customWidth="1"/>
    <col min="5017" max="5017" width="12.6328125" bestFit="1" customWidth="1"/>
    <col min="5018" max="5018" width="15.6328125" bestFit="1" customWidth="1"/>
    <col min="5019" max="5019" width="12.6328125" bestFit="1" customWidth="1"/>
    <col min="5020" max="5020" width="15.6328125" bestFit="1" customWidth="1"/>
    <col min="5021" max="5021" width="12.6328125" bestFit="1" customWidth="1"/>
    <col min="5022" max="5022" width="15.6328125" bestFit="1" customWidth="1"/>
    <col min="5023" max="5023" width="12.6328125" bestFit="1" customWidth="1"/>
    <col min="5024" max="5024" width="15.6328125" bestFit="1" customWidth="1"/>
    <col min="5025" max="5026" width="12.6328125" bestFit="1" customWidth="1"/>
    <col min="5027" max="5027" width="15.6328125" bestFit="1" customWidth="1"/>
    <col min="5028" max="5028" width="12.6328125" bestFit="1" customWidth="1"/>
    <col min="5029" max="5029" width="15.6328125" bestFit="1" customWidth="1"/>
    <col min="5030" max="5030" width="12.6328125" bestFit="1" customWidth="1"/>
    <col min="5031" max="5031" width="15.6328125" bestFit="1" customWidth="1"/>
    <col min="5032" max="5032" width="12.6328125" bestFit="1" customWidth="1"/>
    <col min="5033" max="5033" width="15.6328125" bestFit="1" customWidth="1"/>
    <col min="5034" max="5034" width="12.6328125" bestFit="1" customWidth="1"/>
    <col min="5035" max="5035" width="15.6328125" bestFit="1" customWidth="1"/>
    <col min="5036" max="5036" width="12.6328125" bestFit="1" customWidth="1"/>
    <col min="5037" max="5037" width="15.6328125" bestFit="1" customWidth="1"/>
    <col min="5038" max="5038" width="12.6328125" bestFit="1" customWidth="1"/>
    <col min="5039" max="5039" width="15.6328125" bestFit="1" customWidth="1"/>
    <col min="5040" max="5040" width="12.6328125" bestFit="1" customWidth="1"/>
    <col min="5041" max="5041" width="15.6328125" bestFit="1" customWidth="1"/>
    <col min="5042" max="5042" width="12.6328125" bestFit="1" customWidth="1"/>
    <col min="5043" max="5043" width="15.6328125" bestFit="1" customWidth="1"/>
    <col min="5044" max="5044" width="12.6328125" bestFit="1" customWidth="1"/>
    <col min="5045" max="5045" width="15.6328125" bestFit="1" customWidth="1"/>
    <col min="5046" max="5046" width="12.6328125" bestFit="1" customWidth="1"/>
    <col min="5047" max="5047" width="15.6328125" bestFit="1" customWidth="1"/>
    <col min="5048" max="5048" width="12.6328125" bestFit="1" customWidth="1"/>
    <col min="5049" max="5049" width="15.6328125" bestFit="1" customWidth="1"/>
    <col min="5050" max="5050" width="12.6328125" bestFit="1" customWidth="1"/>
    <col min="5051" max="5051" width="15.6328125" bestFit="1" customWidth="1"/>
    <col min="5052" max="5052" width="12.6328125" bestFit="1" customWidth="1"/>
    <col min="5053" max="5053" width="15.6328125" bestFit="1" customWidth="1"/>
    <col min="5054" max="5054" width="12.6328125" bestFit="1" customWidth="1"/>
    <col min="5055" max="5055" width="15.6328125" bestFit="1" customWidth="1"/>
    <col min="5056" max="5056" width="12.6328125" bestFit="1" customWidth="1"/>
    <col min="5057" max="5057" width="15.6328125" bestFit="1" customWidth="1"/>
    <col min="5058" max="5058" width="12.6328125" bestFit="1" customWidth="1"/>
    <col min="5059" max="5059" width="15.6328125" bestFit="1" customWidth="1"/>
    <col min="5060" max="5060" width="12.6328125" bestFit="1" customWidth="1"/>
    <col min="5061" max="5061" width="15.6328125" bestFit="1" customWidth="1"/>
    <col min="5062" max="5062" width="12.6328125" bestFit="1" customWidth="1"/>
    <col min="5063" max="5063" width="15.6328125" bestFit="1" customWidth="1"/>
    <col min="5064" max="5064" width="12.6328125" bestFit="1" customWidth="1"/>
    <col min="5065" max="5065" width="15.6328125" bestFit="1" customWidth="1"/>
    <col min="5066" max="5066" width="12.6328125" bestFit="1" customWidth="1"/>
    <col min="5067" max="5067" width="15.6328125" bestFit="1" customWidth="1"/>
    <col min="5068" max="5068" width="12.6328125" bestFit="1" customWidth="1"/>
    <col min="5069" max="5069" width="15.6328125" bestFit="1" customWidth="1"/>
    <col min="5070" max="5070" width="12.6328125" bestFit="1" customWidth="1"/>
    <col min="5071" max="5071" width="15.6328125" bestFit="1" customWidth="1"/>
    <col min="5072" max="5072" width="12.6328125" bestFit="1" customWidth="1"/>
    <col min="5073" max="5073" width="15.6328125" bestFit="1" customWidth="1"/>
    <col min="5074" max="5074" width="12.6328125" bestFit="1" customWidth="1"/>
    <col min="5075" max="5075" width="15.6328125" bestFit="1" customWidth="1"/>
    <col min="5076" max="5076" width="12.6328125" bestFit="1" customWidth="1"/>
    <col min="5077" max="5077" width="15.6328125" bestFit="1" customWidth="1"/>
    <col min="5078" max="5078" width="12.6328125" bestFit="1" customWidth="1"/>
    <col min="5079" max="5079" width="15.6328125" bestFit="1" customWidth="1"/>
    <col min="5080" max="5080" width="12.6328125" bestFit="1" customWidth="1"/>
    <col min="5081" max="5081" width="15.6328125" bestFit="1" customWidth="1"/>
    <col min="5082" max="5082" width="12.6328125" bestFit="1" customWidth="1"/>
    <col min="5083" max="5083" width="15.6328125" bestFit="1" customWidth="1"/>
    <col min="5084" max="5084" width="12.6328125" bestFit="1" customWidth="1"/>
    <col min="5085" max="5085" width="15.6328125" bestFit="1" customWidth="1"/>
    <col min="5086" max="5086" width="12.6328125" bestFit="1" customWidth="1"/>
    <col min="5087" max="5087" width="15.6328125" bestFit="1" customWidth="1"/>
    <col min="5088" max="5088" width="12.6328125" bestFit="1" customWidth="1"/>
    <col min="5089" max="5089" width="15.6328125" bestFit="1" customWidth="1"/>
    <col min="5090" max="5090" width="12.6328125" bestFit="1" customWidth="1"/>
    <col min="5091" max="5091" width="15.6328125" bestFit="1" customWidth="1"/>
    <col min="5092" max="5092" width="12.6328125" bestFit="1" customWidth="1"/>
    <col min="5093" max="5093" width="15.6328125" bestFit="1" customWidth="1"/>
    <col min="5094" max="5094" width="12.6328125" bestFit="1" customWidth="1"/>
    <col min="5095" max="5095" width="15.6328125" bestFit="1" customWidth="1"/>
    <col min="5096" max="5096" width="12.6328125" bestFit="1" customWidth="1"/>
    <col min="5097" max="5097" width="15.6328125" bestFit="1" customWidth="1"/>
    <col min="5098" max="5098" width="12.6328125" bestFit="1" customWidth="1"/>
    <col min="5099" max="5099" width="15.6328125" bestFit="1" customWidth="1"/>
    <col min="5100" max="5100" width="12.6328125" bestFit="1" customWidth="1"/>
    <col min="5101" max="5101" width="15.6328125" bestFit="1" customWidth="1"/>
    <col min="5102" max="5102" width="12.6328125" bestFit="1" customWidth="1"/>
    <col min="5103" max="5103" width="15.6328125" bestFit="1" customWidth="1"/>
    <col min="5104" max="5104" width="12.6328125" bestFit="1" customWidth="1"/>
    <col min="5105" max="5105" width="15.6328125" bestFit="1" customWidth="1"/>
    <col min="5106" max="5106" width="12.6328125" bestFit="1" customWidth="1"/>
    <col min="5107" max="5107" width="15.6328125" bestFit="1" customWidth="1"/>
    <col min="5108" max="5108" width="12.6328125" bestFit="1" customWidth="1"/>
    <col min="5109" max="5109" width="15.6328125" bestFit="1" customWidth="1"/>
    <col min="5110" max="5110" width="12.6328125" bestFit="1" customWidth="1"/>
    <col min="5111" max="5111" width="15.6328125" bestFit="1" customWidth="1"/>
    <col min="5112" max="5112" width="12.6328125" bestFit="1" customWidth="1"/>
    <col min="5113" max="5113" width="15.6328125" bestFit="1" customWidth="1"/>
    <col min="5114" max="5114" width="12.6328125" bestFit="1" customWidth="1"/>
    <col min="5115" max="5115" width="15.6328125" bestFit="1" customWidth="1"/>
    <col min="5116" max="5116" width="12.6328125" bestFit="1" customWidth="1"/>
    <col min="5117" max="5117" width="15.6328125" bestFit="1" customWidth="1"/>
    <col min="5118" max="5118" width="12.6328125" bestFit="1" customWidth="1"/>
    <col min="5119" max="5119" width="15.6328125" bestFit="1" customWidth="1"/>
    <col min="5120" max="5120" width="12.6328125" bestFit="1" customWidth="1"/>
    <col min="5121" max="5121" width="15.6328125" bestFit="1" customWidth="1"/>
    <col min="5122" max="5122" width="12.6328125" bestFit="1" customWidth="1"/>
    <col min="5123" max="5123" width="15.6328125" bestFit="1" customWidth="1"/>
    <col min="5124" max="5124" width="12.6328125" bestFit="1" customWidth="1"/>
    <col min="5125" max="5125" width="15.6328125" bestFit="1" customWidth="1"/>
    <col min="5126" max="5126" width="12.6328125" bestFit="1" customWidth="1"/>
    <col min="5127" max="5127" width="15.6328125" bestFit="1" customWidth="1"/>
    <col min="5128" max="5128" width="12.6328125" bestFit="1" customWidth="1"/>
    <col min="5129" max="5129" width="15.6328125" bestFit="1" customWidth="1"/>
    <col min="5130" max="5130" width="12.6328125" bestFit="1" customWidth="1"/>
    <col min="5131" max="5131" width="15.6328125" bestFit="1" customWidth="1"/>
    <col min="5132" max="5132" width="12.6328125" bestFit="1" customWidth="1"/>
    <col min="5133" max="5133" width="15.6328125" bestFit="1" customWidth="1"/>
    <col min="5134" max="5134" width="12.6328125" bestFit="1" customWidth="1"/>
    <col min="5135" max="5135" width="15.6328125" bestFit="1" customWidth="1"/>
    <col min="5136" max="5136" width="12.6328125" bestFit="1" customWidth="1"/>
    <col min="5137" max="5137" width="15.6328125" bestFit="1" customWidth="1"/>
    <col min="5138" max="5138" width="12.6328125" bestFit="1" customWidth="1"/>
    <col min="5139" max="5139" width="15.6328125" bestFit="1" customWidth="1"/>
    <col min="5140" max="5140" width="12.6328125" bestFit="1" customWidth="1"/>
    <col min="5141" max="5141" width="15.6328125" bestFit="1" customWidth="1"/>
    <col min="5142" max="5142" width="12.6328125" bestFit="1" customWidth="1"/>
    <col min="5143" max="5143" width="15.6328125" bestFit="1" customWidth="1"/>
    <col min="5144" max="5144" width="12.6328125" bestFit="1" customWidth="1"/>
    <col min="5145" max="5145" width="15.6328125" bestFit="1" customWidth="1"/>
    <col min="5146" max="5146" width="12.6328125" bestFit="1" customWidth="1"/>
    <col min="5147" max="5147" width="15.6328125" bestFit="1" customWidth="1"/>
    <col min="5148" max="5148" width="12.6328125" bestFit="1" customWidth="1"/>
    <col min="5149" max="5149" width="15.6328125" bestFit="1" customWidth="1"/>
    <col min="5150" max="5150" width="12.6328125" bestFit="1" customWidth="1"/>
    <col min="5151" max="5151" width="15.6328125" bestFit="1" customWidth="1"/>
    <col min="5152" max="5152" width="12.6328125" bestFit="1" customWidth="1"/>
    <col min="5153" max="5153" width="15.6328125" bestFit="1" customWidth="1"/>
    <col min="5154" max="5154" width="12.6328125" bestFit="1" customWidth="1"/>
    <col min="5155" max="5155" width="15.6328125" bestFit="1" customWidth="1"/>
    <col min="5156" max="5156" width="12.6328125" bestFit="1" customWidth="1"/>
    <col min="5157" max="5157" width="15.6328125" bestFit="1" customWidth="1"/>
    <col min="5158" max="5158" width="12.6328125" bestFit="1" customWidth="1"/>
    <col min="5159" max="5159" width="15.6328125" bestFit="1" customWidth="1"/>
    <col min="5160" max="5160" width="12.6328125" bestFit="1" customWidth="1"/>
    <col min="5161" max="5161" width="15.6328125" bestFit="1" customWidth="1"/>
    <col min="5162" max="5162" width="12.6328125" bestFit="1" customWidth="1"/>
    <col min="5163" max="5163" width="15.6328125" bestFit="1" customWidth="1"/>
    <col min="5164" max="5164" width="12.6328125" bestFit="1" customWidth="1"/>
    <col min="5165" max="5165" width="15.6328125" bestFit="1" customWidth="1"/>
    <col min="5166" max="5166" width="12.6328125" bestFit="1" customWidth="1"/>
    <col min="5167" max="5167" width="15.6328125" bestFit="1" customWidth="1"/>
    <col min="5168" max="5168" width="12.6328125" bestFit="1" customWidth="1"/>
    <col min="5169" max="5169" width="15.6328125" bestFit="1" customWidth="1"/>
    <col min="5170" max="5170" width="12.6328125" bestFit="1" customWidth="1"/>
    <col min="5171" max="5171" width="15.6328125" bestFit="1" customWidth="1"/>
    <col min="5172" max="5172" width="12.6328125" bestFit="1" customWidth="1"/>
    <col min="5173" max="5173" width="15.6328125" bestFit="1" customWidth="1"/>
    <col min="5174" max="5174" width="12.6328125" bestFit="1" customWidth="1"/>
    <col min="5175" max="5175" width="15.6328125" bestFit="1" customWidth="1"/>
    <col min="5176" max="5176" width="12.6328125" bestFit="1" customWidth="1"/>
    <col min="5177" max="5177" width="15.6328125" bestFit="1" customWidth="1"/>
    <col min="5178" max="5178" width="12.6328125" bestFit="1" customWidth="1"/>
    <col min="5179" max="5179" width="15.6328125" bestFit="1" customWidth="1"/>
    <col min="5180" max="5180" width="12.6328125" bestFit="1" customWidth="1"/>
    <col min="5181" max="5181" width="15.6328125" bestFit="1" customWidth="1"/>
    <col min="5182" max="5182" width="12.6328125" bestFit="1" customWidth="1"/>
    <col min="5183" max="5183" width="15.6328125" bestFit="1" customWidth="1"/>
    <col min="5184" max="5184" width="12.6328125" bestFit="1" customWidth="1"/>
    <col min="5185" max="5185" width="15.6328125" bestFit="1" customWidth="1"/>
    <col min="5186" max="5186" width="12.6328125" bestFit="1" customWidth="1"/>
    <col min="5187" max="5187" width="15.6328125" bestFit="1" customWidth="1"/>
    <col min="5188" max="5188" width="12.6328125" bestFit="1" customWidth="1"/>
    <col min="5189" max="5189" width="15.6328125" bestFit="1" customWidth="1"/>
    <col min="5190" max="5190" width="12.6328125" bestFit="1" customWidth="1"/>
    <col min="5191" max="5191" width="15.6328125" bestFit="1" customWidth="1"/>
    <col min="5192" max="5192" width="12.6328125" bestFit="1" customWidth="1"/>
    <col min="5193" max="5193" width="15.6328125" bestFit="1" customWidth="1"/>
    <col min="5194" max="5194" width="12.6328125" bestFit="1" customWidth="1"/>
    <col min="5195" max="5195" width="15.6328125" bestFit="1" customWidth="1"/>
    <col min="5196" max="5196" width="12.6328125" bestFit="1" customWidth="1"/>
    <col min="5197" max="5197" width="15.6328125" bestFit="1" customWidth="1"/>
    <col min="5198" max="5198" width="12.6328125" bestFit="1" customWidth="1"/>
    <col min="5199" max="5199" width="15.6328125" bestFit="1" customWidth="1"/>
    <col min="5200" max="5200" width="12.6328125" bestFit="1" customWidth="1"/>
    <col min="5201" max="5201" width="15.6328125" bestFit="1" customWidth="1"/>
    <col min="5202" max="5202" width="12.6328125" bestFit="1" customWidth="1"/>
    <col min="5203" max="5203" width="15.6328125" bestFit="1" customWidth="1"/>
    <col min="5204" max="5204" width="12.6328125" bestFit="1" customWidth="1"/>
    <col min="5205" max="5205" width="15.6328125" bestFit="1" customWidth="1"/>
    <col min="5206" max="5206" width="12.6328125" bestFit="1" customWidth="1"/>
    <col min="5207" max="5207" width="15.6328125" bestFit="1" customWidth="1"/>
    <col min="5208" max="5208" width="12.6328125" bestFit="1" customWidth="1"/>
    <col min="5209" max="5209" width="15.6328125" bestFit="1" customWidth="1"/>
    <col min="5210" max="5210" width="12.6328125" bestFit="1" customWidth="1"/>
    <col min="5211" max="5211" width="15.6328125" bestFit="1" customWidth="1"/>
    <col min="5212" max="5212" width="12.6328125" bestFit="1" customWidth="1"/>
    <col min="5213" max="5213" width="15.6328125" bestFit="1" customWidth="1"/>
    <col min="5214" max="5214" width="12.6328125" bestFit="1" customWidth="1"/>
    <col min="5215" max="5215" width="15.6328125" bestFit="1" customWidth="1"/>
    <col min="5216" max="5216" width="12.6328125" bestFit="1" customWidth="1"/>
    <col min="5217" max="5217" width="15.6328125" bestFit="1" customWidth="1"/>
    <col min="5218" max="5218" width="12.6328125" bestFit="1" customWidth="1"/>
    <col min="5219" max="5219" width="15.6328125" bestFit="1" customWidth="1"/>
    <col min="5220" max="5220" width="12.6328125" bestFit="1" customWidth="1"/>
    <col min="5221" max="5221" width="15.6328125" bestFit="1" customWidth="1"/>
    <col min="5222" max="5222" width="12.6328125" bestFit="1" customWidth="1"/>
    <col min="5223" max="5223" width="15.6328125" bestFit="1" customWidth="1"/>
    <col min="5224" max="5224" width="12.6328125" bestFit="1" customWidth="1"/>
    <col min="5225" max="5225" width="15.6328125" bestFit="1" customWidth="1"/>
    <col min="5226" max="5226" width="12.6328125" bestFit="1" customWidth="1"/>
    <col min="5227" max="5227" width="15.6328125" bestFit="1" customWidth="1"/>
    <col min="5228" max="5228" width="12.6328125" bestFit="1" customWidth="1"/>
    <col min="5229" max="5229" width="15.6328125" bestFit="1" customWidth="1"/>
    <col min="5230" max="5230" width="12.6328125" bestFit="1" customWidth="1"/>
    <col min="5231" max="5231" width="15.6328125" bestFit="1" customWidth="1"/>
    <col min="5232" max="5232" width="12.6328125" bestFit="1" customWidth="1"/>
    <col min="5233" max="5233" width="15.6328125" bestFit="1" customWidth="1"/>
    <col min="5234" max="5234" width="12.6328125" bestFit="1" customWidth="1"/>
    <col min="5235" max="5235" width="15.6328125" bestFit="1" customWidth="1"/>
    <col min="5236" max="5236" width="12.6328125" bestFit="1" customWidth="1"/>
    <col min="5237" max="5237" width="15.6328125" bestFit="1" customWidth="1"/>
    <col min="5238" max="5238" width="12.6328125" bestFit="1" customWidth="1"/>
    <col min="5239" max="5239" width="15.6328125" bestFit="1" customWidth="1"/>
    <col min="5240" max="5240" width="12.6328125" bestFit="1" customWidth="1"/>
    <col min="5241" max="5241" width="15.6328125" bestFit="1" customWidth="1"/>
    <col min="5242" max="5242" width="12.6328125" bestFit="1" customWidth="1"/>
    <col min="5243" max="5243" width="15.6328125" bestFit="1" customWidth="1"/>
    <col min="5244" max="5244" width="12.6328125" bestFit="1" customWidth="1"/>
    <col min="5245" max="5245" width="15.6328125" bestFit="1" customWidth="1"/>
    <col min="5246" max="5246" width="12.6328125" bestFit="1" customWidth="1"/>
    <col min="5247" max="5247" width="15.6328125" bestFit="1" customWidth="1"/>
    <col min="5248" max="5248" width="12.6328125" bestFit="1" customWidth="1"/>
    <col min="5249" max="5249" width="15.6328125" bestFit="1" customWidth="1"/>
    <col min="5250" max="5250" width="12.6328125" bestFit="1" customWidth="1"/>
    <col min="5251" max="5251" width="15.6328125" bestFit="1" customWidth="1"/>
    <col min="5252" max="5252" width="12.6328125" bestFit="1" customWidth="1"/>
    <col min="5253" max="5253" width="15.6328125" bestFit="1" customWidth="1"/>
    <col min="5254" max="5254" width="12.6328125" bestFit="1" customWidth="1"/>
    <col min="5255" max="5255" width="15.6328125" bestFit="1" customWidth="1"/>
    <col min="5256" max="5256" width="12.6328125" bestFit="1" customWidth="1"/>
    <col min="5257" max="5257" width="15.6328125" bestFit="1" customWidth="1"/>
    <col min="5258" max="5258" width="12.6328125" bestFit="1" customWidth="1"/>
    <col min="5259" max="5259" width="15.6328125" bestFit="1" customWidth="1"/>
    <col min="5260" max="5260" width="12.6328125" bestFit="1" customWidth="1"/>
    <col min="5261" max="5261" width="15.6328125" bestFit="1" customWidth="1"/>
    <col min="5262" max="5262" width="12.6328125" bestFit="1" customWidth="1"/>
    <col min="5263" max="5263" width="15.6328125" bestFit="1" customWidth="1"/>
    <col min="5264" max="5264" width="12.6328125" bestFit="1" customWidth="1"/>
    <col min="5265" max="5265" width="15.6328125" bestFit="1" customWidth="1"/>
    <col min="5266" max="5266" width="12.6328125" bestFit="1" customWidth="1"/>
    <col min="5267" max="5267" width="15.6328125" bestFit="1" customWidth="1"/>
    <col min="5268" max="5268" width="12.6328125" bestFit="1" customWidth="1"/>
    <col min="5269" max="5269" width="15.6328125" bestFit="1" customWidth="1"/>
    <col min="5270" max="5270" width="12.6328125" bestFit="1" customWidth="1"/>
    <col min="5271" max="5271" width="15.6328125" bestFit="1" customWidth="1"/>
    <col min="5272" max="5272" width="12.6328125" bestFit="1" customWidth="1"/>
    <col min="5273" max="5273" width="15.6328125" bestFit="1" customWidth="1"/>
    <col min="5274" max="5274" width="12.6328125" bestFit="1" customWidth="1"/>
    <col min="5275" max="5275" width="15.6328125" bestFit="1" customWidth="1"/>
    <col min="5276" max="5276" width="12.6328125" bestFit="1" customWidth="1"/>
    <col min="5277" max="5277" width="15.6328125" bestFit="1" customWidth="1"/>
    <col min="5278" max="5278" width="12.6328125" bestFit="1" customWidth="1"/>
    <col min="5279" max="5279" width="15.6328125" bestFit="1" customWidth="1"/>
    <col min="5280" max="5280" width="12.6328125" bestFit="1" customWidth="1"/>
    <col min="5281" max="5281" width="15.6328125" bestFit="1" customWidth="1"/>
    <col min="5282" max="5282" width="12.6328125" bestFit="1" customWidth="1"/>
    <col min="5283" max="5283" width="15.6328125" bestFit="1" customWidth="1"/>
    <col min="5284" max="5284" width="12.6328125" bestFit="1" customWidth="1"/>
    <col min="5285" max="5285" width="15.6328125" bestFit="1" customWidth="1"/>
    <col min="5286" max="5286" width="12.6328125" bestFit="1" customWidth="1"/>
    <col min="5287" max="5287" width="15.6328125" bestFit="1" customWidth="1"/>
    <col min="5288" max="5288" width="12.6328125" bestFit="1" customWidth="1"/>
    <col min="5289" max="5289" width="15.6328125" bestFit="1" customWidth="1"/>
    <col min="5290" max="5290" width="12.6328125" bestFit="1" customWidth="1"/>
    <col min="5291" max="5291" width="15.6328125" bestFit="1" customWidth="1"/>
    <col min="5292" max="5292" width="12.6328125" bestFit="1" customWidth="1"/>
    <col min="5293" max="5293" width="15.6328125" bestFit="1" customWidth="1"/>
    <col min="5294" max="5294" width="12.6328125" bestFit="1" customWidth="1"/>
    <col min="5295" max="5295" width="15.6328125" bestFit="1" customWidth="1"/>
    <col min="5296" max="5296" width="12.6328125" bestFit="1" customWidth="1"/>
    <col min="5297" max="5297" width="15.6328125" bestFit="1" customWidth="1"/>
    <col min="5298" max="5298" width="12.6328125" bestFit="1" customWidth="1"/>
    <col min="5299" max="5299" width="15.6328125" bestFit="1" customWidth="1"/>
    <col min="5300" max="5300" width="12.6328125" bestFit="1" customWidth="1"/>
    <col min="5301" max="5301" width="15.6328125" bestFit="1" customWidth="1"/>
    <col min="5302" max="5302" width="12.6328125" bestFit="1" customWidth="1"/>
    <col min="5303" max="5303" width="15.6328125" bestFit="1" customWidth="1"/>
    <col min="5304" max="5304" width="12.6328125" bestFit="1" customWidth="1"/>
    <col min="5305" max="5305" width="15.6328125" bestFit="1" customWidth="1"/>
    <col min="5306" max="5306" width="12.6328125" bestFit="1" customWidth="1"/>
    <col min="5307" max="5307" width="15.6328125" bestFit="1" customWidth="1"/>
    <col min="5308" max="5308" width="12.6328125" bestFit="1" customWidth="1"/>
    <col min="5309" max="5309" width="15.6328125" bestFit="1" customWidth="1"/>
    <col min="5310" max="5310" width="12.6328125" bestFit="1" customWidth="1"/>
    <col min="5311" max="5311" width="15.6328125" bestFit="1" customWidth="1"/>
    <col min="5312" max="5312" width="12.6328125" bestFit="1" customWidth="1"/>
    <col min="5313" max="5313" width="15.6328125" bestFit="1" customWidth="1"/>
    <col min="5314" max="5314" width="12.6328125" bestFit="1" customWidth="1"/>
    <col min="5315" max="5315" width="15.6328125" bestFit="1" customWidth="1"/>
    <col min="5316" max="5316" width="12.6328125" bestFit="1" customWidth="1"/>
    <col min="5317" max="5317" width="15.6328125" bestFit="1" customWidth="1"/>
    <col min="5318" max="5318" width="12.6328125" bestFit="1" customWidth="1"/>
    <col min="5319" max="5319" width="15.6328125" bestFit="1" customWidth="1"/>
    <col min="5320" max="5320" width="12.6328125" bestFit="1" customWidth="1"/>
    <col min="5321" max="5321" width="15.6328125" bestFit="1" customWidth="1"/>
    <col min="5322" max="5322" width="12.6328125" bestFit="1" customWidth="1"/>
    <col min="5323" max="5323" width="15.6328125" bestFit="1" customWidth="1"/>
    <col min="5324" max="5324" width="12.6328125" bestFit="1" customWidth="1"/>
    <col min="5325" max="5325" width="15.6328125" bestFit="1" customWidth="1"/>
    <col min="5326" max="5326" width="12.6328125" bestFit="1" customWidth="1"/>
    <col min="5327" max="5327" width="15.6328125" bestFit="1" customWidth="1"/>
    <col min="5328" max="5328" width="12.6328125" bestFit="1" customWidth="1"/>
    <col min="5329" max="5329" width="15.6328125" bestFit="1" customWidth="1"/>
    <col min="5330" max="5330" width="12.6328125" bestFit="1" customWidth="1"/>
    <col min="5331" max="5331" width="15.6328125" bestFit="1" customWidth="1"/>
    <col min="5332" max="5332" width="12.6328125" bestFit="1" customWidth="1"/>
    <col min="5333" max="5333" width="15.6328125" bestFit="1" customWidth="1"/>
    <col min="5334" max="5334" width="12.6328125" bestFit="1" customWidth="1"/>
    <col min="5335" max="5335" width="15.6328125" bestFit="1" customWidth="1"/>
    <col min="5336" max="5336" width="12.6328125" bestFit="1" customWidth="1"/>
    <col min="5337" max="5337" width="15.6328125" bestFit="1" customWidth="1"/>
    <col min="5338" max="5338" width="12.6328125" bestFit="1" customWidth="1"/>
    <col min="5339" max="5339" width="15.6328125" bestFit="1" customWidth="1"/>
    <col min="5340" max="5340" width="12.6328125" bestFit="1" customWidth="1"/>
    <col min="5341" max="5341" width="15.6328125" bestFit="1" customWidth="1"/>
    <col min="5342" max="5342" width="12.6328125" bestFit="1" customWidth="1"/>
    <col min="5343" max="5343" width="15.6328125" bestFit="1" customWidth="1"/>
    <col min="5344" max="5344" width="12.6328125" bestFit="1" customWidth="1"/>
    <col min="5345" max="5345" width="15.6328125" bestFit="1" customWidth="1"/>
    <col min="5346" max="5346" width="12.6328125" bestFit="1" customWidth="1"/>
    <col min="5347" max="5347" width="15.6328125" bestFit="1" customWidth="1"/>
    <col min="5348" max="5348" width="12.6328125" bestFit="1" customWidth="1"/>
    <col min="5349" max="5349" width="15.6328125" bestFit="1" customWidth="1"/>
    <col min="5350" max="5350" width="12.6328125" bestFit="1" customWidth="1"/>
    <col min="5351" max="5351" width="15.6328125" bestFit="1" customWidth="1"/>
    <col min="5352" max="5352" width="12.6328125" bestFit="1" customWidth="1"/>
    <col min="5353" max="5353" width="15.6328125" bestFit="1" customWidth="1"/>
    <col min="5354" max="5354" width="12.6328125" bestFit="1" customWidth="1"/>
    <col min="5355" max="5355" width="15.6328125" bestFit="1" customWidth="1"/>
    <col min="5356" max="5356" width="12.6328125" bestFit="1" customWidth="1"/>
    <col min="5357" max="5357" width="15.6328125" bestFit="1" customWidth="1"/>
    <col min="5358" max="5358" width="12.6328125" bestFit="1" customWidth="1"/>
    <col min="5359" max="5359" width="15.6328125" bestFit="1" customWidth="1"/>
    <col min="5360" max="5360" width="12.6328125" bestFit="1" customWidth="1"/>
    <col min="5361" max="5361" width="15.6328125" bestFit="1" customWidth="1"/>
    <col min="5362" max="5363" width="12.6328125" bestFit="1" customWidth="1"/>
    <col min="5364" max="5364" width="15.6328125" bestFit="1" customWidth="1"/>
    <col min="5365" max="5365" width="12.6328125" bestFit="1" customWidth="1"/>
    <col min="5366" max="5366" width="15.6328125" bestFit="1" customWidth="1"/>
    <col min="5367" max="5367" width="12.6328125" bestFit="1" customWidth="1"/>
    <col min="5368" max="5368" width="15.6328125" bestFit="1" customWidth="1"/>
    <col min="5369" max="5369" width="12.6328125" bestFit="1" customWidth="1"/>
    <col min="5370" max="5370" width="15.6328125" bestFit="1" customWidth="1"/>
    <col min="5371" max="5371" width="12.6328125" bestFit="1" customWidth="1"/>
    <col min="5372" max="5372" width="15.6328125" bestFit="1" customWidth="1"/>
    <col min="5373" max="5373" width="12.6328125" bestFit="1" customWidth="1"/>
    <col min="5374" max="5374" width="15.6328125" bestFit="1" customWidth="1"/>
    <col min="5375" max="5375" width="12.6328125" bestFit="1" customWidth="1"/>
    <col min="5376" max="5376" width="15.6328125" bestFit="1" customWidth="1"/>
    <col min="5377" max="5377" width="12.6328125" bestFit="1" customWidth="1"/>
    <col min="5378" max="5378" width="15.6328125" bestFit="1" customWidth="1"/>
    <col min="5379" max="5379" width="12.6328125" bestFit="1" customWidth="1"/>
    <col min="5380" max="5380" width="15.6328125" bestFit="1" customWidth="1"/>
    <col min="5381" max="5381" width="12.6328125" bestFit="1" customWidth="1"/>
    <col min="5382" max="5382" width="15.6328125" bestFit="1" customWidth="1"/>
    <col min="5383" max="5383" width="12.6328125" bestFit="1" customWidth="1"/>
    <col min="5384" max="5384" width="15.6328125" bestFit="1" customWidth="1"/>
    <col min="5385" max="5385" width="12.6328125" bestFit="1" customWidth="1"/>
    <col min="5386" max="5386" width="15.6328125" bestFit="1" customWidth="1"/>
    <col min="5387" max="5387" width="12.6328125" bestFit="1" customWidth="1"/>
    <col min="5388" max="5388" width="15.6328125" bestFit="1" customWidth="1"/>
    <col min="5389" max="5389" width="12.6328125" bestFit="1" customWidth="1"/>
    <col min="5390" max="5390" width="15.6328125" bestFit="1" customWidth="1"/>
    <col min="5391" max="5391" width="12.6328125" bestFit="1" customWidth="1"/>
    <col min="5392" max="5392" width="15.6328125" bestFit="1" customWidth="1"/>
    <col min="5393" max="5393" width="12.6328125" bestFit="1" customWidth="1"/>
    <col min="5394" max="5394" width="15.6328125" bestFit="1" customWidth="1"/>
    <col min="5395" max="5395" width="12.6328125" bestFit="1" customWidth="1"/>
    <col min="5396" max="5396" width="15.6328125" bestFit="1" customWidth="1"/>
    <col min="5397" max="5397" width="12.6328125" bestFit="1" customWidth="1"/>
    <col min="5398" max="5398" width="15.6328125" bestFit="1" customWidth="1"/>
    <col min="5399" max="5399" width="12.6328125" bestFit="1" customWidth="1"/>
    <col min="5400" max="5400" width="15.6328125" bestFit="1" customWidth="1"/>
    <col min="5401" max="5401" width="12.6328125" bestFit="1" customWidth="1"/>
    <col min="5402" max="5402" width="15.6328125" bestFit="1" customWidth="1"/>
    <col min="5403" max="5403" width="12.6328125" bestFit="1" customWidth="1"/>
    <col min="5404" max="5404" width="15.6328125" bestFit="1" customWidth="1"/>
    <col min="5405" max="5405" width="12.6328125" bestFit="1" customWidth="1"/>
    <col min="5406" max="5406" width="15.6328125" bestFit="1" customWidth="1"/>
    <col min="5407" max="5407" width="12.6328125" bestFit="1" customWidth="1"/>
    <col min="5408" max="5408" width="15.6328125" bestFit="1" customWidth="1"/>
    <col min="5409" max="5409" width="12.6328125" bestFit="1" customWidth="1"/>
    <col min="5410" max="5410" width="15.6328125" bestFit="1" customWidth="1"/>
    <col min="5411" max="5411" width="12.6328125" bestFit="1" customWidth="1"/>
    <col min="5412" max="5412" width="15.6328125" bestFit="1" customWidth="1"/>
    <col min="5413" max="5413" width="12.6328125" bestFit="1" customWidth="1"/>
    <col min="5414" max="5414" width="15.6328125" bestFit="1" customWidth="1"/>
    <col min="5415" max="5415" width="12.6328125" bestFit="1" customWidth="1"/>
    <col min="5416" max="5416" width="15.6328125" bestFit="1" customWidth="1"/>
    <col min="5417" max="5417" width="12.6328125" bestFit="1" customWidth="1"/>
    <col min="5418" max="5418" width="15.6328125" bestFit="1" customWidth="1"/>
    <col min="5419" max="5419" width="12.6328125" bestFit="1" customWidth="1"/>
    <col min="5420" max="5420" width="15.6328125" bestFit="1" customWidth="1"/>
    <col min="5421" max="5421" width="12.6328125" bestFit="1" customWidth="1"/>
    <col min="5422" max="5422" width="15.6328125" bestFit="1" customWidth="1"/>
    <col min="5423" max="5423" width="12.6328125" bestFit="1" customWidth="1"/>
    <col min="5424" max="5424" width="15.6328125" bestFit="1" customWidth="1"/>
    <col min="5425" max="5425" width="12.6328125" bestFit="1" customWidth="1"/>
    <col min="5426" max="5426" width="15.6328125" bestFit="1" customWidth="1"/>
    <col min="5427" max="5427" width="12.6328125" bestFit="1" customWidth="1"/>
    <col min="5428" max="5428" width="15.6328125" bestFit="1" customWidth="1"/>
    <col min="5429" max="5429" width="12.6328125" bestFit="1" customWidth="1"/>
    <col min="5430" max="5430" width="15.6328125" bestFit="1" customWidth="1"/>
    <col min="5431" max="5431" width="12.6328125" bestFit="1" customWidth="1"/>
    <col min="5432" max="5432" width="15.6328125" bestFit="1" customWidth="1"/>
    <col min="5433" max="5433" width="12.6328125" bestFit="1" customWidth="1"/>
    <col min="5434" max="5434" width="15.6328125" bestFit="1" customWidth="1"/>
    <col min="5435" max="5435" width="12.6328125" bestFit="1" customWidth="1"/>
    <col min="5436" max="5436" width="15.6328125" bestFit="1" customWidth="1"/>
    <col min="5437" max="5437" width="12.6328125" bestFit="1" customWidth="1"/>
    <col min="5438" max="5438" width="15.6328125" bestFit="1" customWidth="1"/>
    <col min="5439" max="5439" width="12.6328125" bestFit="1" customWidth="1"/>
    <col min="5440" max="5440" width="15.6328125" bestFit="1" customWidth="1"/>
    <col min="5441" max="5441" width="12.6328125" bestFit="1" customWidth="1"/>
    <col min="5442" max="5442" width="15.6328125" bestFit="1" customWidth="1"/>
    <col min="5443" max="5443" width="12.6328125" bestFit="1" customWidth="1"/>
    <col min="5444" max="5444" width="15.6328125" bestFit="1" customWidth="1"/>
    <col min="5445" max="5445" width="12.6328125" bestFit="1" customWidth="1"/>
    <col min="5446" max="5446" width="15.6328125" bestFit="1" customWidth="1"/>
    <col min="5447" max="5447" width="12.6328125" bestFit="1" customWidth="1"/>
    <col min="5448" max="5448" width="15.6328125" bestFit="1" customWidth="1"/>
    <col min="5449" max="5449" width="12.6328125" bestFit="1" customWidth="1"/>
    <col min="5450" max="5450" width="15.6328125" bestFit="1" customWidth="1"/>
    <col min="5451" max="5451" width="12.6328125" bestFit="1" customWidth="1"/>
    <col min="5452" max="5452" width="15.6328125" bestFit="1" customWidth="1"/>
    <col min="5453" max="5453" width="12.6328125" bestFit="1" customWidth="1"/>
    <col min="5454" max="5454" width="15.6328125" bestFit="1" customWidth="1"/>
    <col min="5455" max="5455" width="12.6328125" bestFit="1" customWidth="1"/>
    <col min="5456" max="5456" width="15.6328125" bestFit="1" customWidth="1"/>
    <col min="5457" max="5457" width="12.6328125" bestFit="1" customWidth="1"/>
    <col min="5458" max="5458" width="15.6328125" bestFit="1" customWidth="1"/>
    <col min="5459" max="5459" width="12.6328125" bestFit="1" customWidth="1"/>
    <col min="5460" max="5460" width="15.6328125" bestFit="1" customWidth="1"/>
    <col min="5461" max="5461" width="12.6328125" bestFit="1" customWidth="1"/>
    <col min="5462" max="5462" width="15.6328125" bestFit="1" customWidth="1"/>
    <col min="5463" max="5463" width="12.6328125" bestFit="1" customWidth="1"/>
    <col min="5464" max="5464" width="15.6328125" bestFit="1" customWidth="1"/>
    <col min="5465" max="5465" width="12.6328125" bestFit="1" customWidth="1"/>
    <col min="5466" max="5466" width="15.6328125" bestFit="1" customWidth="1"/>
    <col min="5467" max="5467" width="12.6328125" bestFit="1" customWidth="1"/>
    <col min="5468" max="5468" width="15.6328125" bestFit="1" customWidth="1"/>
    <col min="5469" max="5469" width="12.6328125" bestFit="1" customWidth="1"/>
    <col min="5470" max="5470" width="15.6328125" bestFit="1" customWidth="1"/>
    <col min="5471" max="5471" width="12.6328125" bestFit="1" customWidth="1"/>
    <col min="5472" max="5472" width="15.6328125" bestFit="1" customWidth="1"/>
    <col min="5473" max="5473" width="12.6328125" bestFit="1" customWidth="1"/>
    <col min="5474" max="5474" width="15.6328125" bestFit="1" customWidth="1"/>
    <col min="5475" max="5475" width="12.6328125" bestFit="1" customWidth="1"/>
    <col min="5476" max="5476" width="15.6328125" bestFit="1" customWidth="1"/>
    <col min="5477" max="5477" width="12.6328125" bestFit="1" customWidth="1"/>
    <col min="5478" max="5478" width="15.6328125" bestFit="1" customWidth="1"/>
    <col min="5479" max="5479" width="12.6328125" bestFit="1" customWidth="1"/>
    <col min="5480" max="5480" width="15.6328125" bestFit="1" customWidth="1"/>
    <col min="5481" max="5481" width="12.6328125" bestFit="1" customWidth="1"/>
    <col min="5482" max="5482" width="15.6328125" bestFit="1" customWidth="1"/>
    <col min="5483" max="5483" width="12.6328125" bestFit="1" customWidth="1"/>
    <col min="5484" max="5484" width="15.6328125" bestFit="1" customWidth="1"/>
    <col min="5485" max="5485" width="12.6328125" bestFit="1" customWidth="1"/>
    <col min="5486" max="5486" width="15.6328125" bestFit="1" customWidth="1"/>
    <col min="5487" max="5487" width="12.6328125" bestFit="1" customWidth="1"/>
    <col min="5488" max="5488" width="15.6328125" bestFit="1" customWidth="1"/>
    <col min="5489" max="5489" width="12.6328125" bestFit="1" customWidth="1"/>
    <col min="5490" max="5490" width="15.6328125" bestFit="1" customWidth="1"/>
    <col min="5491" max="5491" width="12.6328125" bestFit="1" customWidth="1"/>
    <col min="5492" max="5492" width="15.6328125" bestFit="1" customWidth="1"/>
    <col min="5493" max="5493" width="12.6328125" bestFit="1" customWidth="1"/>
    <col min="5494" max="5494" width="15.6328125" bestFit="1" customWidth="1"/>
    <col min="5495" max="5495" width="12.6328125" bestFit="1" customWidth="1"/>
    <col min="5496" max="5496" width="15.6328125" bestFit="1" customWidth="1"/>
    <col min="5497" max="5497" width="12.6328125" bestFit="1" customWidth="1"/>
    <col min="5498" max="5498" width="15.6328125" bestFit="1" customWidth="1"/>
    <col min="5499" max="5499" width="12.6328125" bestFit="1" customWidth="1"/>
    <col min="5500" max="5500" width="15.6328125" bestFit="1" customWidth="1"/>
    <col min="5501" max="5501" width="12.6328125" bestFit="1" customWidth="1"/>
    <col min="5502" max="5502" width="15.6328125" bestFit="1" customWidth="1"/>
    <col min="5503" max="5503" width="12.6328125" bestFit="1" customWidth="1"/>
    <col min="5504" max="5504" width="15.6328125" bestFit="1" customWidth="1"/>
    <col min="5505" max="5505" width="12.6328125" bestFit="1" customWidth="1"/>
    <col min="5506" max="5506" width="15.6328125" bestFit="1" customWidth="1"/>
    <col min="5507" max="5507" width="12.6328125" bestFit="1" customWidth="1"/>
    <col min="5508" max="5508" width="15.6328125" bestFit="1" customWidth="1"/>
    <col min="5509" max="5509" width="12.6328125" bestFit="1" customWidth="1"/>
    <col min="5510" max="5510" width="15.6328125" bestFit="1" customWidth="1"/>
    <col min="5511" max="5511" width="12.6328125" bestFit="1" customWidth="1"/>
    <col min="5512" max="5512" width="15.6328125" bestFit="1" customWidth="1"/>
    <col min="5513" max="5513" width="12.6328125" bestFit="1" customWidth="1"/>
    <col min="5514" max="5514" width="15.6328125" bestFit="1" customWidth="1"/>
    <col min="5515" max="5515" width="12.6328125" bestFit="1" customWidth="1"/>
    <col min="5516" max="5516" width="15.6328125" bestFit="1" customWidth="1"/>
    <col min="5517" max="5517" width="12.6328125" bestFit="1" customWidth="1"/>
    <col min="5518" max="5518" width="15.6328125" bestFit="1" customWidth="1"/>
    <col min="5519" max="5519" width="12.6328125" bestFit="1" customWidth="1"/>
    <col min="5520" max="5520" width="15.6328125" bestFit="1" customWidth="1"/>
    <col min="5521" max="5521" width="12.6328125" bestFit="1" customWidth="1"/>
    <col min="5522" max="5522" width="15.6328125" bestFit="1" customWidth="1"/>
    <col min="5523" max="5523" width="12.6328125" bestFit="1" customWidth="1"/>
    <col min="5524" max="5524" width="15.6328125" bestFit="1" customWidth="1"/>
    <col min="5525" max="5525" width="12.6328125" bestFit="1" customWidth="1"/>
    <col min="5526" max="5526" width="15.6328125" bestFit="1" customWidth="1"/>
    <col min="5527" max="5527" width="12.6328125" bestFit="1" customWidth="1"/>
    <col min="5528" max="5528" width="15.6328125" bestFit="1" customWidth="1"/>
    <col min="5529" max="5529" width="12.6328125" bestFit="1" customWidth="1"/>
    <col min="5530" max="5530" width="15.6328125" bestFit="1" customWidth="1"/>
    <col min="5531" max="5531" width="12.6328125" bestFit="1" customWidth="1"/>
    <col min="5532" max="5532" width="15.6328125" bestFit="1" customWidth="1"/>
    <col min="5533" max="5533" width="12.6328125" bestFit="1" customWidth="1"/>
    <col min="5534" max="5534" width="15.6328125" bestFit="1" customWidth="1"/>
    <col min="5535" max="5535" width="12.6328125" bestFit="1" customWidth="1"/>
    <col min="5536" max="5536" width="15.6328125" bestFit="1" customWidth="1"/>
    <col min="5537" max="5537" width="12.6328125" bestFit="1" customWidth="1"/>
    <col min="5538" max="5538" width="15.6328125" bestFit="1" customWidth="1"/>
    <col min="5539" max="5539" width="12.6328125" bestFit="1" customWidth="1"/>
    <col min="5540" max="5540" width="15.6328125" bestFit="1" customWidth="1"/>
    <col min="5541" max="5541" width="12.6328125" bestFit="1" customWidth="1"/>
    <col min="5542" max="5542" width="15.6328125" bestFit="1" customWidth="1"/>
    <col min="5543" max="5543" width="12.6328125" bestFit="1" customWidth="1"/>
    <col min="5544" max="5544" width="15.6328125" bestFit="1" customWidth="1"/>
    <col min="5545" max="5545" width="12.6328125" bestFit="1" customWidth="1"/>
    <col min="5546" max="5546" width="15.6328125" bestFit="1" customWidth="1"/>
    <col min="5547" max="5547" width="12.6328125" bestFit="1" customWidth="1"/>
    <col min="5548" max="5548" width="15.6328125" bestFit="1" customWidth="1"/>
    <col min="5549" max="5549" width="12.6328125" bestFit="1" customWidth="1"/>
    <col min="5550" max="5550" width="15.6328125" bestFit="1" customWidth="1"/>
    <col min="5551" max="5551" width="12.6328125" bestFit="1" customWidth="1"/>
    <col min="5552" max="5552" width="15.6328125" bestFit="1" customWidth="1"/>
    <col min="5553" max="5553" width="12.6328125" bestFit="1" customWidth="1"/>
    <col min="5554" max="5554" width="15.6328125" bestFit="1" customWidth="1"/>
    <col min="5555" max="5555" width="12.6328125" bestFit="1" customWidth="1"/>
    <col min="5556" max="5556" width="15.6328125" bestFit="1" customWidth="1"/>
    <col min="5557" max="5557" width="12.6328125" bestFit="1" customWidth="1"/>
    <col min="5558" max="5558" width="15.6328125" bestFit="1" customWidth="1"/>
    <col min="5559" max="5559" width="12.6328125" bestFit="1" customWidth="1"/>
    <col min="5560" max="5560" width="15.6328125" bestFit="1" customWidth="1"/>
    <col min="5561" max="5561" width="12.6328125" bestFit="1" customWidth="1"/>
    <col min="5562" max="5562" width="15.6328125" bestFit="1" customWidth="1"/>
    <col min="5563" max="5563" width="12.6328125" bestFit="1" customWidth="1"/>
    <col min="5564" max="5564" width="15.6328125" bestFit="1" customWidth="1"/>
    <col min="5565" max="5565" width="12.6328125" bestFit="1" customWidth="1"/>
    <col min="5566" max="5566" width="15.6328125" bestFit="1" customWidth="1"/>
    <col min="5567" max="5567" width="12.6328125" bestFit="1" customWidth="1"/>
    <col min="5568" max="5568" width="15.6328125" bestFit="1" customWidth="1"/>
    <col min="5569" max="5569" width="12.6328125" bestFit="1" customWidth="1"/>
    <col min="5570" max="5570" width="15.6328125" bestFit="1" customWidth="1"/>
    <col min="5571" max="5571" width="12.6328125" bestFit="1" customWidth="1"/>
    <col min="5572" max="5572" width="15.6328125" bestFit="1" customWidth="1"/>
    <col min="5573" max="5573" width="12.6328125" bestFit="1" customWidth="1"/>
    <col min="5574" max="5574" width="15.6328125" bestFit="1" customWidth="1"/>
    <col min="5575" max="5575" width="12.6328125" bestFit="1" customWidth="1"/>
    <col min="5576" max="5576" width="15.6328125" bestFit="1" customWidth="1"/>
    <col min="5577" max="5577" width="12.6328125" bestFit="1" customWidth="1"/>
    <col min="5578" max="5578" width="15.6328125" bestFit="1" customWidth="1"/>
    <col min="5579" max="5579" width="12.6328125" bestFit="1" customWidth="1"/>
    <col min="5580" max="5580" width="15.6328125" bestFit="1" customWidth="1"/>
    <col min="5581" max="5581" width="12.6328125" bestFit="1" customWidth="1"/>
    <col min="5582" max="5582" width="15.6328125" bestFit="1" customWidth="1"/>
    <col min="5583" max="5583" width="12.6328125" bestFit="1" customWidth="1"/>
    <col min="5584" max="5584" width="15.6328125" bestFit="1" customWidth="1"/>
    <col min="5585" max="5585" width="12.6328125" bestFit="1" customWidth="1"/>
    <col min="5586" max="5586" width="15.6328125" bestFit="1" customWidth="1"/>
    <col min="5587" max="5587" width="12.6328125" bestFit="1" customWidth="1"/>
    <col min="5588" max="5588" width="15.6328125" bestFit="1" customWidth="1"/>
    <col min="5589" max="5589" width="12.6328125" bestFit="1" customWidth="1"/>
    <col min="5590" max="5590" width="15.6328125" bestFit="1" customWidth="1"/>
    <col min="5591" max="5591" width="12.6328125" bestFit="1" customWidth="1"/>
    <col min="5592" max="5592" width="15.6328125" bestFit="1" customWidth="1"/>
    <col min="5593" max="5593" width="12.6328125" bestFit="1" customWidth="1"/>
    <col min="5594" max="5594" width="15.6328125" bestFit="1" customWidth="1"/>
    <col min="5595" max="5595" width="12.6328125" bestFit="1" customWidth="1"/>
    <col min="5596" max="5596" width="15.6328125" bestFit="1" customWidth="1"/>
    <col min="5597" max="5597" width="12.6328125" bestFit="1" customWidth="1"/>
    <col min="5598" max="5598" width="15.6328125" bestFit="1" customWidth="1"/>
    <col min="5599" max="5599" width="12.6328125" bestFit="1" customWidth="1"/>
    <col min="5600" max="5600" width="15.6328125" bestFit="1" customWidth="1"/>
    <col min="5601" max="5601" width="12.6328125" bestFit="1" customWidth="1"/>
    <col min="5602" max="5602" width="15.6328125" bestFit="1" customWidth="1"/>
    <col min="5603" max="5603" width="12.6328125" bestFit="1" customWidth="1"/>
    <col min="5604" max="5604" width="15.6328125" bestFit="1" customWidth="1"/>
    <col min="5605" max="5605" width="12.6328125" bestFit="1" customWidth="1"/>
    <col min="5606" max="5606" width="15.6328125" bestFit="1" customWidth="1"/>
    <col min="5607" max="5607" width="12.6328125" bestFit="1" customWidth="1"/>
    <col min="5608" max="5608" width="15.6328125" bestFit="1" customWidth="1"/>
    <col min="5609" max="5609" width="12.6328125" bestFit="1" customWidth="1"/>
    <col min="5610" max="5610" width="15.6328125" bestFit="1" customWidth="1"/>
    <col min="5611" max="5611" width="12.6328125" bestFit="1" customWidth="1"/>
    <col min="5612" max="5612" width="15.6328125" bestFit="1" customWidth="1"/>
    <col min="5613" max="5613" width="12.6328125" bestFit="1" customWidth="1"/>
    <col min="5614" max="5614" width="15.6328125" bestFit="1" customWidth="1"/>
    <col min="5615" max="5615" width="12.6328125" bestFit="1" customWidth="1"/>
    <col min="5616" max="5616" width="15.6328125" bestFit="1" customWidth="1"/>
    <col min="5617" max="5617" width="12.6328125" bestFit="1" customWidth="1"/>
    <col min="5618" max="5618" width="15.6328125" bestFit="1" customWidth="1"/>
    <col min="5619" max="5619" width="12.6328125" bestFit="1" customWidth="1"/>
    <col min="5620" max="5620" width="15.6328125" bestFit="1" customWidth="1"/>
    <col min="5621" max="5621" width="12.6328125" bestFit="1" customWidth="1"/>
    <col min="5622" max="5622" width="15.6328125" bestFit="1" customWidth="1"/>
    <col min="5623" max="5623" width="12.6328125" bestFit="1" customWidth="1"/>
    <col min="5624" max="5624" width="15.6328125" bestFit="1" customWidth="1"/>
    <col min="5625" max="5625" width="12.6328125" bestFit="1" customWidth="1"/>
    <col min="5626" max="5626" width="15.6328125" bestFit="1" customWidth="1"/>
    <col min="5627" max="5627" width="12.6328125" bestFit="1" customWidth="1"/>
    <col min="5628" max="5628" width="15.6328125" bestFit="1" customWidth="1"/>
    <col min="5629" max="5629" width="12.6328125" bestFit="1" customWidth="1"/>
    <col min="5630" max="5630" width="15.6328125" bestFit="1" customWidth="1"/>
    <col min="5631" max="5631" width="12.6328125" bestFit="1" customWidth="1"/>
    <col min="5632" max="5632" width="15.6328125" bestFit="1" customWidth="1"/>
    <col min="5633" max="5633" width="12.6328125" bestFit="1" customWidth="1"/>
    <col min="5634" max="5634" width="15.6328125" bestFit="1" customWidth="1"/>
    <col min="5635" max="5635" width="12.6328125" bestFit="1" customWidth="1"/>
    <col min="5636" max="5636" width="15.6328125" bestFit="1" customWidth="1"/>
    <col min="5637" max="5637" width="12.6328125" bestFit="1" customWidth="1"/>
    <col min="5638" max="5638" width="15.6328125" bestFit="1" customWidth="1"/>
    <col min="5639" max="5639" width="12.6328125" bestFit="1" customWidth="1"/>
    <col min="5640" max="5640" width="15.6328125" bestFit="1" customWidth="1"/>
    <col min="5641" max="5641" width="12.6328125" bestFit="1" customWidth="1"/>
    <col min="5642" max="5642" width="15.6328125" bestFit="1" customWidth="1"/>
    <col min="5643" max="5643" width="12.6328125" bestFit="1" customWidth="1"/>
    <col min="5644" max="5644" width="15.6328125" bestFit="1" customWidth="1"/>
    <col min="5645" max="5645" width="12.6328125" bestFit="1" customWidth="1"/>
    <col min="5646" max="5646" width="15.6328125" bestFit="1" customWidth="1"/>
    <col min="5647" max="5647" width="12.6328125" bestFit="1" customWidth="1"/>
    <col min="5648" max="5648" width="15.6328125" bestFit="1" customWidth="1"/>
    <col min="5649" max="5649" width="12.6328125" bestFit="1" customWidth="1"/>
    <col min="5650" max="5650" width="15.6328125" bestFit="1" customWidth="1"/>
    <col min="5651" max="5651" width="12.6328125" bestFit="1" customWidth="1"/>
    <col min="5652" max="5652" width="15.6328125" bestFit="1" customWidth="1"/>
    <col min="5653" max="5653" width="12.6328125" bestFit="1" customWidth="1"/>
    <col min="5654" max="5654" width="15.6328125" bestFit="1" customWidth="1"/>
    <col min="5655" max="5655" width="12.6328125" bestFit="1" customWidth="1"/>
    <col min="5656" max="5656" width="15.6328125" bestFit="1" customWidth="1"/>
    <col min="5657" max="5657" width="12.6328125" bestFit="1" customWidth="1"/>
    <col min="5658" max="5658" width="15.6328125" bestFit="1" customWidth="1"/>
    <col min="5659" max="5659" width="12.6328125" bestFit="1" customWidth="1"/>
    <col min="5660" max="5660" width="15.6328125" bestFit="1" customWidth="1"/>
    <col min="5661" max="5661" width="12.6328125" bestFit="1" customWidth="1"/>
    <col min="5662" max="5662" width="15.6328125" bestFit="1" customWidth="1"/>
    <col min="5663" max="5663" width="12.6328125" bestFit="1" customWidth="1"/>
    <col min="5664" max="5664" width="15.6328125" bestFit="1" customWidth="1"/>
    <col min="5665" max="5665" width="12.6328125" bestFit="1" customWidth="1"/>
    <col min="5666" max="5666" width="15.6328125" bestFit="1" customWidth="1"/>
    <col min="5667" max="5667" width="12.6328125" bestFit="1" customWidth="1"/>
    <col min="5668" max="5668" width="15.6328125" bestFit="1" customWidth="1"/>
    <col min="5669" max="5669" width="12.6328125" bestFit="1" customWidth="1"/>
    <col min="5670" max="5670" width="15.6328125" bestFit="1" customWidth="1"/>
    <col min="5671" max="5671" width="12.6328125" bestFit="1" customWidth="1"/>
    <col min="5672" max="5672" width="15.6328125" bestFit="1" customWidth="1"/>
    <col min="5673" max="5673" width="12.6328125" bestFit="1" customWidth="1"/>
    <col min="5674" max="5674" width="15.6328125" bestFit="1" customWidth="1"/>
    <col min="5675" max="5675" width="12.6328125" bestFit="1" customWidth="1"/>
    <col min="5676" max="5676" width="15.6328125" bestFit="1" customWidth="1"/>
    <col min="5677" max="5677" width="12.6328125" bestFit="1" customWidth="1"/>
    <col min="5678" max="5678" width="15.6328125" bestFit="1" customWidth="1"/>
    <col min="5679" max="5679" width="12.6328125" bestFit="1" customWidth="1"/>
    <col min="5680" max="5680" width="15.6328125" bestFit="1" customWidth="1"/>
    <col min="5681" max="5681" width="12.6328125" bestFit="1" customWidth="1"/>
    <col min="5682" max="5682" width="15.6328125" bestFit="1" customWidth="1"/>
    <col min="5683" max="5683" width="12.6328125" bestFit="1" customWidth="1"/>
    <col min="5684" max="5684" width="15.6328125" bestFit="1" customWidth="1"/>
    <col min="5685" max="5685" width="12.6328125" bestFit="1" customWidth="1"/>
    <col min="5686" max="5686" width="15.6328125" bestFit="1" customWidth="1"/>
    <col min="5687" max="5687" width="12.6328125" bestFit="1" customWidth="1"/>
    <col min="5688" max="5688" width="15.6328125" bestFit="1" customWidth="1"/>
    <col min="5689" max="5689" width="12.6328125" bestFit="1" customWidth="1"/>
    <col min="5690" max="5690" width="15.6328125" bestFit="1" customWidth="1"/>
    <col min="5691" max="5691" width="12.6328125" bestFit="1" customWidth="1"/>
    <col min="5692" max="5692" width="15.6328125" bestFit="1" customWidth="1"/>
    <col min="5693" max="5693" width="12.6328125" bestFit="1" customWidth="1"/>
    <col min="5694" max="5694" width="15.6328125" bestFit="1" customWidth="1"/>
    <col min="5695" max="5695" width="12.6328125" bestFit="1" customWidth="1"/>
    <col min="5696" max="5696" width="15.6328125" bestFit="1" customWidth="1"/>
    <col min="5697" max="5697" width="12.6328125" bestFit="1" customWidth="1"/>
    <col min="5698" max="5698" width="15.6328125" bestFit="1" customWidth="1"/>
    <col min="5699" max="5699" width="12.6328125" bestFit="1" customWidth="1"/>
    <col min="5700" max="5700" width="15.6328125" bestFit="1" customWidth="1"/>
    <col min="5701" max="5701" width="12.6328125" bestFit="1" customWidth="1"/>
    <col min="5702" max="5702" width="15.6328125" bestFit="1" customWidth="1"/>
    <col min="5703" max="5703" width="12.6328125" bestFit="1" customWidth="1"/>
    <col min="5704" max="5704" width="15.6328125" bestFit="1" customWidth="1"/>
    <col min="5705" max="5705" width="12.6328125" bestFit="1" customWidth="1"/>
    <col min="5706" max="5706" width="15.6328125" bestFit="1" customWidth="1"/>
    <col min="5707" max="5707" width="12.6328125" bestFit="1" customWidth="1"/>
    <col min="5708" max="5708" width="15.6328125" bestFit="1" customWidth="1"/>
    <col min="5709" max="5709" width="12.6328125" bestFit="1" customWidth="1"/>
    <col min="5710" max="5710" width="15.6328125" bestFit="1" customWidth="1"/>
    <col min="5711" max="5711" width="12.6328125" bestFit="1" customWidth="1"/>
    <col min="5712" max="5712" width="15.6328125" bestFit="1" customWidth="1"/>
    <col min="5713" max="5713" width="12.6328125" bestFit="1" customWidth="1"/>
    <col min="5714" max="5714" width="15.6328125" bestFit="1" customWidth="1"/>
    <col min="5715" max="5715" width="12.6328125" bestFit="1" customWidth="1"/>
    <col min="5716" max="5716" width="15.6328125" bestFit="1" customWidth="1"/>
    <col min="5717" max="5717" width="12.6328125" bestFit="1" customWidth="1"/>
    <col min="5718" max="5718" width="15.6328125" bestFit="1" customWidth="1"/>
    <col min="5719" max="5719" width="12.6328125" bestFit="1" customWidth="1"/>
    <col min="5720" max="5720" width="15.6328125" bestFit="1" customWidth="1"/>
    <col min="5721" max="5721" width="12.6328125" bestFit="1" customWidth="1"/>
    <col min="5722" max="5722" width="15.6328125" bestFit="1" customWidth="1"/>
    <col min="5723" max="5723" width="12.6328125" bestFit="1" customWidth="1"/>
    <col min="5724" max="5724" width="15.6328125" bestFit="1" customWidth="1"/>
    <col min="5725" max="5725" width="12.6328125" bestFit="1" customWidth="1"/>
    <col min="5726" max="5726" width="15.6328125" bestFit="1" customWidth="1"/>
    <col min="5727" max="5727" width="12.6328125" bestFit="1" customWidth="1"/>
    <col min="5728" max="5728" width="15.6328125" bestFit="1" customWidth="1"/>
    <col min="5729" max="5729" width="12.6328125" bestFit="1" customWidth="1"/>
    <col min="5730" max="5730" width="15.6328125" bestFit="1" customWidth="1"/>
    <col min="5731" max="5731" width="12.6328125" bestFit="1" customWidth="1"/>
    <col min="5732" max="5732" width="15.6328125" bestFit="1" customWidth="1"/>
    <col min="5733" max="5733" width="12.6328125" bestFit="1" customWidth="1"/>
    <col min="5734" max="5734" width="15.6328125" bestFit="1" customWidth="1"/>
    <col min="5735" max="5735" width="12.6328125" bestFit="1" customWidth="1"/>
    <col min="5736" max="5736" width="15.6328125" bestFit="1" customWidth="1"/>
    <col min="5737" max="5737" width="12.6328125" bestFit="1" customWidth="1"/>
    <col min="5738" max="5738" width="15.6328125" bestFit="1" customWidth="1"/>
    <col min="5739" max="5739" width="12.6328125" bestFit="1" customWidth="1"/>
    <col min="5740" max="5740" width="15.6328125" bestFit="1" customWidth="1"/>
    <col min="5741" max="5741" width="12.6328125" bestFit="1" customWidth="1"/>
    <col min="5742" max="5742" width="15.6328125" bestFit="1" customWidth="1"/>
    <col min="5743" max="5743" width="12.6328125" bestFit="1" customWidth="1"/>
    <col min="5744" max="5744" width="15.6328125" bestFit="1" customWidth="1"/>
    <col min="5745" max="5745" width="12.6328125" bestFit="1" customWidth="1"/>
    <col min="5746" max="5746" width="15.6328125" bestFit="1" customWidth="1"/>
    <col min="5747" max="5747" width="12.6328125" bestFit="1" customWidth="1"/>
    <col min="5748" max="5748" width="15.6328125" bestFit="1" customWidth="1"/>
    <col min="5749" max="5749" width="12.6328125" bestFit="1" customWidth="1"/>
    <col min="5750" max="5750" width="15.6328125" bestFit="1" customWidth="1"/>
    <col min="5751" max="5751" width="12.6328125" bestFit="1" customWidth="1"/>
    <col min="5752" max="5752" width="15.6328125" bestFit="1" customWidth="1"/>
    <col min="5753" max="5753" width="12.6328125" bestFit="1" customWidth="1"/>
    <col min="5754" max="5754" width="15.6328125" bestFit="1" customWidth="1"/>
    <col min="5755" max="5755" width="12.6328125" bestFit="1" customWidth="1"/>
    <col min="5756" max="5756" width="15.6328125" bestFit="1" customWidth="1"/>
    <col min="5757" max="5757" width="12.6328125" bestFit="1" customWidth="1"/>
    <col min="5758" max="5758" width="15.6328125" bestFit="1" customWidth="1"/>
    <col min="5759" max="5759" width="12.6328125" bestFit="1" customWidth="1"/>
    <col min="5760" max="5760" width="15.6328125" bestFit="1" customWidth="1"/>
    <col min="5761" max="5761" width="12.6328125" bestFit="1" customWidth="1"/>
    <col min="5762" max="5762" width="15.6328125" bestFit="1" customWidth="1"/>
    <col min="5763" max="5763" width="12.6328125" bestFit="1" customWidth="1"/>
    <col min="5764" max="5764" width="15.6328125" bestFit="1" customWidth="1"/>
    <col min="5765" max="5765" width="12.6328125" bestFit="1" customWidth="1"/>
    <col min="5766" max="5766" width="15.6328125" bestFit="1" customWidth="1"/>
    <col min="5767" max="5768" width="12.6328125" bestFit="1" customWidth="1"/>
    <col min="5769" max="5769" width="15.6328125" bestFit="1" customWidth="1"/>
    <col min="5770" max="5770" width="12.6328125" bestFit="1" customWidth="1"/>
    <col min="5771" max="5771" width="15.6328125" bestFit="1" customWidth="1"/>
    <col min="5772" max="5772" width="12.6328125" bestFit="1" customWidth="1"/>
    <col min="5773" max="5773" width="15.6328125" bestFit="1" customWidth="1"/>
    <col min="5774" max="5774" width="12.6328125" bestFit="1" customWidth="1"/>
    <col min="5775" max="5775" width="15.6328125" bestFit="1" customWidth="1"/>
    <col min="5776" max="5776" width="12.6328125" bestFit="1" customWidth="1"/>
    <col min="5777" max="5777" width="15.6328125" bestFit="1" customWidth="1"/>
    <col min="5778" max="5778" width="12.6328125" bestFit="1" customWidth="1"/>
    <col min="5779" max="5779" width="15.6328125" bestFit="1" customWidth="1"/>
    <col min="5780" max="5780" width="12.6328125" bestFit="1" customWidth="1"/>
    <col min="5781" max="5781" width="15.6328125" bestFit="1" customWidth="1"/>
    <col min="5782" max="5782" width="12.6328125" bestFit="1" customWidth="1"/>
    <col min="5783" max="5783" width="15.6328125" bestFit="1" customWidth="1"/>
    <col min="5784" max="5784" width="12.6328125" bestFit="1" customWidth="1"/>
    <col min="5785" max="5785" width="15.6328125" bestFit="1" customWidth="1"/>
    <col min="5786" max="5786" width="12.6328125" bestFit="1" customWidth="1"/>
    <col min="5787" max="5787" width="15.6328125" bestFit="1" customWidth="1"/>
    <col min="5788" max="5788" width="12.6328125" bestFit="1" customWidth="1"/>
    <col min="5789" max="5789" width="15.6328125" bestFit="1" customWidth="1"/>
    <col min="5790" max="5790" width="12.6328125" bestFit="1" customWidth="1"/>
    <col min="5791" max="5791" width="15.6328125" bestFit="1" customWidth="1"/>
    <col min="5792" max="5792" width="12.6328125" bestFit="1" customWidth="1"/>
    <col min="5793" max="5793" width="15.6328125" bestFit="1" customWidth="1"/>
    <col min="5794" max="5794" width="12.6328125" bestFit="1" customWidth="1"/>
    <col min="5795" max="5795" width="15.6328125" bestFit="1" customWidth="1"/>
    <col min="5796" max="5796" width="12.6328125" bestFit="1" customWidth="1"/>
    <col min="5797" max="5797" width="15.6328125" bestFit="1" customWidth="1"/>
    <col min="5798" max="5798" width="12.6328125" bestFit="1" customWidth="1"/>
    <col min="5799" max="5799" width="15.6328125" bestFit="1" customWidth="1"/>
    <col min="5800" max="5800" width="12.6328125" bestFit="1" customWidth="1"/>
    <col min="5801" max="5801" width="15.6328125" bestFit="1" customWidth="1"/>
    <col min="5802" max="5802" width="12.6328125" bestFit="1" customWidth="1"/>
    <col min="5803" max="5803" width="15.6328125" bestFit="1" customWidth="1"/>
    <col min="5804" max="5804" width="12.6328125" bestFit="1" customWidth="1"/>
    <col min="5805" max="5805" width="15.6328125" bestFit="1" customWidth="1"/>
    <col min="5806" max="5806" width="12.6328125" bestFit="1" customWidth="1"/>
    <col min="5807" max="5807" width="15.6328125" bestFit="1" customWidth="1"/>
    <col min="5808" max="5808" width="12.6328125" bestFit="1" customWidth="1"/>
    <col min="5809" max="5809" width="15.6328125" bestFit="1" customWidth="1"/>
    <col min="5810" max="5810" width="12.6328125" bestFit="1" customWidth="1"/>
    <col min="5811" max="5811" width="15.6328125" bestFit="1" customWidth="1"/>
    <col min="5812" max="5812" width="12.6328125" bestFit="1" customWidth="1"/>
    <col min="5813" max="5813" width="15.6328125" bestFit="1" customWidth="1"/>
    <col min="5814" max="5814" width="12.6328125" bestFit="1" customWidth="1"/>
    <col min="5815" max="5815" width="15.6328125" bestFit="1" customWidth="1"/>
    <col min="5816" max="5816" width="12.6328125" bestFit="1" customWidth="1"/>
    <col min="5817" max="5817" width="15.6328125" bestFit="1" customWidth="1"/>
    <col min="5818" max="5818" width="12.6328125" bestFit="1" customWidth="1"/>
    <col min="5819" max="5819" width="15.6328125" bestFit="1" customWidth="1"/>
    <col min="5820" max="5820" width="12.6328125" bestFit="1" customWidth="1"/>
    <col min="5821" max="5821" width="15.6328125" bestFit="1" customWidth="1"/>
    <col min="5822" max="5822" width="12.6328125" bestFit="1" customWidth="1"/>
    <col min="5823" max="5823" width="15.6328125" bestFit="1" customWidth="1"/>
    <col min="5824" max="5824" width="12.6328125" bestFit="1" customWidth="1"/>
    <col min="5825" max="5825" width="15.6328125" bestFit="1" customWidth="1"/>
    <col min="5826" max="5826" width="12.6328125" bestFit="1" customWidth="1"/>
    <col min="5827" max="5827" width="15.6328125" bestFit="1" customWidth="1"/>
    <col min="5828" max="5828" width="12.6328125" bestFit="1" customWidth="1"/>
    <col min="5829" max="5829" width="15.6328125" bestFit="1" customWidth="1"/>
    <col min="5830" max="5830" width="12.6328125" bestFit="1" customWidth="1"/>
    <col min="5831" max="5831" width="15.6328125" bestFit="1" customWidth="1"/>
    <col min="5832" max="5832" width="12.6328125" bestFit="1" customWidth="1"/>
    <col min="5833" max="5833" width="15.6328125" bestFit="1" customWidth="1"/>
    <col min="5834" max="5834" width="12.6328125" bestFit="1" customWidth="1"/>
    <col min="5835" max="5835" width="15.6328125" bestFit="1" customWidth="1"/>
    <col min="5836" max="5836" width="12.6328125" bestFit="1" customWidth="1"/>
    <col min="5837" max="5837" width="15.6328125" bestFit="1" customWidth="1"/>
    <col min="5838" max="5838" width="12.6328125" bestFit="1" customWidth="1"/>
    <col min="5839" max="5839" width="15.6328125" bestFit="1" customWidth="1"/>
    <col min="5840" max="5840" width="12.6328125" bestFit="1" customWidth="1"/>
    <col min="5841" max="5841" width="15.6328125" bestFit="1" customWidth="1"/>
    <col min="5842" max="5842" width="12.6328125" bestFit="1" customWidth="1"/>
    <col min="5843" max="5843" width="15.6328125" bestFit="1" customWidth="1"/>
    <col min="5844" max="5844" width="12.6328125" bestFit="1" customWidth="1"/>
    <col min="5845" max="5845" width="15.6328125" bestFit="1" customWidth="1"/>
    <col min="5846" max="5846" width="12.6328125" bestFit="1" customWidth="1"/>
    <col min="5847" max="5847" width="15.6328125" bestFit="1" customWidth="1"/>
    <col min="5848" max="5848" width="12.6328125" bestFit="1" customWidth="1"/>
    <col min="5849" max="5849" width="15.6328125" bestFit="1" customWidth="1"/>
    <col min="5850" max="5850" width="12.6328125" bestFit="1" customWidth="1"/>
    <col min="5851" max="5851" width="15.6328125" bestFit="1" customWidth="1"/>
    <col min="5852" max="5852" width="12.6328125" bestFit="1" customWidth="1"/>
    <col min="5853" max="5853" width="15.6328125" bestFit="1" customWidth="1"/>
    <col min="5854" max="5854" width="12.6328125" bestFit="1" customWidth="1"/>
    <col min="5855" max="5855" width="15.6328125" bestFit="1" customWidth="1"/>
    <col min="5856" max="5856" width="12.6328125" bestFit="1" customWidth="1"/>
    <col min="5857" max="5857" width="15.6328125" bestFit="1" customWidth="1"/>
    <col min="5858" max="5858" width="12.6328125" bestFit="1" customWidth="1"/>
    <col min="5859" max="5859" width="15.6328125" bestFit="1" customWidth="1"/>
    <col min="5860" max="5860" width="12.6328125" bestFit="1" customWidth="1"/>
    <col min="5861" max="5861" width="15.6328125" bestFit="1" customWidth="1"/>
    <col min="5862" max="5862" width="12.6328125" bestFit="1" customWidth="1"/>
    <col min="5863" max="5863" width="15.6328125" bestFit="1" customWidth="1"/>
    <col min="5864" max="5864" width="12.6328125" bestFit="1" customWidth="1"/>
    <col min="5865" max="5865" width="15.6328125" bestFit="1" customWidth="1"/>
    <col min="5866" max="5866" width="12.6328125" bestFit="1" customWidth="1"/>
    <col min="5867" max="5867" width="15.6328125" bestFit="1" customWidth="1"/>
    <col min="5868" max="5868" width="12.6328125" bestFit="1" customWidth="1"/>
    <col min="5869" max="5869" width="15.6328125" bestFit="1" customWidth="1"/>
    <col min="5870" max="5870" width="12.6328125" bestFit="1" customWidth="1"/>
    <col min="5871" max="5871" width="15.6328125" bestFit="1" customWidth="1"/>
    <col min="5872" max="5872" width="12.6328125" bestFit="1" customWidth="1"/>
    <col min="5873" max="5873" width="15.6328125" bestFit="1" customWidth="1"/>
    <col min="5874" max="5874" width="12.6328125" bestFit="1" customWidth="1"/>
    <col min="5875" max="5875" width="15.6328125" bestFit="1" customWidth="1"/>
    <col min="5876" max="5876" width="12.6328125" bestFit="1" customWidth="1"/>
    <col min="5877" max="5877" width="15.6328125" bestFit="1" customWidth="1"/>
    <col min="5878" max="5878" width="12.6328125" bestFit="1" customWidth="1"/>
    <col min="5879" max="5879" width="15.6328125" bestFit="1" customWidth="1"/>
    <col min="5880" max="5880" width="12.6328125" bestFit="1" customWidth="1"/>
    <col min="5881" max="5881" width="15.6328125" bestFit="1" customWidth="1"/>
    <col min="5882" max="5882" width="12.6328125" bestFit="1" customWidth="1"/>
    <col min="5883" max="5883" width="15.6328125" bestFit="1" customWidth="1"/>
    <col min="5884" max="5884" width="12.6328125" bestFit="1" customWidth="1"/>
    <col min="5885" max="5885" width="15.6328125" bestFit="1" customWidth="1"/>
    <col min="5886" max="5886" width="12.6328125" bestFit="1" customWidth="1"/>
    <col min="5887" max="5887" width="15.6328125" bestFit="1" customWidth="1"/>
    <col min="5888" max="5888" width="12.6328125" bestFit="1" customWidth="1"/>
    <col min="5889" max="5889" width="15.6328125" bestFit="1" customWidth="1"/>
    <col min="5890" max="5890" width="12.6328125" bestFit="1" customWidth="1"/>
    <col min="5891" max="5891" width="15.6328125" bestFit="1" customWidth="1"/>
    <col min="5892" max="5892" width="12.6328125" bestFit="1" customWidth="1"/>
    <col min="5893" max="5893" width="15.6328125" bestFit="1" customWidth="1"/>
    <col min="5894" max="5894" width="12.6328125" bestFit="1" customWidth="1"/>
    <col min="5895" max="5895" width="15.6328125" bestFit="1" customWidth="1"/>
    <col min="5896" max="5896" width="12.6328125" bestFit="1" customWidth="1"/>
    <col min="5897" max="5897" width="15.6328125" bestFit="1" customWidth="1"/>
    <col min="5898" max="5898" width="12.6328125" bestFit="1" customWidth="1"/>
    <col min="5899" max="5899" width="15.6328125" bestFit="1" customWidth="1"/>
    <col min="5900" max="5900" width="12.6328125" bestFit="1" customWidth="1"/>
    <col min="5901" max="5901" width="15.6328125" bestFit="1" customWidth="1"/>
    <col min="5902" max="5902" width="12.6328125" bestFit="1" customWidth="1"/>
    <col min="5903" max="5903" width="15.6328125" bestFit="1" customWidth="1"/>
    <col min="5904" max="5904" width="12.6328125" bestFit="1" customWidth="1"/>
    <col min="5905" max="5905" width="15.6328125" bestFit="1" customWidth="1"/>
    <col min="5906" max="5906" width="12.6328125" bestFit="1" customWidth="1"/>
    <col min="5907" max="5907" width="15.6328125" bestFit="1" customWidth="1"/>
    <col min="5908" max="5908" width="12.6328125" bestFit="1" customWidth="1"/>
    <col min="5909" max="5909" width="15.6328125" bestFit="1" customWidth="1"/>
    <col min="5910" max="5910" width="12.6328125" bestFit="1" customWidth="1"/>
    <col min="5911" max="5911" width="15.6328125" bestFit="1" customWidth="1"/>
    <col min="5912" max="5912" width="12.6328125" bestFit="1" customWidth="1"/>
    <col min="5913" max="5913" width="15.6328125" bestFit="1" customWidth="1"/>
    <col min="5914" max="5914" width="12.6328125" bestFit="1" customWidth="1"/>
    <col min="5915" max="5915" width="15.6328125" bestFit="1" customWidth="1"/>
    <col min="5916" max="5916" width="12.6328125" bestFit="1" customWidth="1"/>
    <col min="5917" max="5917" width="15.6328125" bestFit="1" customWidth="1"/>
    <col min="5918" max="5918" width="12.6328125" bestFit="1" customWidth="1"/>
    <col min="5919" max="5919" width="15.6328125" bestFit="1" customWidth="1"/>
    <col min="5920" max="5920" width="12.6328125" bestFit="1" customWidth="1"/>
    <col min="5921" max="5921" width="15.6328125" bestFit="1" customWidth="1"/>
    <col min="5922" max="5922" width="12.6328125" bestFit="1" customWidth="1"/>
    <col min="5923" max="5923" width="15.6328125" bestFit="1" customWidth="1"/>
    <col min="5924" max="5924" width="12.6328125" bestFit="1" customWidth="1"/>
    <col min="5925" max="5925" width="15.6328125" bestFit="1" customWidth="1"/>
    <col min="5926" max="5926" width="12.6328125" bestFit="1" customWidth="1"/>
    <col min="5927" max="5927" width="15.6328125" bestFit="1" customWidth="1"/>
    <col min="5928" max="5928" width="12.6328125" bestFit="1" customWidth="1"/>
    <col min="5929" max="5929" width="15.6328125" bestFit="1" customWidth="1"/>
    <col min="5930" max="5930" width="12.6328125" bestFit="1" customWidth="1"/>
    <col min="5931" max="5931" width="15.6328125" bestFit="1" customWidth="1"/>
    <col min="5932" max="5932" width="12.6328125" bestFit="1" customWidth="1"/>
    <col min="5933" max="5933" width="15.6328125" bestFit="1" customWidth="1"/>
    <col min="5934" max="5934" width="12.6328125" bestFit="1" customWidth="1"/>
    <col min="5935" max="5935" width="15.6328125" bestFit="1" customWidth="1"/>
    <col min="5936" max="5936" width="12.6328125" bestFit="1" customWidth="1"/>
    <col min="5937" max="5937" width="15.6328125" bestFit="1" customWidth="1"/>
    <col min="5938" max="5938" width="12.6328125" bestFit="1" customWidth="1"/>
    <col min="5939" max="5939" width="15.6328125" bestFit="1" customWidth="1"/>
    <col min="5940" max="5940" width="12.6328125" bestFit="1" customWidth="1"/>
    <col min="5941" max="5941" width="15.6328125" bestFit="1" customWidth="1"/>
    <col min="5942" max="5942" width="12.6328125" bestFit="1" customWidth="1"/>
    <col min="5943" max="5943" width="15.6328125" bestFit="1" customWidth="1"/>
    <col min="5944" max="5944" width="12.6328125" bestFit="1" customWidth="1"/>
    <col min="5945" max="5945" width="15.6328125" bestFit="1" customWidth="1"/>
    <col min="5946" max="5946" width="12.6328125" bestFit="1" customWidth="1"/>
    <col min="5947" max="5947" width="15.6328125" bestFit="1" customWidth="1"/>
    <col min="5948" max="5948" width="12.6328125" bestFit="1" customWidth="1"/>
    <col min="5949" max="5949" width="15.6328125" bestFit="1" customWidth="1"/>
    <col min="5950" max="5950" width="12.6328125" bestFit="1" customWidth="1"/>
    <col min="5951" max="5951" width="15.6328125" bestFit="1" customWidth="1"/>
    <col min="5952" max="5952" width="12.6328125" bestFit="1" customWidth="1"/>
    <col min="5953" max="5953" width="15.6328125" bestFit="1" customWidth="1"/>
    <col min="5954" max="5954" width="12.6328125" bestFit="1" customWidth="1"/>
    <col min="5955" max="5955" width="15.6328125" bestFit="1" customWidth="1"/>
    <col min="5956" max="5956" width="12.6328125" bestFit="1" customWidth="1"/>
    <col min="5957" max="5957" width="15.6328125" bestFit="1" customWidth="1"/>
    <col min="5958" max="5958" width="12.6328125" bestFit="1" customWidth="1"/>
    <col min="5959" max="5959" width="15.6328125" bestFit="1" customWidth="1"/>
    <col min="5960" max="5960" width="12.6328125" bestFit="1" customWidth="1"/>
    <col min="5961" max="5961" width="15.6328125" bestFit="1" customWidth="1"/>
    <col min="5962" max="5962" width="12.6328125" bestFit="1" customWidth="1"/>
    <col min="5963" max="5963" width="15.6328125" bestFit="1" customWidth="1"/>
    <col min="5964" max="5964" width="12.6328125" bestFit="1" customWidth="1"/>
    <col min="5965" max="5965" width="15.6328125" bestFit="1" customWidth="1"/>
    <col min="5966" max="5966" width="12.6328125" bestFit="1" customWidth="1"/>
    <col min="5967" max="5967" width="15.6328125" bestFit="1" customWidth="1"/>
    <col min="5968" max="5968" width="12.6328125" bestFit="1" customWidth="1"/>
    <col min="5969" max="5969" width="15.6328125" bestFit="1" customWidth="1"/>
    <col min="5970" max="5970" width="12.6328125" bestFit="1" customWidth="1"/>
    <col min="5971" max="5971" width="15.6328125" bestFit="1" customWidth="1"/>
    <col min="5972" max="5972" width="12.6328125" bestFit="1" customWidth="1"/>
    <col min="5973" max="5973" width="15.6328125" bestFit="1" customWidth="1"/>
    <col min="5974" max="5974" width="12.6328125" bestFit="1" customWidth="1"/>
    <col min="5975" max="5975" width="15.6328125" bestFit="1" customWidth="1"/>
    <col min="5976" max="5976" width="12.6328125" bestFit="1" customWidth="1"/>
    <col min="5977" max="5977" width="15.6328125" bestFit="1" customWidth="1"/>
    <col min="5978" max="5978" width="12.6328125" bestFit="1" customWidth="1"/>
    <col min="5979" max="5979" width="15.6328125" bestFit="1" customWidth="1"/>
    <col min="5980" max="5980" width="12.6328125" bestFit="1" customWidth="1"/>
    <col min="5981" max="5981" width="15.6328125" bestFit="1" customWidth="1"/>
    <col min="5982" max="5982" width="12.6328125" bestFit="1" customWidth="1"/>
    <col min="5983" max="5983" width="15.6328125" bestFit="1" customWidth="1"/>
    <col min="5984" max="5984" width="12.6328125" bestFit="1" customWidth="1"/>
    <col min="5985" max="5985" width="15.6328125" bestFit="1" customWidth="1"/>
    <col min="5986" max="5986" width="12.6328125" bestFit="1" customWidth="1"/>
    <col min="5987" max="5987" width="15.6328125" bestFit="1" customWidth="1"/>
    <col min="5988" max="5988" width="12.6328125" bestFit="1" customWidth="1"/>
    <col min="5989" max="5989" width="15.6328125" bestFit="1" customWidth="1"/>
    <col min="5990" max="5990" width="12.6328125" bestFit="1" customWidth="1"/>
    <col min="5991" max="5991" width="15.6328125" bestFit="1" customWidth="1"/>
    <col min="5992" max="5992" width="12.6328125" bestFit="1" customWidth="1"/>
    <col min="5993" max="5993" width="15.6328125" bestFit="1" customWidth="1"/>
    <col min="5994" max="5994" width="12.6328125" bestFit="1" customWidth="1"/>
    <col min="5995" max="5995" width="15.6328125" bestFit="1" customWidth="1"/>
    <col min="5996" max="5996" width="12.6328125" bestFit="1" customWidth="1"/>
    <col min="5997" max="5997" width="15.6328125" bestFit="1" customWidth="1"/>
    <col min="5998" max="5998" width="12.6328125" bestFit="1" customWidth="1"/>
    <col min="5999" max="5999" width="15.6328125" bestFit="1" customWidth="1"/>
    <col min="6000" max="6000" width="12.6328125" bestFit="1" customWidth="1"/>
    <col min="6001" max="6001" width="15.6328125" bestFit="1" customWidth="1"/>
    <col min="6002" max="6002" width="12.6328125" bestFit="1" customWidth="1"/>
    <col min="6003" max="6003" width="15.6328125" bestFit="1" customWidth="1"/>
    <col min="6004" max="6004" width="12.6328125" bestFit="1" customWidth="1"/>
    <col min="6005" max="6005" width="15.6328125" bestFit="1" customWidth="1"/>
    <col min="6006" max="6006" width="12.6328125" bestFit="1" customWidth="1"/>
    <col min="6007" max="6007" width="15.6328125" bestFit="1" customWidth="1"/>
    <col min="6008" max="6008" width="12.6328125" bestFit="1" customWidth="1"/>
    <col min="6009" max="6009" width="15.6328125" bestFit="1" customWidth="1"/>
    <col min="6010" max="6010" width="12.6328125" bestFit="1" customWidth="1"/>
    <col min="6011" max="6011" width="15.6328125" bestFit="1" customWidth="1"/>
    <col min="6012" max="6012" width="12.6328125" bestFit="1" customWidth="1"/>
    <col min="6013" max="6013" width="15.6328125" bestFit="1" customWidth="1"/>
    <col min="6014" max="6014" width="12.6328125" bestFit="1" customWidth="1"/>
    <col min="6015" max="6015" width="15.6328125" bestFit="1" customWidth="1"/>
    <col min="6016" max="6016" width="12.6328125" bestFit="1" customWidth="1"/>
    <col min="6017" max="6017" width="15.6328125" bestFit="1" customWidth="1"/>
    <col min="6018" max="6018" width="12.6328125" bestFit="1" customWidth="1"/>
    <col min="6019" max="6019" width="15.6328125" bestFit="1" customWidth="1"/>
    <col min="6020" max="6020" width="12.6328125" bestFit="1" customWidth="1"/>
    <col min="6021" max="6021" width="15.6328125" bestFit="1" customWidth="1"/>
    <col min="6022" max="6022" width="12.6328125" bestFit="1" customWidth="1"/>
    <col min="6023" max="6023" width="15.6328125" bestFit="1" customWidth="1"/>
    <col min="6024" max="6024" width="12.6328125" bestFit="1" customWidth="1"/>
    <col min="6025" max="6025" width="15.6328125" bestFit="1" customWidth="1"/>
    <col min="6026" max="6026" width="12.6328125" bestFit="1" customWidth="1"/>
    <col min="6027" max="6027" width="15.6328125" bestFit="1" customWidth="1"/>
    <col min="6028" max="6028" width="12.6328125" bestFit="1" customWidth="1"/>
    <col min="6029" max="6029" width="15.6328125" bestFit="1" customWidth="1"/>
    <col min="6030" max="6030" width="12.6328125" bestFit="1" customWidth="1"/>
    <col min="6031" max="6031" width="15.6328125" bestFit="1" customWidth="1"/>
    <col min="6032" max="6032" width="12.6328125" bestFit="1" customWidth="1"/>
    <col min="6033" max="6033" width="15.6328125" bestFit="1" customWidth="1"/>
    <col min="6034" max="6034" width="12.6328125" bestFit="1" customWidth="1"/>
    <col min="6035" max="6035" width="15.6328125" bestFit="1" customWidth="1"/>
    <col min="6036" max="6036" width="12.6328125" bestFit="1" customWidth="1"/>
    <col min="6037" max="6037" width="15.6328125" bestFit="1" customWidth="1"/>
    <col min="6038" max="6038" width="12.6328125" bestFit="1" customWidth="1"/>
    <col min="6039" max="6039" width="15.6328125" bestFit="1" customWidth="1"/>
    <col min="6040" max="6040" width="12.6328125" bestFit="1" customWidth="1"/>
    <col min="6041" max="6041" width="15.6328125" bestFit="1" customWidth="1"/>
    <col min="6042" max="6042" width="12.6328125" bestFit="1" customWidth="1"/>
    <col min="6043" max="6043" width="15.6328125" bestFit="1" customWidth="1"/>
    <col min="6044" max="6044" width="12.6328125" bestFit="1" customWidth="1"/>
    <col min="6045" max="6045" width="15.6328125" bestFit="1" customWidth="1"/>
    <col min="6046" max="6046" width="12.6328125" bestFit="1" customWidth="1"/>
    <col min="6047" max="6047" width="15.6328125" bestFit="1" customWidth="1"/>
    <col min="6048" max="6048" width="12.6328125" bestFit="1" customWidth="1"/>
    <col min="6049" max="6049" width="15.6328125" bestFit="1" customWidth="1"/>
    <col min="6050" max="6050" width="12.6328125" bestFit="1" customWidth="1"/>
    <col min="6051" max="6051" width="15.6328125" bestFit="1" customWidth="1"/>
    <col min="6052" max="6052" width="12.6328125" bestFit="1" customWidth="1"/>
    <col min="6053" max="6053" width="15.6328125" bestFit="1" customWidth="1"/>
    <col min="6054" max="6054" width="12.6328125" bestFit="1" customWidth="1"/>
    <col min="6055" max="6055" width="15.6328125" bestFit="1" customWidth="1"/>
    <col min="6056" max="6056" width="12.6328125" bestFit="1" customWidth="1"/>
    <col min="6057" max="6057" width="15.6328125" bestFit="1" customWidth="1"/>
    <col min="6058" max="6058" width="12.6328125" bestFit="1" customWidth="1"/>
    <col min="6059" max="6059" width="15.6328125" bestFit="1" customWidth="1"/>
    <col min="6060" max="6060" width="12.6328125" bestFit="1" customWidth="1"/>
    <col min="6061" max="6061" width="15.6328125" bestFit="1" customWidth="1"/>
    <col min="6062" max="6062" width="12.6328125" bestFit="1" customWidth="1"/>
    <col min="6063" max="6063" width="15.6328125" bestFit="1" customWidth="1"/>
    <col min="6064" max="6064" width="12.6328125" bestFit="1" customWidth="1"/>
    <col min="6065" max="6065" width="15.6328125" bestFit="1" customWidth="1"/>
    <col min="6066" max="6066" width="12.6328125" bestFit="1" customWidth="1"/>
    <col min="6067" max="6067" width="15.6328125" bestFit="1" customWidth="1"/>
    <col min="6068" max="6068" width="12.6328125" bestFit="1" customWidth="1"/>
    <col min="6069" max="6069" width="15.6328125" bestFit="1" customWidth="1"/>
    <col min="6070" max="6070" width="12.6328125" bestFit="1" customWidth="1"/>
    <col min="6071" max="6071" width="15.6328125" bestFit="1" customWidth="1"/>
    <col min="6072" max="6072" width="12.6328125" bestFit="1" customWidth="1"/>
    <col min="6073" max="6073" width="15.6328125" bestFit="1" customWidth="1"/>
    <col min="6074" max="6074" width="12.6328125" bestFit="1" customWidth="1"/>
    <col min="6075" max="6075" width="15.6328125" bestFit="1" customWidth="1"/>
    <col min="6076" max="6076" width="12.6328125" bestFit="1" customWidth="1"/>
    <col min="6077" max="6077" width="15.6328125" bestFit="1" customWidth="1"/>
    <col min="6078" max="6078" width="12.6328125" bestFit="1" customWidth="1"/>
    <col min="6079" max="6079" width="15.6328125" bestFit="1" customWidth="1"/>
    <col min="6080" max="6080" width="12.6328125" bestFit="1" customWidth="1"/>
    <col min="6081" max="6081" width="15.6328125" bestFit="1" customWidth="1"/>
    <col min="6082" max="6082" width="12.6328125" bestFit="1" customWidth="1"/>
    <col min="6083" max="6083" width="15.6328125" bestFit="1" customWidth="1"/>
    <col min="6084" max="6084" width="12.6328125" bestFit="1" customWidth="1"/>
    <col min="6085" max="6085" width="15.6328125" bestFit="1" customWidth="1"/>
    <col min="6086" max="6086" width="12.6328125" bestFit="1" customWidth="1"/>
    <col min="6087" max="6087" width="15.6328125" bestFit="1" customWidth="1"/>
    <col min="6088" max="6088" width="12.6328125" bestFit="1" customWidth="1"/>
    <col min="6089" max="6089" width="15.6328125" bestFit="1" customWidth="1"/>
    <col min="6090" max="6090" width="12.6328125" bestFit="1" customWidth="1"/>
    <col min="6091" max="6091" width="15.6328125" bestFit="1" customWidth="1"/>
    <col min="6092" max="6092" width="12.6328125" bestFit="1" customWidth="1"/>
    <col min="6093" max="6093" width="15.6328125" bestFit="1" customWidth="1"/>
    <col min="6094" max="6094" width="12.6328125" bestFit="1" customWidth="1"/>
    <col min="6095" max="6095" width="15.6328125" bestFit="1" customWidth="1"/>
    <col min="6096" max="6096" width="12.6328125" bestFit="1" customWidth="1"/>
    <col min="6097" max="6097" width="15.6328125" bestFit="1" customWidth="1"/>
    <col min="6098" max="6098" width="12.6328125" bestFit="1" customWidth="1"/>
    <col min="6099" max="6099" width="15.6328125" bestFit="1" customWidth="1"/>
    <col min="6100" max="6100" width="12.6328125" bestFit="1" customWidth="1"/>
    <col min="6101" max="6101" width="15.6328125" bestFit="1" customWidth="1"/>
    <col min="6102" max="6102" width="12.6328125" bestFit="1" customWidth="1"/>
    <col min="6103" max="6103" width="15.6328125" bestFit="1" customWidth="1"/>
    <col min="6104" max="6104" width="12.6328125" bestFit="1" customWidth="1"/>
    <col min="6105" max="6105" width="15.6328125" bestFit="1" customWidth="1"/>
    <col min="6106" max="6106" width="12.6328125" bestFit="1" customWidth="1"/>
    <col min="6107" max="6107" width="15.6328125" bestFit="1" customWidth="1"/>
    <col min="6108" max="6108" width="12.6328125" bestFit="1" customWidth="1"/>
    <col min="6109" max="6109" width="15.6328125" bestFit="1" customWidth="1"/>
    <col min="6110" max="6110" width="12.6328125" bestFit="1" customWidth="1"/>
    <col min="6111" max="6111" width="15.6328125" bestFit="1" customWidth="1"/>
    <col min="6112" max="6112" width="12.6328125" bestFit="1" customWidth="1"/>
    <col min="6113" max="6113" width="15.6328125" bestFit="1" customWidth="1"/>
    <col min="6114" max="6114" width="12.6328125" bestFit="1" customWidth="1"/>
    <col min="6115" max="6115" width="15.6328125" bestFit="1" customWidth="1"/>
    <col min="6116" max="6116" width="12.6328125" bestFit="1" customWidth="1"/>
    <col min="6117" max="6117" width="15.6328125" bestFit="1" customWidth="1"/>
    <col min="6118" max="6118" width="12.6328125" bestFit="1" customWidth="1"/>
    <col min="6119" max="6119" width="15.6328125" bestFit="1" customWidth="1"/>
    <col min="6120" max="6120" width="12.6328125" bestFit="1" customWidth="1"/>
    <col min="6121" max="6121" width="15.6328125" bestFit="1" customWidth="1"/>
    <col min="6122" max="6122" width="12.6328125" bestFit="1" customWidth="1"/>
    <col min="6123" max="6123" width="15.6328125" bestFit="1" customWidth="1"/>
    <col min="6124" max="6124" width="12.6328125" bestFit="1" customWidth="1"/>
    <col min="6125" max="6125" width="15.6328125" bestFit="1" customWidth="1"/>
    <col min="6126" max="6126" width="12.6328125" bestFit="1" customWidth="1"/>
    <col min="6127" max="6127" width="15.6328125" bestFit="1" customWidth="1"/>
    <col min="6128" max="6128" width="12.6328125" bestFit="1" customWidth="1"/>
    <col min="6129" max="6129" width="15.6328125" bestFit="1" customWidth="1"/>
    <col min="6130" max="6130" width="12.6328125" bestFit="1" customWidth="1"/>
    <col min="6131" max="6131" width="15.6328125" bestFit="1" customWidth="1"/>
    <col min="6132" max="6132" width="12.6328125" bestFit="1" customWidth="1"/>
    <col min="6133" max="6133" width="15.6328125" bestFit="1" customWidth="1"/>
    <col min="6134" max="6134" width="12.6328125" bestFit="1" customWidth="1"/>
    <col min="6135" max="6135" width="15.6328125" bestFit="1" customWidth="1"/>
    <col min="6136" max="6136" width="12.6328125" bestFit="1" customWidth="1"/>
    <col min="6137" max="6137" width="15.6328125" bestFit="1" customWidth="1"/>
    <col min="6138" max="6138" width="12.6328125" bestFit="1" customWidth="1"/>
    <col min="6139" max="6139" width="15.6328125" bestFit="1" customWidth="1"/>
    <col min="6140" max="6140" width="12.6328125" bestFit="1" customWidth="1"/>
    <col min="6141" max="6141" width="15.6328125" bestFit="1" customWidth="1"/>
    <col min="6142" max="6142" width="12.6328125" bestFit="1" customWidth="1"/>
    <col min="6143" max="6143" width="15.6328125" bestFit="1" customWidth="1"/>
    <col min="6144" max="6144" width="12.6328125" bestFit="1" customWidth="1"/>
    <col min="6145" max="6145" width="15.6328125" bestFit="1" customWidth="1"/>
    <col min="6146" max="6146" width="12.6328125" bestFit="1" customWidth="1"/>
    <col min="6147" max="6147" width="15.6328125" bestFit="1" customWidth="1"/>
    <col min="6148" max="6148" width="12.6328125" bestFit="1" customWidth="1"/>
    <col min="6149" max="6149" width="15.6328125" bestFit="1" customWidth="1"/>
    <col min="6150" max="6150" width="12.6328125" bestFit="1" customWidth="1"/>
    <col min="6151" max="6151" width="15.6328125" bestFit="1" customWidth="1"/>
    <col min="6152" max="6152" width="12.6328125" bestFit="1" customWidth="1"/>
    <col min="6153" max="6153" width="15.6328125" bestFit="1" customWidth="1"/>
    <col min="6154" max="6154" width="12.6328125" bestFit="1" customWidth="1"/>
    <col min="6155" max="6155" width="15.6328125" bestFit="1" customWidth="1"/>
    <col min="6156" max="6156" width="12.6328125" bestFit="1" customWidth="1"/>
    <col min="6157" max="6157" width="15.6328125" bestFit="1" customWidth="1"/>
    <col min="6158" max="6158" width="12.6328125" bestFit="1" customWidth="1"/>
    <col min="6159" max="6159" width="15.6328125" bestFit="1" customWidth="1"/>
    <col min="6160" max="6160" width="12.6328125" bestFit="1" customWidth="1"/>
    <col min="6161" max="6161" width="15.6328125" bestFit="1" customWidth="1"/>
    <col min="6162" max="6162" width="12.6328125" bestFit="1" customWidth="1"/>
    <col min="6163" max="6163" width="15.6328125" bestFit="1" customWidth="1"/>
    <col min="6164" max="6164" width="12.6328125" bestFit="1" customWidth="1"/>
    <col min="6165" max="6165" width="15.6328125" bestFit="1" customWidth="1"/>
    <col min="6166" max="6166" width="12.6328125" bestFit="1" customWidth="1"/>
    <col min="6167" max="6167" width="15.6328125" bestFit="1" customWidth="1"/>
    <col min="6168" max="6168" width="12.6328125" bestFit="1" customWidth="1"/>
    <col min="6169" max="6169" width="15.6328125" bestFit="1" customWidth="1"/>
    <col min="6170" max="6170" width="12.6328125" bestFit="1" customWidth="1"/>
    <col min="6171" max="6171" width="15.6328125" bestFit="1" customWidth="1"/>
    <col min="6172" max="6172" width="12.6328125" bestFit="1" customWidth="1"/>
    <col min="6173" max="6173" width="15.6328125" bestFit="1" customWidth="1"/>
    <col min="6174" max="6174" width="12.6328125" bestFit="1" customWidth="1"/>
    <col min="6175" max="6175" width="15.6328125" bestFit="1" customWidth="1"/>
    <col min="6176" max="6176" width="12.6328125" bestFit="1" customWidth="1"/>
    <col min="6177" max="6177" width="15.6328125" bestFit="1" customWidth="1"/>
    <col min="6178" max="6178" width="12.6328125" bestFit="1" customWidth="1"/>
    <col min="6179" max="6179" width="15.6328125" bestFit="1" customWidth="1"/>
    <col min="6180" max="6180" width="12.6328125" bestFit="1" customWidth="1"/>
    <col min="6181" max="6181" width="15.6328125" bestFit="1" customWidth="1"/>
    <col min="6182" max="6182" width="12.6328125" bestFit="1" customWidth="1"/>
    <col min="6183" max="6183" width="15.6328125" bestFit="1" customWidth="1"/>
    <col min="6184" max="6184" width="12.6328125" bestFit="1" customWidth="1"/>
    <col min="6185" max="6185" width="15.6328125" bestFit="1" customWidth="1"/>
    <col min="6186" max="6186" width="12.6328125" bestFit="1" customWidth="1"/>
    <col min="6187" max="6187" width="15.6328125" bestFit="1" customWidth="1"/>
    <col min="6188" max="6188" width="12.6328125" bestFit="1" customWidth="1"/>
    <col min="6189" max="6189" width="15.6328125" bestFit="1" customWidth="1"/>
    <col min="6190" max="6190" width="12.6328125" bestFit="1" customWidth="1"/>
    <col min="6191" max="6191" width="15.6328125" bestFit="1" customWidth="1"/>
    <col min="6192" max="6192" width="12.6328125" bestFit="1" customWidth="1"/>
    <col min="6193" max="6193" width="15.6328125" bestFit="1" customWidth="1"/>
    <col min="6194" max="6194" width="12.6328125" bestFit="1" customWidth="1"/>
    <col min="6195" max="6195" width="15.6328125" bestFit="1" customWidth="1"/>
    <col min="6196" max="6196" width="12.6328125" bestFit="1" customWidth="1"/>
    <col min="6197" max="6197" width="15.6328125" bestFit="1" customWidth="1"/>
    <col min="6198" max="6198" width="12.6328125" bestFit="1" customWidth="1"/>
    <col min="6199" max="6199" width="15.6328125" bestFit="1" customWidth="1"/>
    <col min="6200" max="6200" width="12.6328125" bestFit="1" customWidth="1"/>
    <col min="6201" max="6201" width="15.6328125" bestFit="1" customWidth="1"/>
    <col min="6202" max="6202" width="12.6328125" bestFit="1" customWidth="1"/>
    <col min="6203" max="6203" width="15.6328125" bestFit="1" customWidth="1"/>
    <col min="6204" max="6204" width="12.6328125" bestFit="1" customWidth="1"/>
    <col min="6205" max="6205" width="15.6328125" bestFit="1" customWidth="1"/>
    <col min="6206" max="6206" width="12.6328125" bestFit="1" customWidth="1"/>
    <col min="6207" max="6207" width="15.6328125" bestFit="1" customWidth="1"/>
    <col min="6208" max="6208" width="12.6328125" bestFit="1" customWidth="1"/>
    <col min="6209" max="6209" width="15.6328125" bestFit="1" customWidth="1"/>
    <col min="6210" max="6210" width="12.6328125" bestFit="1" customWidth="1"/>
    <col min="6211" max="6211" width="15.6328125" bestFit="1" customWidth="1"/>
    <col min="6212" max="6212" width="12.6328125" bestFit="1" customWidth="1"/>
    <col min="6213" max="6213" width="15.6328125" bestFit="1" customWidth="1"/>
    <col min="6214" max="6214" width="12.6328125" bestFit="1" customWidth="1"/>
    <col min="6215" max="6215" width="15.6328125" bestFit="1" customWidth="1"/>
    <col min="6216" max="6216" width="12.6328125" bestFit="1" customWidth="1"/>
    <col min="6217" max="6217" width="15.6328125" bestFit="1" customWidth="1"/>
    <col min="6218" max="6218" width="12.6328125" bestFit="1" customWidth="1"/>
    <col min="6219" max="6219" width="15.6328125" bestFit="1" customWidth="1"/>
    <col min="6220" max="6220" width="12.6328125" bestFit="1" customWidth="1"/>
    <col min="6221" max="6221" width="15.6328125" bestFit="1" customWidth="1"/>
    <col min="6222" max="6222" width="12.6328125" bestFit="1" customWidth="1"/>
    <col min="6223" max="6223" width="15.6328125" bestFit="1" customWidth="1"/>
    <col min="6224" max="6224" width="12.6328125" bestFit="1" customWidth="1"/>
    <col min="6225" max="6225" width="15.6328125" bestFit="1" customWidth="1"/>
    <col min="6226" max="6226" width="12.6328125" bestFit="1" customWidth="1"/>
    <col min="6227" max="6227" width="15.6328125" bestFit="1" customWidth="1"/>
    <col min="6228" max="6228" width="12.6328125" bestFit="1" customWidth="1"/>
    <col min="6229" max="6229" width="15.6328125" bestFit="1" customWidth="1"/>
    <col min="6230" max="6230" width="12.6328125" bestFit="1" customWidth="1"/>
    <col min="6231" max="6231" width="15.6328125" bestFit="1" customWidth="1"/>
    <col min="6232" max="6232" width="12.6328125" bestFit="1" customWidth="1"/>
    <col min="6233" max="6233" width="15.6328125" bestFit="1" customWidth="1"/>
    <col min="6234" max="6234" width="12.6328125" bestFit="1" customWidth="1"/>
    <col min="6235" max="6235" width="15.6328125" bestFit="1" customWidth="1"/>
    <col min="6236" max="6236" width="12.6328125" bestFit="1" customWidth="1"/>
    <col min="6237" max="6237" width="15.6328125" bestFit="1" customWidth="1"/>
    <col min="6238" max="6238" width="12.6328125" bestFit="1" customWidth="1"/>
    <col min="6239" max="6239" width="15.6328125" bestFit="1" customWidth="1"/>
    <col min="6240" max="6240" width="12.6328125" bestFit="1" customWidth="1"/>
    <col min="6241" max="6241" width="15.6328125" bestFit="1" customWidth="1"/>
    <col min="6242" max="6243" width="12.6328125" bestFit="1" customWidth="1"/>
    <col min="6244" max="6244" width="15.6328125" bestFit="1" customWidth="1"/>
    <col min="6245" max="6245" width="12.6328125" bestFit="1" customWidth="1"/>
    <col min="6246" max="6246" width="15.6328125" bestFit="1" customWidth="1"/>
    <col min="6247" max="6247" width="12.6328125" bestFit="1" customWidth="1"/>
    <col min="6248" max="6248" width="15.6328125" bestFit="1" customWidth="1"/>
    <col min="6249" max="6249" width="12.6328125" bestFit="1" customWidth="1"/>
    <col min="6250" max="6250" width="15.6328125" bestFit="1" customWidth="1"/>
    <col min="6251" max="6251" width="12.6328125" bestFit="1" customWidth="1"/>
    <col min="6252" max="6252" width="15.6328125" bestFit="1" customWidth="1"/>
    <col min="6253" max="6253" width="12.6328125" bestFit="1" customWidth="1"/>
    <col min="6254" max="6254" width="15.6328125" bestFit="1" customWidth="1"/>
    <col min="6255" max="6255" width="12.6328125" bestFit="1" customWidth="1"/>
    <col min="6256" max="6256" width="15.6328125" bestFit="1" customWidth="1"/>
    <col min="6257" max="6257" width="12.6328125" bestFit="1" customWidth="1"/>
    <col min="6258" max="6258" width="15.6328125" bestFit="1" customWidth="1"/>
    <col min="6259" max="6259" width="12.6328125" bestFit="1" customWidth="1"/>
    <col min="6260" max="6260" width="15.6328125" bestFit="1" customWidth="1"/>
    <col min="6261" max="6261" width="12.6328125" bestFit="1" customWidth="1"/>
    <col min="6262" max="6262" width="15.6328125" bestFit="1" customWidth="1"/>
    <col min="6263" max="6263" width="12.6328125" bestFit="1" customWidth="1"/>
    <col min="6264" max="6264" width="15.6328125" bestFit="1" customWidth="1"/>
    <col min="6265" max="6265" width="12.6328125" bestFit="1" customWidth="1"/>
    <col min="6266" max="6266" width="15.6328125" bestFit="1" customWidth="1"/>
    <col min="6267" max="6267" width="12.6328125" bestFit="1" customWidth="1"/>
    <col min="6268" max="6268" width="15.6328125" bestFit="1" customWidth="1"/>
    <col min="6269" max="6269" width="12.6328125" bestFit="1" customWidth="1"/>
    <col min="6270" max="6270" width="15.6328125" bestFit="1" customWidth="1"/>
    <col min="6271" max="6271" width="12.6328125" bestFit="1" customWidth="1"/>
    <col min="6272" max="6272" width="15.6328125" bestFit="1" customWidth="1"/>
    <col min="6273" max="6273" width="12.6328125" bestFit="1" customWidth="1"/>
    <col min="6274" max="6274" width="15.6328125" bestFit="1" customWidth="1"/>
    <col min="6275" max="6275" width="12.6328125" bestFit="1" customWidth="1"/>
    <col min="6276" max="6276" width="15.6328125" bestFit="1" customWidth="1"/>
    <col min="6277" max="6277" width="12.6328125" bestFit="1" customWidth="1"/>
    <col min="6278" max="6278" width="15.6328125" bestFit="1" customWidth="1"/>
    <col min="6279" max="6279" width="12.6328125" bestFit="1" customWidth="1"/>
    <col min="6280" max="6280" width="15.6328125" bestFit="1" customWidth="1"/>
    <col min="6281" max="6281" width="12.6328125" bestFit="1" customWidth="1"/>
    <col min="6282" max="6282" width="15.6328125" bestFit="1" customWidth="1"/>
    <col min="6283" max="6283" width="12.6328125" bestFit="1" customWidth="1"/>
    <col min="6284" max="6284" width="15.6328125" bestFit="1" customWidth="1"/>
    <col min="6285" max="6285" width="12.6328125" bestFit="1" customWidth="1"/>
    <col min="6286" max="6286" width="15.6328125" bestFit="1" customWidth="1"/>
    <col min="6287" max="6287" width="12.6328125" bestFit="1" customWidth="1"/>
    <col min="6288" max="6288" width="15.6328125" bestFit="1" customWidth="1"/>
    <col min="6289" max="6289" width="12.6328125" bestFit="1" customWidth="1"/>
    <col min="6290" max="6290" width="15.6328125" bestFit="1" customWidth="1"/>
    <col min="6291" max="6291" width="12.6328125" bestFit="1" customWidth="1"/>
    <col min="6292" max="6292" width="15.6328125" bestFit="1" customWidth="1"/>
    <col min="6293" max="6293" width="12.6328125" bestFit="1" customWidth="1"/>
    <col min="6294" max="6294" width="15.6328125" bestFit="1" customWidth="1"/>
    <col min="6295" max="6295" width="12.6328125" bestFit="1" customWidth="1"/>
    <col min="6296" max="6296" width="15.6328125" bestFit="1" customWidth="1"/>
    <col min="6297" max="6297" width="12.6328125" bestFit="1" customWidth="1"/>
    <col min="6298" max="6298" width="15.6328125" bestFit="1" customWidth="1"/>
    <col min="6299" max="6299" width="12.6328125" bestFit="1" customWidth="1"/>
    <col min="6300" max="6300" width="15.6328125" bestFit="1" customWidth="1"/>
    <col min="6301" max="6301" width="12.6328125" bestFit="1" customWidth="1"/>
    <col min="6302" max="6302" width="15.6328125" bestFit="1" customWidth="1"/>
    <col min="6303" max="6303" width="12.6328125" bestFit="1" customWidth="1"/>
    <col min="6304" max="6304" width="15.6328125" bestFit="1" customWidth="1"/>
    <col min="6305" max="6305" width="12.6328125" bestFit="1" customWidth="1"/>
    <col min="6306" max="6306" width="15.6328125" bestFit="1" customWidth="1"/>
    <col min="6307" max="6307" width="12.6328125" bestFit="1" customWidth="1"/>
    <col min="6308" max="6308" width="15.6328125" bestFit="1" customWidth="1"/>
    <col min="6309" max="6309" width="12.6328125" bestFit="1" customWidth="1"/>
    <col min="6310" max="6310" width="15.6328125" bestFit="1" customWidth="1"/>
    <col min="6311" max="6311" width="12.6328125" bestFit="1" customWidth="1"/>
    <col min="6312" max="6312" width="15.6328125" bestFit="1" customWidth="1"/>
    <col min="6313" max="6313" width="12.6328125" bestFit="1" customWidth="1"/>
    <col min="6314" max="6314" width="15.6328125" bestFit="1" customWidth="1"/>
    <col min="6315" max="6315" width="12.6328125" bestFit="1" customWidth="1"/>
    <col min="6316" max="6316" width="15.6328125" bestFit="1" customWidth="1"/>
    <col min="6317" max="6317" width="12.6328125" bestFit="1" customWidth="1"/>
    <col min="6318" max="6318" width="15.6328125" bestFit="1" customWidth="1"/>
    <col min="6319" max="6319" width="12.6328125" bestFit="1" customWidth="1"/>
    <col min="6320" max="6320" width="15.6328125" bestFit="1" customWidth="1"/>
    <col min="6321" max="6321" width="12.6328125" bestFit="1" customWidth="1"/>
    <col min="6322" max="6322" width="15.6328125" bestFit="1" customWidth="1"/>
    <col min="6323" max="6323" width="12.6328125" bestFit="1" customWidth="1"/>
    <col min="6324" max="6324" width="15.6328125" bestFit="1" customWidth="1"/>
    <col min="6325" max="6325" width="12.6328125" bestFit="1" customWidth="1"/>
    <col min="6326" max="6326" width="15.6328125" bestFit="1" customWidth="1"/>
    <col min="6327" max="6327" width="12.6328125" bestFit="1" customWidth="1"/>
    <col min="6328" max="6328" width="15.6328125" bestFit="1" customWidth="1"/>
    <col min="6329" max="6329" width="12.6328125" bestFit="1" customWidth="1"/>
    <col min="6330" max="6330" width="15.6328125" bestFit="1" customWidth="1"/>
    <col min="6331" max="6332" width="12.6328125" bestFit="1" customWidth="1"/>
    <col min="6333" max="6333" width="15.6328125" bestFit="1" customWidth="1"/>
    <col min="6334" max="6334" width="12.6328125" bestFit="1" customWidth="1"/>
    <col min="6335" max="6335" width="15.6328125" bestFit="1" customWidth="1"/>
    <col min="6336" max="6336" width="12.6328125" bestFit="1" customWidth="1"/>
    <col min="6337" max="6337" width="15.6328125" bestFit="1" customWidth="1"/>
    <col min="6338" max="6338" width="12.6328125" bestFit="1" customWidth="1"/>
    <col min="6339" max="6339" width="15.6328125" bestFit="1" customWidth="1"/>
    <col min="6340" max="6340" width="12.6328125" bestFit="1" customWidth="1"/>
    <col min="6341" max="6341" width="15.6328125" bestFit="1" customWidth="1"/>
    <col min="6342" max="6342" width="12.6328125" bestFit="1" customWidth="1"/>
    <col min="6343" max="6343" width="15.6328125" bestFit="1" customWidth="1"/>
    <col min="6344" max="6344" width="12.6328125" bestFit="1" customWidth="1"/>
    <col min="6345" max="6345" width="15.6328125" bestFit="1" customWidth="1"/>
    <col min="6346" max="6346" width="12.6328125" bestFit="1" customWidth="1"/>
    <col min="6347" max="6347" width="15.6328125" bestFit="1" customWidth="1"/>
    <col min="6348" max="6348" width="12.6328125" bestFit="1" customWidth="1"/>
    <col min="6349" max="6349" width="15.6328125" bestFit="1" customWidth="1"/>
    <col min="6350" max="6350" width="12.6328125" bestFit="1" customWidth="1"/>
    <col min="6351" max="6351" width="15.6328125" bestFit="1" customWidth="1"/>
    <col min="6352" max="6352" width="12.6328125" bestFit="1" customWidth="1"/>
    <col min="6353" max="6353" width="15.6328125" bestFit="1" customWidth="1"/>
    <col min="6354" max="6354" width="12.6328125" bestFit="1" customWidth="1"/>
    <col min="6355" max="6355" width="15.6328125" bestFit="1" customWidth="1"/>
    <col min="6356" max="6356" width="12.6328125" bestFit="1" customWidth="1"/>
    <col min="6357" max="6357" width="15.6328125" bestFit="1" customWidth="1"/>
    <col min="6358" max="6358" width="12.6328125" bestFit="1" customWidth="1"/>
    <col min="6359" max="6359" width="15.6328125" bestFit="1" customWidth="1"/>
    <col min="6360" max="6360" width="12.6328125" bestFit="1" customWidth="1"/>
    <col min="6361" max="6361" width="15.6328125" bestFit="1" customWidth="1"/>
    <col min="6362" max="6362" width="12.6328125" bestFit="1" customWidth="1"/>
    <col min="6363" max="6363" width="15.6328125" bestFit="1" customWidth="1"/>
    <col min="6364" max="6364" width="12.6328125" bestFit="1" customWidth="1"/>
    <col min="6365" max="6365" width="15.6328125" bestFit="1" customWidth="1"/>
    <col min="6366" max="6366" width="12.6328125" bestFit="1" customWidth="1"/>
    <col min="6367" max="6367" width="15.6328125" bestFit="1" customWidth="1"/>
    <col min="6368" max="6368" width="12.6328125" bestFit="1" customWidth="1"/>
    <col min="6369" max="6369" width="15.6328125" bestFit="1" customWidth="1"/>
    <col min="6370" max="6370" width="12.6328125" bestFit="1" customWidth="1"/>
    <col min="6371" max="6371" width="15.6328125" bestFit="1" customWidth="1"/>
    <col min="6372" max="6372" width="12.6328125" bestFit="1" customWidth="1"/>
    <col min="6373" max="6373" width="15.6328125" bestFit="1" customWidth="1"/>
    <col min="6374" max="6374" width="12.6328125" bestFit="1" customWidth="1"/>
    <col min="6375" max="6375" width="15.6328125" bestFit="1" customWidth="1"/>
    <col min="6376" max="6376" width="12.6328125" bestFit="1" customWidth="1"/>
    <col min="6377" max="6377" width="15.6328125" bestFit="1" customWidth="1"/>
    <col min="6378" max="6378" width="12.6328125" bestFit="1" customWidth="1"/>
    <col min="6379" max="6379" width="15.6328125" bestFit="1" customWidth="1"/>
    <col min="6380" max="6380" width="12.6328125" bestFit="1" customWidth="1"/>
    <col min="6381" max="6381" width="15.6328125" bestFit="1" customWidth="1"/>
    <col min="6382" max="6382" width="12.6328125" bestFit="1" customWidth="1"/>
    <col min="6383" max="6383" width="15.6328125" bestFit="1" customWidth="1"/>
    <col min="6384" max="6384" width="12.6328125" bestFit="1" customWidth="1"/>
    <col min="6385" max="6385" width="15.6328125" bestFit="1" customWidth="1"/>
    <col min="6386" max="6386" width="12.6328125" bestFit="1" customWidth="1"/>
    <col min="6387" max="6387" width="15.6328125" bestFit="1" customWidth="1"/>
    <col min="6388" max="6388" width="12.6328125" bestFit="1" customWidth="1"/>
    <col min="6389" max="6389" width="15.6328125" bestFit="1" customWidth="1"/>
    <col min="6390" max="6390" width="12.6328125" bestFit="1" customWidth="1"/>
    <col min="6391" max="6391" width="15.6328125" bestFit="1" customWidth="1"/>
    <col min="6392" max="6392" width="12.6328125" bestFit="1" customWidth="1"/>
    <col min="6393" max="6393" width="15.6328125" bestFit="1" customWidth="1"/>
    <col min="6394" max="6394" width="12.6328125" bestFit="1" customWidth="1"/>
    <col min="6395" max="6395" width="15.6328125" bestFit="1" customWidth="1"/>
    <col min="6396" max="6396" width="12.6328125" bestFit="1" customWidth="1"/>
    <col min="6397" max="6397" width="15.6328125" bestFit="1" customWidth="1"/>
    <col min="6398" max="6398" width="12.6328125" bestFit="1" customWidth="1"/>
    <col min="6399" max="6399" width="15.6328125" bestFit="1" customWidth="1"/>
    <col min="6400" max="6400" width="12.6328125" bestFit="1" customWidth="1"/>
    <col min="6401" max="6401" width="15.6328125" bestFit="1" customWidth="1"/>
    <col min="6402" max="6402" width="12.6328125" bestFit="1" customWidth="1"/>
    <col min="6403" max="6403" width="15.6328125" bestFit="1" customWidth="1"/>
    <col min="6404" max="6404" width="12.6328125" bestFit="1" customWidth="1"/>
    <col min="6405" max="6405" width="15.6328125" bestFit="1" customWidth="1"/>
    <col min="6406" max="6406" width="12.6328125" bestFit="1" customWidth="1"/>
    <col min="6407" max="6407" width="15.6328125" bestFit="1" customWidth="1"/>
    <col min="6408" max="6408" width="12.6328125" bestFit="1" customWidth="1"/>
    <col min="6409" max="6409" width="15.6328125" bestFit="1" customWidth="1"/>
    <col min="6410" max="6410" width="12.6328125" bestFit="1" customWidth="1"/>
    <col min="6411" max="6411" width="15.6328125" bestFit="1" customWidth="1"/>
    <col min="6412" max="6412" width="12.6328125" bestFit="1" customWidth="1"/>
    <col min="6413" max="6413" width="15.6328125" bestFit="1" customWidth="1"/>
    <col min="6414" max="6414" width="12.6328125" bestFit="1" customWidth="1"/>
    <col min="6415" max="6415" width="15.6328125" bestFit="1" customWidth="1"/>
    <col min="6416" max="6416" width="12.6328125" bestFit="1" customWidth="1"/>
    <col min="6417" max="6417" width="15.6328125" bestFit="1" customWidth="1"/>
    <col min="6418" max="6418" width="12.6328125" bestFit="1" customWidth="1"/>
    <col min="6419" max="6419" width="15.6328125" bestFit="1" customWidth="1"/>
    <col min="6420" max="6420" width="12.6328125" bestFit="1" customWidth="1"/>
    <col min="6421" max="6421" width="15.6328125" bestFit="1" customWidth="1"/>
    <col min="6422" max="6422" width="12.6328125" bestFit="1" customWidth="1"/>
    <col min="6423" max="6423" width="15.6328125" bestFit="1" customWidth="1"/>
    <col min="6424" max="6424" width="12.6328125" bestFit="1" customWidth="1"/>
    <col min="6425" max="6425" width="15.6328125" bestFit="1" customWidth="1"/>
    <col min="6426" max="6426" width="12.6328125" bestFit="1" customWidth="1"/>
    <col min="6427" max="6427" width="15.6328125" bestFit="1" customWidth="1"/>
    <col min="6428" max="6428" width="12.6328125" bestFit="1" customWidth="1"/>
    <col min="6429" max="6429" width="15.6328125" bestFit="1" customWidth="1"/>
    <col min="6430" max="6430" width="12.6328125" bestFit="1" customWidth="1"/>
    <col min="6431" max="6431" width="15.6328125" bestFit="1" customWidth="1"/>
    <col min="6432" max="6432" width="12.6328125" bestFit="1" customWidth="1"/>
    <col min="6433" max="6433" width="15.6328125" bestFit="1" customWidth="1"/>
    <col min="6434" max="6434" width="12.6328125" bestFit="1" customWidth="1"/>
    <col min="6435" max="6435" width="15.6328125" bestFit="1" customWidth="1"/>
    <col min="6436" max="6436" width="12.6328125" bestFit="1" customWidth="1"/>
    <col min="6437" max="6437" width="15.6328125" bestFit="1" customWidth="1"/>
    <col min="6438" max="6438" width="12.6328125" bestFit="1" customWidth="1"/>
    <col min="6439" max="6439" width="15.6328125" bestFit="1" customWidth="1"/>
    <col min="6440" max="6440" width="12.6328125" bestFit="1" customWidth="1"/>
    <col min="6441" max="6441" width="15.6328125" bestFit="1" customWidth="1"/>
    <col min="6442" max="6442" width="12.6328125" bestFit="1" customWidth="1"/>
    <col min="6443" max="6443" width="15.6328125" bestFit="1" customWidth="1"/>
    <col min="6444" max="6444" width="12.6328125" bestFit="1" customWidth="1"/>
    <col min="6445" max="6445" width="15.6328125" bestFit="1" customWidth="1"/>
    <col min="6446" max="6446" width="12.6328125" bestFit="1" customWidth="1"/>
    <col min="6447" max="6447" width="15.6328125" bestFit="1" customWidth="1"/>
    <col min="6448" max="6448" width="12.6328125" bestFit="1" customWidth="1"/>
    <col min="6449" max="6449" width="15.6328125" bestFit="1" customWidth="1"/>
    <col min="6450" max="6450" width="12.6328125" bestFit="1" customWidth="1"/>
    <col min="6451" max="6451" width="15.6328125" bestFit="1" customWidth="1"/>
    <col min="6452" max="6452" width="12.6328125" bestFit="1" customWidth="1"/>
    <col min="6453" max="6453" width="15.6328125" bestFit="1" customWidth="1"/>
    <col min="6454" max="6454" width="12.6328125" bestFit="1" customWidth="1"/>
    <col min="6455" max="6455" width="15.6328125" bestFit="1" customWidth="1"/>
    <col min="6456" max="6456" width="12.6328125" bestFit="1" customWidth="1"/>
    <col min="6457" max="6457" width="15.6328125" bestFit="1" customWidth="1"/>
    <col min="6458" max="6458" width="12.6328125" bestFit="1" customWidth="1"/>
    <col min="6459" max="6459" width="15.6328125" bestFit="1" customWidth="1"/>
    <col min="6460" max="6460" width="12.6328125" bestFit="1" customWidth="1"/>
    <col min="6461" max="6461" width="15.6328125" bestFit="1" customWidth="1"/>
    <col min="6462" max="6462" width="12.6328125" bestFit="1" customWidth="1"/>
    <col min="6463" max="6463" width="15.6328125" bestFit="1" customWidth="1"/>
    <col min="6464" max="6464" width="12.6328125" bestFit="1" customWidth="1"/>
    <col min="6465" max="6465" width="15.6328125" bestFit="1" customWidth="1"/>
    <col min="6466" max="6466" width="12.6328125" bestFit="1" customWidth="1"/>
    <col min="6467" max="6467" width="15.6328125" bestFit="1" customWidth="1"/>
    <col min="6468" max="6468" width="12.6328125" bestFit="1" customWidth="1"/>
    <col min="6469" max="6469" width="15.6328125" bestFit="1" customWidth="1"/>
    <col min="6470" max="6470" width="12.6328125" bestFit="1" customWidth="1"/>
    <col min="6471" max="6471" width="15.6328125" bestFit="1" customWidth="1"/>
    <col min="6472" max="6472" width="12.6328125" bestFit="1" customWidth="1"/>
    <col min="6473" max="6473" width="15.6328125" bestFit="1" customWidth="1"/>
    <col min="6474" max="6474" width="12.6328125" bestFit="1" customWidth="1"/>
    <col min="6475" max="6475" width="15.6328125" bestFit="1" customWidth="1"/>
    <col min="6476" max="6476" width="12.6328125" bestFit="1" customWidth="1"/>
    <col min="6477" max="6477" width="15.6328125" bestFit="1" customWidth="1"/>
    <col min="6478" max="6478" width="12.6328125" bestFit="1" customWidth="1"/>
    <col min="6479" max="6479" width="15.6328125" bestFit="1" customWidth="1"/>
    <col min="6480" max="6480" width="12.6328125" bestFit="1" customWidth="1"/>
    <col min="6481" max="6481" width="15.6328125" bestFit="1" customWidth="1"/>
    <col min="6482" max="6482" width="12.6328125" bestFit="1" customWidth="1"/>
    <col min="6483" max="6483" width="15.6328125" bestFit="1" customWidth="1"/>
    <col min="6484" max="6484" width="12.6328125" bestFit="1" customWidth="1"/>
    <col min="6485" max="6485" width="15.6328125" bestFit="1" customWidth="1"/>
    <col min="6486" max="6486" width="12.6328125" bestFit="1" customWidth="1"/>
    <col min="6487" max="6487" width="15.6328125" bestFit="1" customWidth="1"/>
    <col min="6488" max="6488" width="12.6328125" bestFit="1" customWidth="1"/>
    <col min="6489" max="6489" width="15.6328125" bestFit="1" customWidth="1"/>
    <col min="6490" max="6490" width="12.6328125" bestFit="1" customWidth="1"/>
    <col min="6491" max="6491" width="15.6328125" bestFit="1" customWidth="1"/>
    <col min="6492" max="6492" width="12.6328125" bestFit="1" customWidth="1"/>
    <col min="6493" max="6493" width="15.6328125" bestFit="1" customWidth="1"/>
    <col min="6494" max="6494" width="12.6328125" bestFit="1" customWidth="1"/>
    <col min="6495" max="6495" width="15.6328125" bestFit="1" customWidth="1"/>
    <col min="6496" max="6496" width="12.6328125" bestFit="1" customWidth="1"/>
    <col min="6497" max="6497" width="15.6328125" bestFit="1" customWidth="1"/>
    <col min="6498" max="6498" width="12.6328125" bestFit="1" customWidth="1"/>
    <col min="6499" max="6499" width="15.6328125" bestFit="1" customWidth="1"/>
    <col min="6500" max="6500" width="12.6328125" bestFit="1" customWidth="1"/>
    <col min="6501" max="6501" width="15.6328125" bestFit="1" customWidth="1"/>
    <col min="6502" max="6502" width="12.6328125" bestFit="1" customWidth="1"/>
    <col min="6503" max="6503" width="15.6328125" bestFit="1" customWidth="1"/>
    <col min="6504" max="6504" width="12.6328125" bestFit="1" customWidth="1"/>
    <col min="6505" max="6505" width="15.6328125" bestFit="1" customWidth="1"/>
    <col min="6506" max="6506" width="12.6328125" bestFit="1" customWidth="1"/>
    <col min="6507" max="6507" width="15.6328125" bestFit="1" customWidth="1"/>
    <col min="6508" max="6508" width="12.6328125" bestFit="1" customWidth="1"/>
    <col min="6509" max="6509" width="15.6328125" bestFit="1" customWidth="1"/>
    <col min="6510" max="6510" width="12.6328125" bestFit="1" customWidth="1"/>
    <col min="6511" max="6511" width="15.6328125" bestFit="1" customWidth="1"/>
    <col min="6512" max="6512" width="12.6328125" bestFit="1" customWidth="1"/>
    <col min="6513" max="6513" width="15.6328125" bestFit="1" customWidth="1"/>
    <col min="6514" max="6514" width="12.6328125" bestFit="1" customWidth="1"/>
    <col min="6515" max="6515" width="15.6328125" bestFit="1" customWidth="1"/>
    <col min="6516" max="6516" width="12.6328125" bestFit="1" customWidth="1"/>
    <col min="6517" max="6517" width="15.6328125" bestFit="1" customWidth="1"/>
    <col min="6518" max="6518" width="12.6328125" bestFit="1" customWidth="1"/>
    <col min="6519" max="6519" width="15.6328125" bestFit="1" customWidth="1"/>
    <col min="6520" max="6520" width="12.6328125" bestFit="1" customWidth="1"/>
    <col min="6521" max="6521" width="15.6328125" bestFit="1" customWidth="1"/>
    <col min="6522" max="6522" width="12.6328125" bestFit="1" customWidth="1"/>
    <col min="6523" max="6523" width="15.6328125" bestFit="1" customWidth="1"/>
    <col min="6524" max="6524" width="12.6328125" bestFit="1" customWidth="1"/>
    <col min="6525" max="6525" width="15.6328125" bestFit="1" customWidth="1"/>
    <col min="6526" max="6526" width="12.6328125" bestFit="1" customWidth="1"/>
    <col min="6527" max="6527" width="15.6328125" bestFit="1" customWidth="1"/>
    <col min="6528" max="6528" width="12.6328125" bestFit="1" customWidth="1"/>
    <col min="6529" max="6529" width="15.6328125" bestFit="1" customWidth="1"/>
    <col min="6530" max="6530" width="12.6328125" bestFit="1" customWidth="1"/>
    <col min="6531" max="6531" width="15.6328125" bestFit="1" customWidth="1"/>
    <col min="6532" max="6532" width="12.6328125" bestFit="1" customWidth="1"/>
    <col min="6533" max="6533" width="15.6328125" bestFit="1" customWidth="1"/>
    <col min="6534" max="6534" width="12.6328125" bestFit="1" customWidth="1"/>
    <col min="6535" max="6535" width="15.6328125" bestFit="1" customWidth="1"/>
    <col min="6536" max="6536" width="12.6328125" bestFit="1" customWidth="1"/>
    <col min="6537" max="6537" width="15.6328125" bestFit="1" customWidth="1"/>
    <col min="6538" max="6538" width="12.6328125" bestFit="1" customWidth="1"/>
    <col min="6539" max="6539" width="15.6328125" bestFit="1" customWidth="1"/>
    <col min="6540" max="6540" width="12.6328125" bestFit="1" customWidth="1"/>
    <col min="6541" max="6541" width="15.6328125" bestFit="1" customWidth="1"/>
    <col min="6542" max="6542" width="12.6328125" bestFit="1" customWidth="1"/>
    <col min="6543" max="6543" width="15.6328125" bestFit="1" customWidth="1"/>
    <col min="6544" max="6544" width="12.6328125" bestFit="1" customWidth="1"/>
    <col min="6545" max="6545" width="15.6328125" bestFit="1" customWidth="1"/>
    <col min="6546" max="6546" width="12.6328125" bestFit="1" customWidth="1"/>
    <col min="6547" max="6547" width="15.6328125" bestFit="1" customWidth="1"/>
    <col min="6548" max="6548" width="12.6328125" bestFit="1" customWidth="1"/>
    <col min="6549" max="6549" width="15.6328125" bestFit="1" customWidth="1"/>
    <col min="6550" max="6550" width="12.6328125" bestFit="1" customWidth="1"/>
    <col min="6551" max="6551" width="15.6328125" bestFit="1" customWidth="1"/>
    <col min="6552" max="6552" width="12.6328125" bestFit="1" customWidth="1"/>
    <col min="6553" max="6553" width="15.6328125" bestFit="1" customWidth="1"/>
    <col min="6554" max="6554" width="12.6328125" bestFit="1" customWidth="1"/>
    <col min="6555" max="6555" width="15.6328125" bestFit="1" customWidth="1"/>
    <col min="6556" max="6556" width="12.6328125" bestFit="1" customWidth="1"/>
    <col min="6557" max="6557" width="15.6328125" bestFit="1" customWidth="1"/>
    <col min="6558" max="6558" width="12.6328125" bestFit="1" customWidth="1"/>
    <col min="6559" max="6559" width="15.6328125" bestFit="1" customWidth="1"/>
    <col min="6560" max="6560" width="12.6328125" bestFit="1" customWidth="1"/>
    <col min="6561" max="6561" width="15.6328125" bestFit="1" customWidth="1"/>
    <col min="6562" max="6562" width="12.6328125" bestFit="1" customWidth="1"/>
    <col min="6563" max="6563" width="15.6328125" bestFit="1" customWidth="1"/>
    <col min="6564" max="6564" width="12.6328125" bestFit="1" customWidth="1"/>
    <col min="6565" max="6565" width="15.6328125" bestFit="1" customWidth="1"/>
    <col min="6566" max="6566" width="12.6328125" bestFit="1" customWidth="1"/>
    <col min="6567" max="6567" width="15.6328125" bestFit="1" customWidth="1"/>
    <col min="6568" max="6568" width="12.6328125" bestFit="1" customWidth="1"/>
    <col min="6569" max="6569" width="15.6328125" bestFit="1" customWidth="1"/>
    <col min="6570" max="6570" width="12.6328125" bestFit="1" customWidth="1"/>
    <col min="6571" max="6571" width="15.6328125" bestFit="1" customWidth="1"/>
    <col min="6572" max="6572" width="12.6328125" bestFit="1" customWidth="1"/>
    <col min="6573" max="6573" width="15.6328125" bestFit="1" customWidth="1"/>
    <col min="6574" max="6574" width="12.6328125" bestFit="1" customWidth="1"/>
    <col min="6575" max="6575" width="15.6328125" bestFit="1" customWidth="1"/>
    <col min="6576" max="6576" width="12.6328125" bestFit="1" customWidth="1"/>
    <col min="6577" max="6577" width="15.6328125" bestFit="1" customWidth="1"/>
    <col min="6578" max="6578" width="12.6328125" bestFit="1" customWidth="1"/>
    <col min="6579" max="6579" width="15.6328125" bestFit="1" customWidth="1"/>
    <col min="6580" max="6580" width="12.6328125" bestFit="1" customWidth="1"/>
    <col min="6581" max="6581" width="15.6328125" bestFit="1" customWidth="1"/>
    <col min="6582" max="6582" width="12.6328125" bestFit="1" customWidth="1"/>
    <col min="6583" max="6583" width="15.6328125" bestFit="1" customWidth="1"/>
    <col min="6584" max="6584" width="12.6328125" bestFit="1" customWidth="1"/>
    <col min="6585" max="6585" width="15.6328125" bestFit="1" customWidth="1"/>
    <col min="6586" max="6586" width="12.6328125" bestFit="1" customWidth="1"/>
    <col min="6587" max="6587" width="15.6328125" bestFit="1" customWidth="1"/>
    <col min="6588" max="6588" width="12.6328125" bestFit="1" customWidth="1"/>
    <col min="6589" max="6589" width="15.6328125" bestFit="1" customWidth="1"/>
    <col min="6590" max="6590" width="12.6328125" bestFit="1" customWidth="1"/>
    <col min="6591" max="6591" width="15.6328125" bestFit="1" customWidth="1"/>
    <col min="6592" max="6592" width="12.6328125" bestFit="1" customWidth="1"/>
    <col min="6593" max="6593" width="15.6328125" bestFit="1" customWidth="1"/>
    <col min="6594" max="6594" width="12.6328125" bestFit="1" customWidth="1"/>
    <col min="6595" max="6595" width="15.6328125" bestFit="1" customWidth="1"/>
    <col min="6596" max="6596" width="12.6328125" bestFit="1" customWidth="1"/>
    <col min="6597" max="6597" width="15.6328125" bestFit="1" customWidth="1"/>
    <col min="6598" max="6598" width="12.6328125" bestFit="1" customWidth="1"/>
    <col min="6599" max="6599" width="15.6328125" bestFit="1" customWidth="1"/>
    <col min="6600" max="6600" width="12.6328125" bestFit="1" customWidth="1"/>
    <col min="6601" max="6601" width="15.6328125" bestFit="1" customWidth="1"/>
    <col min="6602" max="6602" width="12.6328125" bestFit="1" customWidth="1"/>
    <col min="6603" max="6603" width="15.6328125" bestFit="1" customWidth="1"/>
    <col min="6604" max="6604" width="12.6328125" bestFit="1" customWidth="1"/>
    <col min="6605" max="6605" width="15.6328125" bestFit="1" customWidth="1"/>
    <col min="6606" max="6606" width="12.6328125" bestFit="1" customWidth="1"/>
    <col min="6607" max="6607" width="15.6328125" bestFit="1" customWidth="1"/>
    <col min="6608" max="6608" width="12.6328125" bestFit="1" customWidth="1"/>
    <col min="6609" max="6609" width="15.6328125" bestFit="1" customWidth="1"/>
    <col min="6610" max="6610" width="12.6328125" bestFit="1" customWidth="1"/>
    <col min="6611" max="6611" width="15.6328125" bestFit="1" customWidth="1"/>
    <col min="6612" max="6612" width="12.6328125" bestFit="1" customWidth="1"/>
    <col min="6613" max="6613" width="15.6328125" bestFit="1" customWidth="1"/>
    <col min="6614" max="6614" width="12.6328125" bestFit="1" customWidth="1"/>
    <col min="6615" max="6615" width="15.6328125" bestFit="1" customWidth="1"/>
    <col min="6616" max="6616" width="12.6328125" bestFit="1" customWidth="1"/>
    <col min="6617" max="6617" width="15.6328125" bestFit="1" customWidth="1"/>
    <col min="6618" max="6618" width="12.6328125" bestFit="1" customWidth="1"/>
    <col min="6619" max="6619" width="15.6328125" bestFit="1" customWidth="1"/>
    <col min="6620" max="6620" width="12.6328125" bestFit="1" customWidth="1"/>
    <col min="6621" max="6621" width="15.6328125" bestFit="1" customWidth="1"/>
    <col min="6622" max="6622" width="12.6328125" bestFit="1" customWidth="1"/>
    <col min="6623" max="6623" width="15.6328125" bestFit="1" customWidth="1"/>
    <col min="6624" max="6624" width="12.6328125" bestFit="1" customWidth="1"/>
    <col min="6625" max="6625" width="15.6328125" bestFit="1" customWidth="1"/>
    <col min="6626" max="6626" width="12.6328125" bestFit="1" customWidth="1"/>
    <col min="6627" max="6627" width="15.6328125" bestFit="1" customWidth="1"/>
    <col min="6628" max="6628" width="12.6328125" bestFit="1" customWidth="1"/>
    <col min="6629" max="6629" width="15.6328125" bestFit="1" customWidth="1"/>
    <col min="6630" max="6630" width="12.6328125" bestFit="1" customWidth="1"/>
    <col min="6631" max="6631" width="15.6328125" bestFit="1" customWidth="1"/>
    <col min="6632" max="6632" width="12.6328125" bestFit="1" customWidth="1"/>
    <col min="6633" max="6633" width="15.6328125" bestFit="1" customWidth="1"/>
    <col min="6634" max="6634" width="12.6328125" bestFit="1" customWidth="1"/>
    <col min="6635" max="6635" width="15.6328125" bestFit="1" customWidth="1"/>
    <col min="6636" max="6636" width="12.6328125" bestFit="1" customWidth="1"/>
    <col min="6637" max="6637" width="15.6328125" bestFit="1" customWidth="1"/>
    <col min="6638" max="6638" width="12.6328125" bestFit="1" customWidth="1"/>
    <col min="6639" max="6639" width="15.6328125" bestFit="1" customWidth="1"/>
    <col min="6640" max="6640" width="12.6328125" bestFit="1" customWidth="1"/>
    <col min="6641" max="6641" width="15.6328125" bestFit="1" customWidth="1"/>
    <col min="6642" max="6642" width="12.6328125" bestFit="1" customWidth="1"/>
    <col min="6643" max="6643" width="15.6328125" bestFit="1" customWidth="1"/>
    <col min="6644" max="6644" width="12.6328125" bestFit="1" customWidth="1"/>
    <col min="6645" max="6645" width="15.6328125" bestFit="1" customWidth="1"/>
    <col min="6646" max="6646" width="12.6328125" bestFit="1" customWidth="1"/>
    <col min="6647" max="6647" width="15.6328125" bestFit="1" customWidth="1"/>
    <col min="6648" max="6648" width="12.6328125" bestFit="1" customWidth="1"/>
    <col min="6649" max="6649" width="15.6328125" bestFit="1" customWidth="1"/>
    <col min="6650" max="6650" width="12.6328125" bestFit="1" customWidth="1"/>
    <col min="6651" max="6651" width="15.6328125" bestFit="1" customWidth="1"/>
    <col min="6652" max="6652" width="12.6328125" bestFit="1" customWidth="1"/>
    <col min="6653" max="6653" width="15.6328125" bestFit="1" customWidth="1"/>
    <col min="6654" max="6654" width="12.6328125" bestFit="1" customWidth="1"/>
    <col min="6655" max="6655" width="15.6328125" bestFit="1" customWidth="1"/>
    <col min="6656" max="6656" width="12.6328125" bestFit="1" customWidth="1"/>
    <col min="6657" max="6657" width="15.6328125" bestFit="1" customWidth="1"/>
    <col min="6658" max="6658" width="12.6328125" bestFit="1" customWidth="1"/>
    <col min="6659" max="6659" width="15.6328125" bestFit="1" customWidth="1"/>
    <col min="6660" max="6660" width="12.6328125" bestFit="1" customWidth="1"/>
    <col min="6661" max="6661" width="15.6328125" bestFit="1" customWidth="1"/>
    <col min="6662" max="6662" width="12.6328125" bestFit="1" customWidth="1"/>
    <col min="6663" max="6663" width="15.6328125" bestFit="1" customWidth="1"/>
    <col min="6664" max="6664" width="12.6328125" bestFit="1" customWidth="1"/>
    <col min="6665" max="6665" width="15.6328125" bestFit="1" customWidth="1"/>
    <col min="6666" max="6666" width="12.6328125" bestFit="1" customWidth="1"/>
    <col min="6667" max="6667" width="15.6328125" bestFit="1" customWidth="1"/>
    <col min="6668" max="6668" width="12.6328125" bestFit="1" customWidth="1"/>
    <col min="6669" max="6669" width="15.6328125" bestFit="1" customWidth="1"/>
    <col min="6670" max="6670" width="12.6328125" bestFit="1" customWidth="1"/>
    <col min="6671" max="6671" width="15.6328125" bestFit="1" customWidth="1"/>
    <col min="6672" max="6672" width="12.6328125" bestFit="1" customWidth="1"/>
    <col min="6673" max="6673" width="15.6328125" bestFit="1" customWidth="1"/>
    <col min="6674" max="6674" width="12.6328125" bestFit="1" customWidth="1"/>
    <col min="6675" max="6675" width="15.6328125" bestFit="1" customWidth="1"/>
    <col min="6676" max="6676" width="12.6328125" bestFit="1" customWidth="1"/>
    <col min="6677" max="6677" width="15.6328125" bestFit="1" customWidth="1"/>
    <col min="6678" max="6678" width="12.6328125" bestFit="1" customWidth="1"/>
    <col min="6679" max="6679" width="15.6328125" bestFit="1" customWidth="1"/>
    <col min="6680" max="6680" width="12.6328125" bestFit="1" customWidth="1"/>
    <col min="6681" max="6681" width="15.6328125" bestFit="1" customWidth="1"/>
    <col min="6682" max="6682" width="12.6328125" bestFit="1" customWidth="1"/>
    <col min="6683" max="6683" width="15.6328125" bestFit="1" customWidth="1"/>
    <col min="6684" max="6684" width="12.6328125" bestFit="1" customWidth="1"/>
    <col min="6685" max="6685" width="15.6328125" bestFit="1" customWidth="1"/>
    <col min="6686" max="6686" width="12.6328125" bestFit="1" customWidth="1"/>
    <col min="6687" max="6687" width="15.6328125" bestFit="1" customWidth="1"/>
    <col min="6688" max="6688" width="12.6328125" bestFit="1" customWidth="1"/>
    <col min="6689" max="6689" width="15.6328125" bestFit="1" customWidth="1"/>
    <col min="6690" max="6690" width="12.6328125" bestFit="1" customWidth="1"/>
    <col min="6691" max="6691" width="15.6328125" bestFit="1" customWidth="1"/>
    <col min="6692" max="6692" width="12.6328125" bestFit="1" customWidth="1"/>
    <col min="6693" max="6693" width="15.6328125" bestFit="1" customWidth="1"/>
    <col min="6694" max="6694" width="12.6328125" bestFit="1" customWidth="1"/>
    <col min="6695" max="6695" width="15.6328125" bestFit="1" customWidth="1"/>
    <col min="6696" max="6696" width="12.6328125" bestFit="1" customWidth="1"/>
    <col min="6697" max="6697" width="15.6328125" bestFit="1" customWidth="1"/>
    <col min="6698" max="6698" width="12.6328125" bestFit="1" customWidth="1"/>
    <col min="6699" max="6699" width="15.6328125" bestFit="1" customWidth="1"/>
    <col min="6700" max="6700" width="12.6328125" bestFit="1" customWidth="1"/>
    <col min="6701" max="6701" width="15.6328125" bestFit="1" customWidth="1"/>
    <col min="6702" max="6702" width="12.6328125" bestFit="1" customWidth="1"/>
    <col min="6703" max="6703" width="15.6328125" bestFit="1" customWidth="1"/>
    <col min="6704" max="6704" width="12.6328125" bestFit="1" customWidth="1"/>
    <col min="6705" max="6705" width="15.6328125" bestFit="1" customWidth="1"/>
    <col min="6706" max="6706" width="12.6328125" bestFit="1" customWidth="1"/>
    <col min="6707" max="6707" width="15.6328125" bestFit="1" customWidth="1"/>
    <col min="6708" max="6708" width="12.6328125" bestFit="1" customWidth="1"/>
    <col min="6709" max="6709" width="15.6328125" bestFit="1" customWidth="1"/>
    <col min="6710" max="6710" width="12.6328125" bestFit="1" customWidth="1"/>
    <col min="6711" max="6711" width="15.6328125" bestFit="1" customWidth="1"/>
    <col min="6712" max="6712" width="12.6328125" bestFit="1" customWidth="1"/>
    <col min="6713" max="6713" width="15.6328125" bestFit="1" customWidth="1"/>
    <col min="6714" max="6714" width="12.6328125" bestFit="1" customWidth="1"/>
    <col min="6715" max="6715" width="15.6328125" bestFit="1" customWidth="1"/>
    <col min="6716" max="6716" width="12.6328125" bestFit="1" customWidth="1"/>
    <col min="6717" max="6717" width="15.6328125" bestFit="1" customWidth="1"/>
    <col min="6718" max="6718" width="12.6328125" bestFit="1" customWidth="1"/>
    <col min="6719" max="6719" width="15.6328125" bestFit="1" customWidth="1"/>
    <col min="6720" max="6720" width="12.6328125" bestFit="1" customWidth="1"/>
    <col min="6721" max="6721" width="15.6328125" bestFit="1" customWidth="1"/>
    <col min="6722" max="6722" width="12.6328125" bestFit="1" customWidth="1"/>
    <col min="6723" max="6723" width="15.6328125" bestFit="1" customWidth="1"/>
    <col min="6724" max="6724" width="12.6328125" bestFit="1" customWidth="1"/>
    <col min="6725" max="6725" width="15.6328125" bestFit="1" customWidth="1"/>
    <col min="6726" max="6726" width="12.6328125" bestFit="1" customWidth="1"/>
    <col min="6727" max="6727" width="15.6328125" bestFit="1" customWidth="1"/>
    <col min="6728" max="6728" width="12.6328125" bestFit="1" customWidth="1"/>
    <col min="6729" max="6729" width="15.6328125" bestFit="1" customWidth="1"/>
    <col min="6730" max="6730" width="12.6328125" bestFit="1" customWidth="1"/>
    <col min="6731" max="6731" width="15.6328125" bestFit="1" customWidth="1"/>
    <col min="6732" max="6732" width="12.6328125" bestFit="1" customWidth="1"/>
    <col min="6733" max="6733" width="15.6328125" bestFit="1" customWidth="1"/>
    <col min="6734" max="6734" width="12.6328125" bestFit="1" customWidth="1"/>
    <col min="6735" max="6735" width="15.6328125" bestFit="1" customWidth="1"/>
    <col min="6736" max="6736" width="12.6328125" bestFit="1" customWidth="1"/>
    <col min="6737" max="6737" width="15.6328125" bestFit="1" customWidth="1"/>
    <col min="6738" max="6738" width="12.6328125" bestFit="1" customWidth="1"/>
    <col min="6739" max="6739" width="15.6328125" bestFit="1" customWidth="1"/>
    <col min="6740" max="6740" width="12.6328125" bestFit="1" customWidth="1"/>
    <col min="6741" max="6741" width="15.6328125" bestFit="1" customWidth="1"/>
    <col min="6742" max="6742" width="12.6328125" bestFit="1" customWidth="1"/>
    <col min="6743" max="6743" width="15.6328125" bestFit="1" customWidth="1"/>
    <col min="6744" max="6744" width="12.6328125" bestFit="1" customWidth="1"/>
    <col min="6745" max="6745" width="15.6328125" bestFit="1" customWidth="1"/>
    <col min="6746" max="6746" width="12.6328125" bestFit="1" customWidth="1"/>
    <col min="6747" max="6747" width="15.6328125" bestFit="1" customWidth="1"/>
    <col min="6748" max="6748" width="12.6328125" bestFit="1" customWidth="1"/>
    <col min="6749" max="6749" width="15.6328125" bestFit="1" customWidth="1"/>
    <col min="6750" max="6750" width="12.6328125" bestFit="1" customWidth="1"/>
    <col min="6751" max="6751" width="15.6328125" bestFit="1" customWidth="1"/>
    <col min="6752" max="6752" width="12.6328125" bestFit="1" customWidth="1"/>
    <col min="6753" max="6753" width="15.6328125" bestFit="1" customWidth="1"/>
    <col min="6754" max="6754" width="12.6328125" bestFit="1" customWidth="1"/>
    <col min="6755" max="6755" width="15.6328125" bestFit="1" customWidth="1"/>
    <col min="6756" max="6756" width="12.6328125" bestFit="1" customWidth="1"/>
    <col min="6757" max="6757" width="15.6328125" bestFit="1" customWidth="1"/>
    <col min="6758" max="6758" width="12.6328125" bestFit="1" customWidth="1"/>
    <col min="6759" max="6759" width="15.6328125" bestFit="1" customWidth="1"/>
    <col min="6760" max="6760" width="12.6328125" bestFit="1" customWidth="1"/>
    <col min="6761" max="6761" width="15.6328125" bestFit="1" customWidth="1"/>
    <col min="6762" max="6762" width="12.6328125" bestFit="1" customWidth="1"/>
    <col min="6763" max="6763" width="15.6328125" bestFit="1" customWidth="1"/>
    <col min="6764" max="6764" width="12.6328125" bestFit="1" customWidth="1"/>
    <col min="6765" max="6765" width="15.6328125" bestFit="1" customWidth="1"/>
    <col min="6766" max="6766" width="12.6328125" bestFit="1" customWidth="1"/>
    <col min="6767" max="6767" width="15.6328125" bestFit="1" customWidth="1"/>
    <col min="6768" max="6768" width="12.6328125" bestFit="1" customWidth="1"/>
    <col min="6769" max="6769" width="15.6328125" bestFit="1" customWidth="1"/>
    <col min="6770" max="6770" width="12.6328125" bestFit="1" customWidth="1"/>
    <col min="6771" max="6771" width="15.6328125" bestFit="1" customWidth="1"/>
    <col min="6772" max="6772" width="12.6328125" bestFit="1" customWidth="1"/>
    <col min="6773" max="6773" width="15.6328125" bestFit="1" customWidth="1"/>
    <col min="6774" max="6774" width="12.6328125" bestFit="1" customWidth="1"/>
    <col min="6775" max="6775" width="15.6328125" bestFit="1" customWidth="1"/>
    <col min="6776" max="6776" width="12.6328125" bestFit="1" customWidth="1"/>
    <col min="6777" max="6777" width="15.6328125" bestFit="1" customWidth="1"/>
    <col min="6778" max="6778" width="12.6328125" bestFit="1" customWidth="1"/>
    <col min="6779" max="6779" width="15.6328125" bestFit="1" customWidth="1"/>
    <col min="6780" max="6780" width="12.6328125" bestFit="1" customWidth="1"/>
    <col min="6781" max="6781" width="15.6328125" bestFit="1" customWidth="1"/>
    <col min="6782" max="6782" width="12.6328125" bestFit="1" customWidth="1"/>
    <col min="6783" max="6783" width="15.6328125" bestFit="1" customWidth="1"/>
    <col min="6784" max="6784" width="12.6328125" bestFit="1" customWidth="1"/>
    <col min="6785" max="6785" width="15.6328125" bestFit="1" customWidth="1"/>
    <col min="6786" max="6786" width="12.6328125" bestFit="1" customWidth="1"/>
    <col min="6787" max="6787" width="15.6328125" bestFit="1" customWidth="1"/>
    <col min="6788" max="6788" width="12.6328125" bestFit="1" customWidth="1"/>
    <col min="6789" max="6789" width="15.6328125" bestFit="1" customWidth="1"/>
    <col min="6790" max="6790" width="12.6328125" bestFit="1" customWidth="1"/>
    <col min="6791" max="6791" width="15.6328125" bestFit="1" customWidth="1"/>
    <col min="6792" max="6792" width="12.6328125" bestFit="1" customWidth="1"/>
    <col min="6793" max="6793" width="15.6328125" bestFit="1" customWidth="1"/>
    <col min="6794" max="6794" width="12.6328125" bestFit="1" customWidth="1"/>
    <col min="6795" max="6795" width="15.6328125" bestFit="1" customWidth="1"/>
    <col min="6796" max="6796" width="12.6328125" bestFit="1" customWidth="1"/>
    <col min="6797" max="6797" width="15.6328125" bestFit="1" customWidth="1"/>
    <col min="6798" max="6798" width="12.6328125" bestFit="1" customWidth="1"/>
    <col min="6799" max="6799" width="15.6328125" bestFit="1" customWidth="1"/>
    <col min="6800" max="6800" width="12.6328125" bestFit="1" customWidth="1"/>
    <col min="6801" max="6801" width="15.6328125" bestFit="1" customWidth="1"/>
    <col min="6802" max="6802" width="12.6328125" bestFit="1" customWidth="1"/>
    <col min="6803" max="6803" width="15.6328125" bestFit="1" customWidth="1"/>
    <col min="6804" max="6804" width="12.6328125" bestFit="1" customWidth="1"/>
    <col min="6805" max="6805" width="15.6328125" bestFit="1" customWidth="1"/>
    <col min="6806" max="6806" width="12.6328125" bestFit="1" customWidth="1"/>
    <col min="6807" max="6807" width="15.6328125" bestFit="1" customWidth="1"/>
    <col min="6808" max="6808" width="12.6328125" bestFit="1" customWidth="1"/>
    <col min="6809" max="6809" width="15.6328125" bestFit="1" customWidth="1"/>
    <col min="6810" max="6810" width="12.6328125" bestFit="1" customWidth="1"/>
    <col min="6811" max="6811" width="15.6328125" bestFit="1" customWidth="1"/>
    <col min="6812" max="6812" width="12.6328125" bestFit="1" customWidth="1"/>
    <col min="6813" max="6813" width="15.6328125" bestFit="1" customWidth="1"/>
    <col min="6814" max="6814" width="12.6328125" bestFit="1" customWidth="1"/>
    <col min="6815" max="6815" width="15.6328125" bestFit="1" customWidth="1"/>
    <col min="6816" max="6816" width="12.6328125" bestFit="1" customWidth="1"/>
    <col min="6817" max="6817" width="15.6328125" bestFit="1" customWidth="1"/>
    <col min="6818" max="6818" width="12.6328125" bestFit="1" customWidth="1"/>
    <col min="6819" max="6819" width="15.6328125" bestFit="1" customWidth="1"/>
    <col min="6820" max="6820" width="12.6328125" bestFit="1" customWidth="1"/>
    <col min="6821" max="6821" width="15.6328125" bestFit="1" customWidth="1"/>
    <col min="6822" max="6822" width="12.6328125" bestFit="1" customWidth="1"/>
    <col min="6823" max="6823" width="15.6328125" bestFit="1" customWidth="1"/>
    <col min="6824" max="6824" width="12.6328125" bestFit="1" customWidth="1"/>
    <col min="6825" max="6825" width="15.6328125" bestFit="1" customWidth="1"/>
    <col min="6826" max="6826" width="12.6328125" bestFit="1" customWidth="1"/>
    <col min="6827" max="6827" width="15.6328125" bestFit="1" customWidth="1"/>
    <col min="6828" max="6828" width="12.6328125" bestFit="1" customWidth="1"/>
    <col min="6829" max="6829" width="15.6328125" bestFit="1" customWidth="1"/>
    <col min="6830" max="6830" width="12.6328125" bestFit="1" customWidth="1"/>
    <col min="6831" max="6831" width="15.6328125" bestFit="1" customWidth="1"/>
    <col min="6832" max="6832" width="12.6328125" bestFit="1" customWidth="1"/>
    <col min="6833" max="6833" width="15.6328125" bestFit="1" customWidth="1"/>
    <col min="6834" max="6834" width="12.6328125" bestFit="1" customWidth="1"/>
    <col min="6835" max="6835" width="15.6328125" bestFit="1" customWidth="1"/>
    <col min="6836" max="6836" width="12.6328125" bestFit="1" customWidth="1"/>
    <col min="6837" max="6837" width="15.6328125" bestFit="1" customWidth="1"/>
    <col min="6838" max="6838" width="12.6328125" bestFit="1" customWidth="1"/>
    <col min="6839" max="6839" width="15.6328125" bestFit="1" customWidth="1"/>
    <col min="6840" max="6840" width="12.6328125" bestFit="1" customWidth="1"/>
    <col min="6841" max="6841" width="15.6328125" bestFit="1" customWidth="1"/>
    <col min="6842" max="6842" width="12.6328125" bestFit="1" customWidth="1"/>
    <col min="6843" max="6843" width="15.6328125" bestFit="1" customWidth="1"/>
    <col min="6844" max="6844" width="12.6328125" bestFit="1" customWidth="1"/>
    <col min="6845" max="6845" width="15.6328125" bestFit="1" customWidth="1"/>
    <col min="6846" max="6846" width="12.6328125" bestFit="1" customWidth="1"/>
    <col min="6847" max="6847" width="15.6328125" bestFit="1" customWidth="1"/>
    <col min="6848" max="6848" width="12.6328125" bestFit="1" customWidth="1"/>
    <col min="6849" max="6849" width="15.6328125" bestFit="1" customWidth="1"/>
    <col min="6850" max="6850" width="12.6328125" bestFit="1" customWidth="1"/>
    <col min="6851" max="6851" width="15.6328125" bestFit="1" customWidth="1"/>
    <col min="6852" max="6852" width="12.6328125" bestFit="1" customWidth="1"/>
    <col min="6853" max="6853" width="15.6328125" bestFit="1" customWidth="1"/>
    <col min="6854" max="6854" width="12.6328125" bestFit="1" customWidth="1"/>
    <col min="6855" max="6855" width="15.6328125" bestFit="1" customWidth="1"/>
    <col min="6856" max="6856" width="12.6328125" bestFit="1" customWidth="1"/>
    <col min="6857" max="6857" width="15.6328125" bestFit="1" customWidth="1"/>
    <col min="6858" max="6858" width="12.6328125" bestFit="1" customWidth="1"/>
    <col min="6859" max="6859" width="15.6328125" bestFit="1" customWidth="1"/>
    <col min="6860" max="6860" width="12.6328125" bestFit="1" customWidth="1"/>
    <col min="6861" max="6861" width="15.6328125" bestFit="1" customWidth="1"/>
    <col min="6862" max="6862" width="12.6328125" bestFit="1" customWidth="1"/>
    <col min="6863" max="6863" width="15.6328125" bestFit="1" customWidth="1"/>
    <col min="6864" max="6864" width="12.6328125" bestFit="1" customWidth="1"/>
    <col min="6865" max="6865" width="15.6328125" bestFit="1" customWidth="1"/>
    <col min="6866" max="6866" width="12.6328125" bestFit="1" customWidth="1"/>
    <col min="6867" max="6867" width="15.6328125" bestFit="1" customWidth="1"/>
    <col min="6868" max="6868" width="12.6328125" bestFit="1" customWidth="1"/>
    <col min="6869" max="6869" width="15.6328125" bestFit="1" customWidth="1"/>
    <col min="6870" max="6870" width="12.6328125" bestFit="1" customWidth="1"/>
    <col min="6871" max="6871" width="15.6328125" bestFit="1" customWidth="1"/>
    <col min="6872" max="6872" width="12.6328125" bestFit="1" customWidth="1"/>
    <col min="6873" max="6873" width="15.6328125" bestFit="1" customWidth="1"/>
    <col min="6874" max="6874" width="12.6328125" bestFit="1" customWidth="1"/>
    <col min="6875" max="6875" width="15.6328125" bestFit="1" customWidth="1"/>
    <col min="6876" max="6876" width="12.6328125" bestFit="1" customWidth="1"/>
    <col min="6877" max="6877" width="15.6328125" bestFit="1" customWidth="1"/>
    <col min="6878" max="6878" width="12.6328125" bestFit="1" customWidth="1"/>
    <col min="6879" max="6879" width="15.6328125" bestFit="1" customWidth="1"/>
    <col min="6880" max="6880" width="12.6328125" bestFit="1" customWidth="1"/>
    <col min="6881" max="6881" width="15.6328125" bestFit="1" customWidth="1"/>
    <col min="6882" max="6882" width="12.6328125" bestFit="1" customWidth="1"/>
    <col min="6883" max="6883" width="15.6328125" bestFit="1" customWidth="1"/>
    <col min="6884" max="6884" width="12.6328125" bestFit="1" customWidth="1"/>
    <col min="6885" max="6885" width="15.6328125" bestFit="1" customWidth="1"/>
    <col min="6886" max="6886" width="12.6328125" bestFit="1" customWidth="1"/>
    <col min="6887" max="6887" width="15.6328125" bestFit="1" customWidth="1"/>
    <col min="6888" max="6888" width="12.6328125" bestFit="1" customWidth="1"/>
    <col min="6889" max="6889" width="15.6328125" bestFit="1" customWidth="1"/>
    <col min="6890" max="6890" width="12.6328125" bestFit="1" customWidth="1"/>
    <col min="6891" max="6891" width="15.6328125" bestFit="1" customWidth="1"/>
    <col min="6892" max="6892" width="12.6328125" bestFit="1" customWidth="1"/>
    <col min="6893" max="6893" width="15.6328125" bestFit="1" customWidth="1"/>
    <col min="6894" max="6894" width="12.6328125" bestFit="1" customWidth="1"/>
    <col min="6895" max="6895" width="15.6328125" bestFit="1" customWidth="1"/>
    <col min="6896" max="6896" width="12.6328125" bestFit="1" customWidth="1"/>
    <col min="6897" max="6897" width="15.6328125" bestFit="1" customWidth="1"/>
    <col min="6898" max="6898" width="12.6328125" bestFit="1" customWidth="1"/>
    <col min="6899" max="6899" width="15.6328125" bestFit="1" customWidth="1"/>
    <col min="6900" max="6900" width="12.6328125" bestFit="1" customWidth="1"/>
    <col min="6901" max="6901" width="15.6328125" bestFit="1" customWidth="1"/>
    <col min="6902" max="6902" width="12.6328125" bestFit="1" customWidth="1"/>
    <col min="6903" max="6903" width="15.6328125" bestFit="1" customWidth="1"/>
    <col min="6904" max="6904" width="12.6328125" bestFit="1" customWidth="1"/>
    <col min="6905" max="6905" width="15.6328125" bestFit="1" customWidth="1"/>
    <col min="6906" max="6906" width="12.6328125" bestFit="1" customWidth="1"/>
    <col min="6907" max="6907" width="15.6328125" bestFit="1" customWidth="1"/>
    <col min="6908" max="6908" width="12.6328125" bestFit="1" customWidth="1"/>
    <col min="6909" max="6909" width="15.6328125" bestFit="1" customWidth="1"/>
    <col min="6910" max="6910" width="12.6328125" bestFit="1" customWidth="1"/>
    <col min="6911" max="6911" width="15.6328125" bestFit="1" customWidth="1"/>
    <col min="6912" max="6912" width="12.6328125" bestFit="1" customWidth="1"/>
    <col min="6913" max="6913" width="15.6328125" bestFit="1" customWidth="1"/>
    <col min="6914" max="6914" width="12.6328125" bestFit="1" customWidth="1"/>
    <col min="6915" max="6915" width="15.6328125" bestFit="1" customWidth="1"/>
    <col min="6916" max="6916" width="12.6328125" bestFit="1" customWidth="1"/>
    <col min="6917" max="6917" width="15.6328125" bestFit="1" customWidth="1"/>
    <col min="6918" max="6918" width="12.6328125" bestFit="1" customWidth="1"/>
    <col min="6919" max="6919" width="15.6328125" bestFit="1" customWidth="1"/>
    <col min="6920" max="6920" width="12.6328125" bestFit="1" customWidth="1"/>
    <col min="6921" max="6921" width="15.6328125" bestFit="1" customWidth="1"/>
    <col min="6922" max="6922" width="12.6328125" bestFit="1" customWidth="1"/>
    <col min="6923" max="6923" width="15.6328125" bestFit="1" customWidth="1"/>
    <col min="6924" max="6924" width="12.6328125" bestFit="1" customWidth="1"/>
    <col min="6925" max="6925" width="15.6328125" bestFit="1" customWidth="1"/>
    <col min="6926" max="6926" width="12.6328125" bestFit="1" customWidth="1"/>
    <col min="6927" max="6927" width="15.6328125" bestFit="1" customWidth="1"/>
    <col min="6928" max="6928" width="12.6328125" bestFit="1" customWidth="1"/>
    <col min="6929" max="6929" width="15.6328125" bestFit="1" customWidth="1"/>
    <col min="6930" max="6930" width="12.6328125" bestFit="1" customWidth="1"/>
    <col min="6931" max="6931" width="15.6328125" bestFit="1" customWidth="1"/>
    <col min="6932" max="6932" width="12.6328125" bestFit="1" customWidth="1"/>
    <col min="6933" max="6933" width="15.6328125" bestFit="1" customWidth="1"/>
    <col min="6934" max="6934" width="12.6328125" bestFit="1" customWidth="1"/>
    <col min="6935" max="6935" width="15.6328125" bestFit="1" customWidth="1"/>
    <col min="6936" max="6936" width="12.6328125" bestFit="1" customWidth="1"/>
    <col min="6937" max="6937" width="15.6328125" bestFit="1" customWidth="1"/>
    <col min="6938" max="6938" width="12.6328125" bestFit="1" customWidth="1"/>
    <col min="6939" max="6939" width="15.6328125" bestFit="1" customWidth="1"/>
    <col min="6940" max="6940" width="12.6328125" bestFit="1" customWidth="1"/>
    <col min="6941" max="6941" width="15.6328125" bestFit="1" customWidth="1"/>
    <col min="6942" max="6942" width="12.6328125" bestFit="1" customWidth="1"/>
    <col min="6943" max="6943" width="15.6328125" bestFit="1" customWidth="1"/>
    <col min="6944" max="6944" width="12.6328125" bestFit="1" customWidth="1"/>
    <col min="6945" max="6945" width="15.6328125" bestFit="1" customWidth="1"/>
    <col min="6946" max="6946" width="12.6328125" bestFit="1" customWidth="1"/>
    <col min="6947" max="6947" width="15.6328125" bestFit="1" customWidth="1"/>
    <col min="6948" max="6948" width="12.6328125" bestFit="1" customWidth="1"/>
    <col min="6949" max="6949" width="15.6328125" bestFit="1" customWidth="1"/>
    <col min="6950" max="6950" width="12.6328125" bestFit="1" customWidth="1"/>
    <col min="6951" max="6951" width="15.6328125" bestFit="1" customWidth="1"/>
    <col min="6952" max="6952" width="12.6328125" bestFit="1" customWidth="1"/>
    <col min="6953" max="6953" width="15.6328125" bestFit="1" customWidth="1"/>
    <col min="6954" max="6954" width="12.6328125" bestFit="1" customWidth="1"/>
    <col min="6955" max="6955" width="15.6328125" bestFit="1" customWidth="1"/>
    <col min="6956" max="6956" width="12.6328125" bestFit="1" customWidth="1"/>
    <col min="6957" max="6957" width="15.6328125" bestFit="1" customWidth="1"/>
    <col min="6958" max="6958" width="12.6328125" bestFit="1" customWidth="1"/>
    <col min="6959" max="6959" width="15.6328125" bestFit="1" customWidth="1"/>
    <col min="6960" max="6960" width="12.6328125" bestFit="1" customWidth="1"/>
    <col min="6961" max="6961" width="15.6328125" bestFit="1" customWidth="1"/>
    <col min="6962" max="6962" width="12.6328125" bestFit="1" customWidth="1"/>
    <col min="6963" max="6963" width="15.6328125" bestFit="1" customWidth="1"/>
    <col min="6964" max="6964" width="12.6328125" bestFit="1" customWidth="1"/>
    <col min="6965" max="6965" width="15.6328125" bestFit="1" customWidth="1"/>
    <col min="6966" max="6966" width="12.6328125" bestFit="1" customWidth="1"/>
    <col min="6967" max="6967" width="15.6328125" bestFit="1" customWidth="1"/>
    <col min="6968" max="6968" width="12.6328125" bestFit="1" customWidth="1"/>
    <col min="6969" max="6969" width="15.6328125" bestFit="1" customWidth="1"/>
    <col min="6970" max="6970" width="12.6328125" bestFit="1" customWidth="1"/>
    <col min="6971" max="6971" width="15.6328125" bestFit="1" customWidth="1"/>
    <col min="6972" max="6972" width="12.6328125" bestFit="1" customWidth="1"/>
    <col min="6973" max="6973" width="15.6328125" bestFit="1" customWidth="1"/>
    <col min="6974" max="6974" width="12.6328125" bestFit="1" customWidth="1"/>
    <col min="6975" max="6975" width="15.6328125" bestFit="1" customWidth="1"/>
    <col min="6976" max="6976" width="12.6328125" bestFit="1" customWidth="1"/>
    <col min="6977" max="6977" width="15.6328125" bestFit="1" customWidth="1"/>
    <col min="6978" max="6978" width="12.6328125" bestFit="1" customWidth="1"/>
    <col min="6979" max="6979" width="15.6328125" bestFit="1" customWidth="1"/>
    <col min="6980" max="6980" width="12.6328125" bestFit="1" customWidth="1"/>
    <col min="6981" max="6981" width="15.6328125" bestFit="1" customWidth="1"/>
    <col min="6982" max="6982" width="12.6328125" bestFit="1" customWidth="1"/>
    <col min="6983" max="6983" width="15.6328125" bestFit="1" customWidth="1"/>
    <col min="6984" max="6984" width="12.6328125" bestFit="1" customWidth="1"/>
    <col min="6985" max="6985" width="15.6328125" bestFit="1" customWidth="1"/>
    <col min="6986" max="6986" width="12.6328125" bestFit="1" customWidth="1"/>
    <col min="6987" max="6987" width="15.6328125" bestFit="1" customWidth="1"/>
    <col min="6988" max="6988" width="12.6328125" bestFit="1" customWidth="1"/>
    <col min="6989" max="6989" width="15.6328125" bestFit="1" customWidth="1"/>
    <col min="6990" max="6990" width="12.6328125" bestFit="1" customWidth="1"/>
    <col min="6991" max="6991" width="15.6328125" bestFit="1" customWidth="1"/>
    <col min="6992" max="6992" width="12.6328125" bestFit="1" customWidth="1"/>
    <col min="6993" max="6993" width="15.6328125" bestFit="1" customWidth="1"/>
    <col min="6994" max="6994" width="12.6328125" bestFit="1" customWidth="1"/>
    <col min="6995" max="6995" width="15.6328125" bestFit="1" customWidth="1"/>
    <col min="6996" max="6996" width="12.6328125" bestFit="1" customWidth="1"/>
    <col min="6997" max="6997" width="15.6328125" bestFit="1" customWidth="1"/>
    <col min="6998" max="6998" width="12.6328125" bestFit="1" customWidth="1"/>
    <col min="6999" max="6999" width="15.6328125" bestFit="1" customWidth="1"/>
    <col min="7000" max="7000" width="12.6328125" bestFit="1" customWidth="1"/>
    <col min="7001" max="7001" width="15.6328125" bestFit="1" customWidth="1"/>
    <col min="7002" max="7002" width="12.6328125" bestFit="1" customWidth="1"/>
    <col min="7003" max="7003" width="15.6328125" bestFit="1" customWidth="1"/>
    <col min="7004" max="7004" width="12.6328125" bestFit="1" customWidth="1"/>
    <col min="7005" max="7005" width="15.6328125" bestFit="1" customWidth="1"/>
    <col min="7006" max="7006" width="12.6328125" bestFit="1" customWidth="1"/>
    <col min="7007" max="7007" width="15.6328125" bestFit="1" customWidth="1"/>
    <col min="7008" max="7008" width="12.6328125" bestFit="1" customWidth="1"/>
    <col min="7009" max="7009" width="15.6328125" bestFit="1" customWidth="1"/>
    <col min="7010" max="7010" width="12.6328125" bestFit="1" customWidth="1"/>
    <col min="7011" max="7011" width="15.6328125" bestFit="1" customWidth="1"/>
    <col min="7012" max="7012" width="12.6328125" bestFit="1" customWidth="1"/>
    <col min="7013" max="7013" width="15.6328125" bestFit="1" customWidth="1"/>
    <col min="7014" max="7014" width="12.6328125" bestFit="1" customWidth="1"/>
    <col min="7015" max="7015" width="15.6328125" bestFit="1" customWidth="1"/>
    <col min="7016" max="7016" width="12.6328125" bestFit="1" customWidth="1"/>
    <col min="7017" max="7017" width="15.6328125" bestFit="1" customWidth="1"/>
    <col min="7018" max="7018" width="12.6328125" bestFit="1" customWidth="1"/>
    <col min="7019" max="7019" width="15.6328125" bestFit="1" customWidth="1"/>
    <col min="7020" max="7020" width="12.6328125" bestFit="1" customWidth="1"/>
    <col min="7021" max="7021" width="15.6328125" bestFit="1" customWidth="1"/>
    <col min="7022" max="7022" width="12.6328125" bestFit="1" customWidth="1"/>
    <col min="7023" max="7023" width="15.6328125" bestFit="1" customWidth="1"/>
    <col min="7024" max="7024" width="12.6328125" bestFit="1" customWidth="1"/>
    <col min="7025" max="7025" width="15.6328125" bestFit="1" customWidth="1"/>
    <col min="7026" max="7026" width="12.6328125" bestFit="1" customWidth="1"/>
    <col min="7027" max="7027" width="15.6328125" bestFit="1" customWidth="1"/>
    <col min="7028" max="7028" width="12.6328125" bestFit="1" customWidth="1"/>
    <col min="7029" max="7029" width="15.6328125" bestFit="1" customWidth="1"/>
    <col min="7030" max="7030" width="12.6328125" bestFit="1" customWidth="1"/>
    <col min="7031" max="7031" width="15.6328125" bestFit="1" customWidth="1"/>
    <col min="7032" max="7032" width="12.6328125" bestFit="1" customWidth="1"/>
    <col min="7033" max="7033" width="15.6328125" bestFit="1" customWidth="1"/>
    <col min="7034" max="7034" width="12.6328125" bestFit="1" customWidth="1"/>
    <col min="7035" max="7035" width="15.6328125" bestFit="1" customWidth="1"/>
    <col min="7036" max="7036" width="12.6328125" bestFit="1" customWidth="1"/>
    <col min="7037" max="7037" width="15.6328125" bestFit="1" customWidth="1"/>
    <col min="7038" max="7038" width="12.6328125" bestFit="1" customWidth="1"/>
    <col min="7039" max="7039" width="15.6328125" bestFit="1" customWidth="1"/>
    <col min="7040" max="7040" width="12.6328125" bestFit="1" customWidth="1"/>
    <col min="7041" max="7041" width="15.6328125" bestFit="1" customWidth="1"/>
    <col min="7042" max="7042" width="12.6328125" bestFit="1" customWidth="1"/>
    <col min="7043" max="7043" width="15.6328125" bestFit="1" customWidth="1"/>
    <col min="7044" max="7044" width="12.6328125" bestFit="1" customWidth="1"/>
    <col min="7045" max="7045" width="15.6328125" bestFit="1" customWidth="1"/>
    <col min="7046" max="7046" width="12.6328125" bestFit="1" customWidth="1"/>
    <col min="7047" max="7047" width="15.6328125" bestFit="1" customWidth="1"/>
    <col min="7048" max="7048" width="12.6328125" bestFit="1" customWidth="1"/>
    <col min="7049" max="7049" width="15.6328125" bestFit="1" customWidth="1"/>
    <col min="7050" max="7050" width="12.6328125" bestFit="1" customWidth="1"/>
    <col min="7051" max="7051" width="15.6328125" bestFit="1" customWidth="1"/>
    <col min="7052" max="7052" width="12.6328125" bestFit="1" customWidth="1"/>
    <col min="7053" max="7053" width="15.6328125" bestFit="1" customWidth="1"/>
    <col min="7054" max="7054" width="12.6328125" bestFit="1" customWidth="1"/>
    <col min="7055" max="7055" width="15.6328125" bestFit="1" customWidth="1"/>
    <col min="7056" max="7056" width="12.6328125" bestFit="1" customWidth="1"/>
    <col min="7057" max="7057" width="15.6328125" bestFit="1" customWidth="1"/>
    <col min="7058" max="7058" width="12.6328125" bestFit="1" customWidth="1"/>
    <col min="7059" max="7059" width="15.6328125" bestFit="1" customWidth="1"/>
    <col min="7060" max="7060" width="12.6328125" bestFit="1" customWidth="1"/>
    <col min="7061" max="7061" width="15.6328125" bestFit="1" customWidth="1"/>
    <col min="7062" max="7062" width="12.6328125" bestFit="1" customWidth="1"/>
    <col min="7063" max="7063" width="15.6328125" bestFit="1" customWidth="1"/>
    <col min="7064" max="7064" width="12.6328125" bestFit="1" customWidth="1"/>
    <col min="7065" max="7065" width="15.6328125" bestFit="1" customWidth="1"/>
    <col min="7066" max="7066" width="12.6328125" bestFit="1" customWidth="1"/>
    <col min="7067" max="7067" width="15.6328125" bestFit="1" customWidth="1"/>
    <col min="7068" max="7068" width="12.6328125" bestFit="1" customWidth="1"/>
    <col min="7069" max="7069" width="15.6328125" bestFit="1" customWidth="1"/>
    <col min="7070" max="7070" width="12.6328125" bestFit="1" customWidth="1"/>
    <col min="7071" max="7071" width="15.6328125" bestFit="1" customWidth="1"/>
    <col min="7072" max="7072" width="12.6328125" bestFit="1" customWidth="1"/>
    <col min="7073" max="7073" width="15.6328125" bestFit="1" customWidth="1"/>
    <col min="7074" max="7074" width="12.6328125" bestFit="1" customWidth="1"/>
    <col min="7075" max="7075" width="15.6328125" bestFit="1" customWidth="1"/>
    <col min="7076" max="7076" width="12.6328125" bestFit="1" customWidth="1"/>
    <col min="7077" max="7077" width="15.6328125" bestFit="1" customWidth="1"/>
    <col min="7078" max="7078" width="12.6328125" bestFit="1" customWidth="1"/>
    <col min="7079" max="7079" width="15.6328125" bestFit="1" customWidth="1"/>
    <col min="7080" max="7080" width="12.6328125" bestFit="1" customWidth="1"/>
    <col min="7081" max="7081" width="15.6328125" bestFit="1" customWidth="1"/>
    <col min="7082" max="7082" width="12.6328125" bestFit="1" customWidth="1"/>
    <col min="7083" max="7083" width="15.6328125" bestFit="1" customWidth="1"/>
    <col min="7084" max="7084" width="12.6328125" bestFit="1" customWidth="1"/>
    <col min="7085" max="7085" width="15.6328125" bestFit="1" customWidth="1"/>
    <col min="7086" max="7086" width="12.6328125" bestFit="1" customWidth="1"/>
    <col min="7087" max="7087" width="15.6328125" bestFit="1" customWidth="1"/>
    <col min="7088" max="7088" width="12.6328125" bestFit="1" customWidth="1"/>
    <col min="7089" max="7089" width="15.6328125" bestFit="1" customWidth="1"/>
    <col min="7090" max="7090" width="12.6328125" bestFit="1" customWidth="1"/>
    <col min="7091" max="7091" width="15.6328125" bestFit="1" customWidth="1"/>
    <col min="7092" max="7092" width="12.6328125" bestFit="1" customWidth="1"/>
    <col min="7093" max="7093" width="15.6328125" bestFit="1" customWidth="1"/>
    <col min="7094" max="7094" width="12.6328125" bestFit="1" customWidth="1"/>
    <col min="7095" max="7095" width="15.6328125" bestFit="1" customWidth="1"/>
    <col min="7096" max="7096" width="12.6328125" bestFit="1" customWidth="1"/>
    <col min="7097" max="7097" width="15.6328125" bestFit="1" customWidth="1"/>
    <col min="7098" max="7098" width="12.6328125" bestFit="1" customWidth="1"/>
    <col min="7099" max="7099" width="15.6328125" bestFit="1" customWidth="1"/>
    <col min="7100" max="7100" width="12.6328125" bestFit="1" customWidth="1"/>
    <col min="7101" max="7101" width="15.6328125" bestFit="1" customWidth="1"/>
    <col min="7102" max="7102" width="12.6328125" bestFit="1" customWidth="1"/>
    <col min="7103" max="7103" width="15.6328125" bestFit="1" customWidth="1"/>
    <col min="7104" max="7104" width="12.6328125" bestFit="1" customWidth="1"/>
    <col min="7105" max="7105" width="15.6328125" bestFit="1" customWidth="1"/>
    <col min="7106" max="7106" width="12.6328125" bestFit="1" customWidth="1"/>
    <col min="7107" max="7107" width="15.6328125" bestFit="1" customWidth="1"/>
    <col min="7108" max="7108" width="12.6328125" bestFit="1" customWidth="1"/>
    <col min="7109" max="7109" width="15.6328125" bestFit="1" customWidth="1"/>
    <col min="7110" max="7110" width="12.6328125" bestFit="1" customWidth="1"/>
    <col min="7111" max="7111" width="15.6328125" bestFit="1" customWidth="1"/>
    <col min="7112" max="7112" width="12.6328125" bestFit="1" customWidth="1"/>
    <col min="7113" max="7113" width="15.6328125" bestFit="1" customWidth="1"/>
    <col min="7114" max="7114" width="12.6328125" bestFit="1" customWidth="1"/>
    <col min="7115" max="7115" width="15.6328125" bestFit="1" customWidth="1"/>
    <col min="7116" max="7116" width="12.6328125" bestFit="1" customWidth="1"/>
    <col min="7117" max="7117" width="15.6328125" bestFit="1" customWidth="1"/>
    <col min="7118" max="7118" width="12.6328125" bestFit="1" customWidth="1"/>
    <col min="7119" max="7119" width="15.6328125" bestFit="1" customWidth="1"/>
    <col min="7120" max="7120" width="12.6328125" bestFit="1" customWidth="1"/>
    <col min="7121" max="7121" width="15.6328125" bestFit="1" customWidth="1"/>
    <col min="7122" max="7122" width="12.6328125" bestFit="1" customWidth="1"/>
    <col min="7123" max="7123" width="15.6328125" bestFit="1" customWidth="1"/>
    <col min="7124" max="7124" width="12.6328125" bestFit="1" customWidth="1"/>
    <col min="7125" max="7125" width="15.6328125" bestFit="1" customWidth="1"/>
    <col min="7126" max="7126" width="12.6328125" bestFit="1" customWidth="1"/>
    <col min="7127" max="7127" width="15.6328125" bestFit="1" customWidth="1"/>
    <col min="7128" max="7128" width="12.6328125" bestFit="1" customWidth="1"/>
    <col min="7129" max="7129" width="15.6328125" bestFit="1" customWidth="1"/>
    <col min="7130" max="7130" width="12.6328125" bestFit="1" customWidth="1"/>
    <col min="7131" max="7131" width="15.6328125" bestFit="1" customWidth="1"/>
    <col min="7132" max="7132" width="12.6328125" bestFit="1" customWidth="1"/>
    <col min="7133" max="7133" width="15.6328125" bestFit="1" customWidth="1"/>
    <col min="7134" max="7134" width="12.6328125" bestFit="1" customWidth="1"/>
    <col min="7135" max="7135" width="15.6328125" bestFit="1" customWidth="1"/>
    <col min="7136" max="7136" width="12.6328125" bestFit="1" customWidth="1"/>
    <col min="7137" max="7137" width="15.6328125" bestFit="1" customWidth="1"/>
    <col min="7138" max="7138" width="12.6328125" bestFit="1" customWidth="1"/>
    <col min="7139" max="7139" width="15.6328125" bestFit="1" customWidth="1"/>
    <col min="7140" max="7140" width="12.6328125" bestFit="1" customWidth="1"/>
    <col min="7141" max="7141" width="15.6328125" bestFit="1" customWidth="1"/>
    <col min="7142" max="7142" width="12.6328125" bestFit="1" customWidth="1"/>
    <col min="7143" max="7143" width="15.6328125" bestFit="1" customWidth="1"/>
    <col min="7144" max="7144" width="12.6328125" bestFit="1" customWidth="1"/>
    <col min="7145" max="7145" width="15.6328125" bestFit="1" customWidth="1"/>
    <col min="7146" max="7146" width="12.6328125" bestFit="1" customWidth="1"/>
    <col min="7147" max="7147" width="15.6328125" bestFit="1" customWidth="1"/>
    <col min="7148" max="7148" width="12.6328125" bestFit="1" customWidth="1"/>
    <col min="7149" max="7149" width="15.6328125" bestFit="1" customWidth="1"/>
    <col min="7150" max="7150" width="12.6328125" bestFit="1" customWidth="1"/>
    <col min="7151" max="7151" width="15.6328125" bestFit="1" customWidth="1"/>
    <col min="7152" max="7152" width="12.6328125" bestFit="1" customWidth="1"/>
    <col min="7153" max="7153" width="15.6328125" bestFit="1" customWidth="1"/>
    <col min="7154" max="7154" width="12.6328125" bestFit="1" customWidth="1"/>
    <col min="7155" max="7155" width="15.6328125" bestFit="1" customWidth="1"/>
    <col min="7156" max="7156" width="12.6328125" bestFit="1" customWidth="1"/>
    <col min="7157" max="7157" width="15.6328125" bestFit="1" customWidth="1"/>
    <col min="7158" max="7158" width="12.6328125" bestFit="1" customWidth="1"/>
    <col min="7159" max="7159" width="15.6328125" bestFit="1" customWidth="1"/>
    <col min="7160" max="7160" width="12.6328125" bestFit="1" customWidth="1"/>
    <col min="7161" max="7161" width="15.6328125" bestFit="1" customWidth="1"/>
    <col min="7162" max="7162" width="12.6328125" bestFit="1" customWidth="1"/>
    <col min="7163" max="7163" width="15.6328125" bestFit="1" customWidth="1"/>
    <col min="7164" max="7164" width="12.6328125" bestFit="1" customWidth="1"/>
    <col min="7165" max="7165" width="15.6328125" bestFit="1" customWidth="1"/>
    <col min="7166" max="7166" width="12.6328125" bestFit="1" customWidth="1"/>
    <col min="7167" max="7167" width="15.6328125" bestFit="1" customWidth="1"/>
    <col min="7168" max="7168" width="12.6328125" bestFit="1" customWidth="1"/>
    <col min="7169" max="7169" width="15.6328125" bestFit="1" customWidth="1"/>
    <col min="7170" max="7170" width="12.6328125" bestFit="1" customWidth="1"/>
    <col min="7171" max="7171" width="15.6328125" bestFit="1" customWidth="1"/>
    <col min="7172" max="7172" width="12.6328125" bestFit="1" customWidth="1"/>
    <col min="7173" max="7173" width="15.6328125" bestFit="1" customWidth="1"/>
    <col min="7174" max="7174" width="12.6328125" bestFit="1" customWidth="1"/>
    <col min="7175" max="7175" width="15.6328125" bestFit="1" customWidth="1"/>
    <col min="7176" max="7176" width="12.6328125" bestFit="1" customWidth="1"/>
    <col min="7177" max="7177" width="15.6328125" bestFit="1" customWidth="1"/>
    <col min="7178" max="7178" width="12.6328125" bestFit="1" customWidth="1"/>
    <col min="7179" max="7179" width="15.6328125" bestFit="1" customWidth="1"/>
    <col min="7180" max="7180" width="12.6328125" bestFit="1" customWidth="1"/>
    <col min="7181" max="7181" width="15.6328125" bestFit="1" customWidth="1"/>
    <col min="7182" max="7182" width="12.6328125" bestFit="1" customWidth="1"/>
    <col min="7183" max="7183" width="15.6328125" bestFit="1" customWidth="1"/>
    <col min="7184" max="7184" width="12.6328125" bestFit="1" customWidth="1"/>
    <col min="7185" max="7185" width="15.6328125" bestFit="1" customWidth="1"/>
    <col min="7186" max="7186" width="12.6328125" bestFit="1" customWidth="1"/>
    <col min="7187" max="7187" width="15.6328125" bestFit="1" customWidth="1"/>
    <col min="7188" max="7188" width="12.6328125" bestFit="1" customWidth="1"/>
    <col min="7189" max="7189" width="15.6328125" bestFit="1" customWidth="1"/>
    <col min="7190" max="7190" width="12.6328125" bestFit="1" customWidth="1"/>
    <col min="7191" max="7191" width="15.6328125" bestFit="1" customWidth="1"/>
    <col min="7192" max="7192" width="12.6328125" bestFit="1" customWidth="1"/>
    <col min="7193" max="7193" width="15.6328125" bestFit="1" customWidth="1"/>
    <col min="7194" max="7194" width="12.6328125" bestFit="1" customWidth="1"/>
    <col min="7195" max="7195" width="15.6328125" bestFit="1" customWidth="1"/>
    <col min="7196" max="7196" width="12.6328125" bestFit="1" customWidth="1"/>
    <col min="7197" max="7197" width="15.6328125" bestFit="1" customWidth="1"/>
    <col min="7198" max="7198" width="12.6328125" bestFit="1" customWidth="1"/>
    <col min="7199" max="7199" width="15.6328125" bestFit="1" customWidth="1"/>
    <col min="7200" max="7200" width="12.6328125" bestFit="1" customWidth="1"/>
    <col min="7201" max="7201" width="15.6328125" bestFit="1" customWidth="1"/>
    <col min="7202" max="7202" width="12.6328125" bestFit="1" customWidth="1"/>
    <col min="7203" max="7203" width="15.6328125" bestFit="1" customWidth="1"/>
    <col min="7204" max="7204" width="12.6328125" bestFit="1" customWidth="1"/>
    <col min="7205" max="7205" width="15.6328125" bestFit="1" customWidth="1"/>
    <col min="7206" max="7206" width="12.6328125" bestFit="1" customWidth="1"/>
    <col min="7207" max="7207" width="15.6328125" bestFit="1" customWidth="1"/>
    <col min="7208" max="7208" width="12.6328125" bestFit="1" customWidth="1"/>
    <col min="7209" max="7209" width="15.6328125" bestFit="1" customWidth="1"/>
    <col min="7210" max="7210" width="12.6328125" bestFit="1" customWidth="1"/>
    <col min="7211" max="7211" width="15.6328125" bestFit="1" customWidth="1"/>
    <col min="7212" max="7212" width="12.6328125" bestFit="1" customWidth="1"/>
    <col min="7213" max="7213" width="15.6328125" bestFit="1" customWidth="1"/>
    <col min="7214" max="7214" width="12.6328125" bestFit="1" customWidth="1"/>
    <col min="7215" max="7215" width="15.6328125" bestFit="1" customWidth="1"/>
    <col min="7216" max="7216" width="12.6328125" bestFit="1" customWidth="1"/>
    <col min="7217" max="7217" width="15.6328125" bestFit="1" customWidth="1"/>
    <col min="7218" max="7218" width="12.6328125" bestFit="1" customWidth="1"/>
    <col min="7219" max="7219" width="15.6328125" bestFit="1" customWidth="1"/>
    <col min="7220" max="7220" width="12.6328125" bestFit="1" customWidth="1"/>
    <col min="7221" max="7221" width="15.6328125" bestFit="1" customWidth="1"/>
    <col min="7222" max="7222" width="12.6328125" bestFit="1" customWidth="1"/>
    <col min="7223" max="7223" width="15.6328125" bestFit="1" customWidth="1"/>
    <col min="7224" max="7224" width="12.6328125" bestFit="1" customWidth="1"/>
    <col min="7225" max="7225" width="15.6328125" bestFit="1" customWidth="1"/>
    <col min="7226" max="7226" width="12.6328125" bestFit="1" customWidth="1"/>
    <col min="7227" max="7227" width="15.6328125" bestFit="1" customWidth="1"/>
    <col min="7228" max="7228" width="12.6328125" bestFit="1" customWidth="1"/>
    <col min="7229" max="7229" width="15.6328125" bestFit="1" customWidth="1"/>
    <col min="7230" max="7230" width="12.6328125" bestFit="1" customWidth="1"/>
    <col min="7231" max="7231" width="15.6328125" bestFit="1" customWidth="1"/>
    <col min="7232" max="7232" width="12.6328125" bestFit="1" customWidth="1"/>
    <col min="7233" max="7233" width="15.6328125" bestFit="1" customWidth="1"/>
    <col min="7234" max="7234" width="12.6328125" bestFit="1" customWidth="1"/>
    <col min="7235" max="7235" width="15.6328125" bestFit="1" customWidth="1"/>
    <col min="7236" max="7236" width="12.6328125" bestFit="1" customWidth="1"/>
    <col min="7237" max="7237" width="15.6328125" bestFit="1" customWidth="1"/>
    <col min="7238" max="7238" width="12.6328125" bestFit="1" customWidth="1"/>
    <col min="7239" max="7239" width="15.6328125" bestFit="1" customWidth="1"/>
    <col min="7240" max="7240" width="12.6328125" bestFit="1" customWidth="1"/>
    <col min="7241" max="7241" width="15.6328125" bestFit="1" customWidth="1"/>
    <col min="7242" max="7242" width="12.6328125" bestFit="1" customWidth="1"/>
    <col min="7243" max="7243" width="15.6328125" bestFit="1" customWidth="1"/>
    <col min="7244" max="7244" width="12.6328125" bestFit="1" customWidth="1"/>
    <col min="7245" max="7245" width="15.6328125" bestFit="1" customWidth="1"/>
    <col min="7246" max="7246" width="12.6328125" bestFit="1" customWidth="1"/>
    <col min="7247" max="7247" width="15.6328125" bestFit="1" customWidth="1"/>
    <col min="7248" max="7248" width="12.6328125" bestFit="1" customWidth="1"/>
    <col min="7249" max="7249" width="15.6328125" bestFit="1" customWidth="1"/>
    <col min="7250" max="7250" width="12.6328125" bestFit="1" customWidth="1"/>
    <col min="7251" max="7251" width="15.6328125" bestFit="1" customWidth="1"/>
    <col min="7252" max="7252" width="12.6328125" bestFit="1" customWidth="1"/>
    <col min="7253" max="7253" width="15.6328125" bestFit="1" customWidth="1"/>
    <col min="7254" max="7254" width="12.6328125" bestFit="1" customWidth="1"/>
    <col min="7255" max="7255" width="15.6328125" bestFit="1" customWidth="1"/>
    <col min="7256" max="7256" width="12.6328125" bestFit="1" customWidth="1"/>
    <col min="7257" max="7257" width="15.6328125" bestFit="1" customWidth="1"/>
    <col min="7258" max="7258" width="12.6328125" bestFit="1" customWidth="1"/>
    <col min="7259" max="7259" width="15.6328125" bestFit="1" customWidth="1"/>
    <col min="7260" max="7260" width="12.6328125" bestFit="1" customWidth="1"/>
    <col min="7261" max="7261" width="15.6328125" bestFit="1" customWidth="1"/>
    <col min="7262" max="7262" width="12.6328125" bestFit="1" customWidth="1"/>
    <col min="7263" max="7263" width="15.6328125" bestFit="1" customWidth="1"/>
    <col min="7264" max="7264" width="12.6328125" bestFit="1" customWidth="1"/>
    <col min="7265" max="7265" width="15.6328125" bestFit="1" customWidth="1"/>
    <col min="7266" max="7266" width="12.6328125" bestFit="1" customWidth="1"/>
    <col min="7267" max="7267" width="15.6328125" bestFit="1" customWidth="1"/>
    <col min="7268" max="7268" width="12.6328125" bestFit="1" customWidth="1"/>
    <col min="7269" max="7269" width="15.6328125" bestFit="1" customWidth="1"/>
    <col min="7270" max="7270" width="12.6328125" bestFit="1" customWidth="1"/>
    <col min="7271" max="7271" width="15.6328125" bestFit="1" customWidth="1"/>
    <col min="7272" max="7272" width="12.6328125" bestFit="1" customWidth="1"/>
    <col min="7273" max="7273" width="15.6328125" bestFit="1" customWidth="1"/>
    <col min="7274" max="7274" width="12.6328125" bestFit="1" customWidth="1"/>
    <col min="7275" max="7275" width="15.6328125" bestFit="1" customWidth="1"/>
    <col min="7276" max="7276" width="12.6328125" bestFit="1" customWidth="1"/>
    <col min="7277" max="7277" width="15.6328125" bestFit="1" customWidth="1"/>
    <col min="7278" max="7278" width="12.6328125" bestFit="1" customWidth="1"/>
    <col min="7279" max="7279" width="15.6328125" bestFit="1" customWidth="1"/>
    <col min="7280" max="7280" width="12.6328125" bestFit="1" customWidth="1"/>
    <col min="7281" max="7281" width="15.6328125" bestFit="1" customWidth="1"/>
    <col min="7282" max="7282" width="12.6328125" bestFit="1" customWidth="1"/>
    <col min="7283" max="7283" width="15.6328125" bestFit="1" customWidth="1"/>
    <col min="7284" max="7284" width="12.6328125" bestFit="1" customWidth="1"/>
    <col min="7285" max="7285" width="15.6328125" bestFit="1" customWidth="1"/>
    <col min="7286" max="7286" width="12.6328125" bestFit="1" customWidth="1"/>
    <col min="7287" max="7287" width="15.6328125" bestFit="1" customWidth="1"/>
    <col min="7288" max="7288" width="12.6328125" bestFit="1" customWidth="1"/>
    <col min="7289" max="7289" width="15.6328125" bestFit="1" customWidth="1"/>
    <col min="7290" max="7290" width="12.6328125" bestFit="1" customWidth="1"/>
    <col min="7291" max="7291" width="15.6328125" bestFit="1" customWidth="1"/>
    <col min="7292" max="7292" width="12.6328125" bestFit="1" customWidth="1"/>
    <col min="7293" max="7293" width="15.6328125" bestFit="1" customWidth="1"/>
    <col min="7294" max="7294" width="12.6328125" bestFit="1" customWidth="1"/>
    <col min="7295" max="7295" width="15.6328125" bestFit="1" customWidth="1"/>
    <col min="7296" max="7296" width="12.6328125" bestFit="1" customWidth="1"/>
    <col min="7297" max="7297" width="15.6328125" bestFit="1" customWidth="1"/>
    <col min="7298" max="7298" width="12.6328125" bestFit="1" customWidth="1"/>
    <col min="7299" max="7299" width="15.6328125" bestFit="1" customWidth="1"/>
    <col min="7300" max="7300" width="12.6328125" bestFit="1" customWidth="1"/>
    <col min="7301" max="7301" width="15.6328125" bestFit="1" customWidth="1"/>
    <col min="7302" max="7302" width="12.6328125" bestFit="1" customWidth="1"/>
    <col min="7303" max="7303" width="15.6328125" bestFit="1" customWidth="1"/>
    <col min="7304" max="7304" width="12.6328125" bestFit="1" customWidth="1"/>
    <col min="7305" max="7305" width="15.6328125" bestFit="1" customWidth="1"/>
    <col min="7306" max="7306" width="12.6328125" bestFit="1" customWidth="1"/>
    <col min="7307" max="7307" width="15.6328125" bestFit="1" customWidth="1"/>
    <col min="7308" max="7308" width="12.6328125" bestFit="1" customWidth="1"/>
    <col min="7309" max="7309" width="15.6328125" bestFit="1" customWidth="1"/>
    <col min="7310" max="7310" width="12.6328125" bestFit="1" customWidth="1"/>
    <col min="7311" max="7311" width="15.6328125" bestFit="1" customWidth="1"/>
    <col min="7312" max="7312" width="12.6328125" bestFit="1" customWidth="1"/>
    <col min="7313" max="7313" width="15.6328125" bestFit="1" customWidth="1"/>
    <col min="7314" max="7314" width="12.6328125" bestFit="1" customWidth="1"/>
    <col min="7315" max="7315" width="15.6328125" bestFit="1" customWidth="1"/>
    <col min="7316" max="7316" width="12.6328125" bestFit="1" customWidth="1"/>
    <col min="7317" max="7317" width="15.6328125" bestFit="1" customWidth="1"/>
    <col min="7318" max="7318" width="12.6328125" bestFit="1" customWidth="1"/>
    <col min="7319" max="7319" width="15.6328125" bestFit="1" customWidth="1"/>
    <col min="7320" max="7320" width="12.6328125" bestFit="1" customWidth="1"/>
    <col min="7321" max="7321" width="15.6328125" bestFit="1" customWidth="1"/>
    <col min="7322" max="7322" width="12.6328125" bestFit="1" customWidth="1"/>
    <col min="7323" max="7323" width="15.6328125" bestFit="1" customWidth="1"/>
    <col min="7324" max="7324" width="12.6328125" bestFit="1" customWidth="1"/>
    <col min="7325" max="7325" width="15.6328125" bestFit="1" customWidth="1"/>
    <col min="7326" max="7326" width="12.6328125" bestFit="1" customWidth="1"/>
    <col min="7327" max="7327" width="15.6328125" bestFit="1" customWidth="1"/>
    <col min="7328" max="7328" width="12.6328125" bestFit="1" customWidth="1"/>
    <col min="7329" max="7329" width="15.6328125" bestFit="1" customWidth="1"/>
    <col min="7330" max="7330" width="12.6328125" bestFit="1" customWidth="1"/>
    <col min="7331" max="7331" width="15.6328125" bestFit="1" customWidth="1"/>
    <col min="7332" max="7332" width="12.6328125" bestFit="1" customWidth="1"/>
    <col min="7333" max="7333" width="15.6328125" bestFit="1" customWidth="1"/>
    <col min="7334" max="7334" width="12.6328125" bestFit="1" customWidth="1"/>
    <col min="7335" max="7335" width="15.6328125" bestFit="1" customWidth="1"/>
    <col min="7336" max="7336" width="12.6328125" bestFit="1" customWidth="1"/>
    <col min="7337" max="7337" width="15.6328125" bestFit="1" customWidth="1"/>
    <col min="7338" max="7338" width="12.6328125" bestFit="1" customWidth="1"/>
    <col min="7339" max="7339" width="15.6328125" bestFit="1" customWidth="1"/>
    <col min="7340" max="7340" width="12.6328125" bestFit="1" customWidth="1"/>
    <col min="7341" max="7341" width="15.6328125" bestFit="1" customWidth="1"/>
    <col min="7342" max="7342" width="12.6328125" bestFit="1" customWidth="1"/>
    <col min="7343" max="7343" width="15.6328125" bestFit="1" customWidth="1"/>
    <col min="7344" max="7344" width="12.6328125" bestFit="1" customWidth="1"/>
    <col min="7345" max="7345" width="15.6328125" bestFit="1" customWidth="1"/>
    <col min="7346" max="7346" width="12.6328125" bestFit="1" customWidth="1"/>
    <col min="7347" max="7347" width="15.6328125" bestFit="1" customWidth="1"/>
    <col min="7348" max="7348" width="12.6328125" bestFit="1" customWidth="1"/>
    <col min="7349" max="7349" width="15.6328125" bestFit="1" customWidth="1"/>
    <col min="7350" max="7350" width="12.6328125" bestFit="1" customWidth="1"/>
    <col min="7351" max="7351" width="15.6328125" bestFit="1" customWidth="1"/>
    <col min="7352" max="7352" width="12.6328125" bestFit="1" customWidth="1"/>
    <col min="7353" max="7353" width="15.6328125" bestFit="1" customWidth="1"/>
    <col min="7354" max="7354" width="12.6328125" bestFit="1" customWidth="1"/>
    <col min="7355" max="7355" width="15.6328125" bestFit="1" customWidth="1"/>
    <col min="7356" max="7356" width="12.6328125" bestFit="1" customWidth="1"/>
    <col min="7357" max="7357" width="15.6328125" bestFit="1" customWidth="1"/>
    <col min="7358" max="7358" width="12.6328125" bestFit="1" customWidth="1"/>
    <col min="7359" max="7359" width="15.6328125" bestFit="1" customWidth="1"/>
    <col min="7360" max="7360" width="12.6328125" bestFit="1" customWidth="1"/>
    <col min="7361" max="7361" width="15.6328125" bestFit="1" customWidth="1"/>
    <col min="7362" max="7362" width="12.6328125" bestFit="1" customWidth="1"/>
    <col min="7363" max="7363" width="15.6328125" bestFit="1" customWidth="1"/>
    <col min="7364" max="7364" width="12.6328125" bestFit="1" customWidth="1"/>
    <col min="7365" max="7365" width="15.6328125" bestFit="1" customWidth="1"/>
    <col min="7366" max="7366" width="12.6328125" bestFit="1" customWidth="1"/>
    <col min="7367" max="7367" width="15.6328125" bestFit="1" customWidth="1"/>
    <col min="7368" max="7368" width="12.6328125" bestFit="1" customWidth="1"/>
    <col min="7369" max="7369" width="15.6328125" bestFit="1" customWidth="1"/>
    <col min="7370" max="7370" width="12.6328125" bestFit="1" customWidth="1"/>
    <col min="7371" max="7371" width="15.6328125" bestFit="1" customWidth="1"/>
    <col min="7372" max="7372" width="12.6328125" bestFit="1" customWidth="1"/>
    <col min="7373" max="7373" width="15.6328125" bestFit="1" customWidth="1"/>
    <col min="7374" max="7374" width="12.6328125" bestFit="1" customWidth="1"/>
    <col min="7375" max="7375" width="15.6328125" bestFit="1" customWidth="1"/>
    <col min="7376" max="7376" width="12.6328125" bestFit="1" customWidth="1"/>
    <col min="7377" max="7377" width="15.6328125" bestFit="1" customWidth="1"/>
    <col min="7378" max="7378" width="12.6328125" bestFit="1" customWidth="1"/>
    <col min="7379" max="7379" width="15.6328125" bestFit="1" customWidth="1"/>
    <col min="7380" max="7380" width="12.6328125" bestFit="1" customWidth="1"/>
    <col min="7381" max="7381" width="15.6328125" bestFit="1" customWidth="1"/>
    <col min="7382" max="7382" width="12.6328125" bestFit="1" customWidth="1"/>
    <col min="7383" max="7383" width="15.6328125" bestFit="1" customWidth="1"/>
    <col min="7384" max="7384" width="12.6328125" bestFit="1" customWidth="1"/>
    <col min="7385" max="7385" width="15.6328125" bestFit="1" customWidth="1"/>
    <col min="7386" max="7386" width="12.6328125" bestFit="1" customWidth="1"/>
    <col min="7387" max="7387" width="15.6328125" bestFit="1" customWidth="1"/>
    <col min="7388" max="7388" width="12.6328125" bestFit="1" customWidth="1"/>
    <col min="7389" max="7389" width="15.6328125" bestFit="1" customWidth="1"/>
    <col min="7390" max="7390" width="12.6328125" bestFit="1" customWidth="1"/>
    <col min="7391" max="7391" width="15.6328125" bestFit="1" customWidth="1"/>
    <col min="7392" max="7392" width="12.6328125" bestFit="1" customWidth="1"/>
    <col min="7393" max="7393" width="15.6328125" bestFit="1" customWidth="1"/>
    <col min="7394" max="7394" width="12.6328125" bestFit="1" customWidth="1"/>
    <col min="7395" max="7395" width="15.6328125" bestFit="1" customWidth="1"/>
    <col min="7396" max="7396" width="12.6328125" bestFit="1" customWidth="1"/>
    <col min="7397" max="7397" width="15.6328125" bestFit="1" customWidth="1"/>
    <col min="7398" max="7398" width="12.6328125" bestFit="1" customWidth="1"/>
    <col min="7399" max="7399" width="15.6328125" bestFit="1" customWidth="1"/>
    <col min="7400" max="7400" width="12.6328125" bestFit="1" customWidth="1"/>
    <col min="7401" max="7401" width="15.6328125" bestFit="1" customWidth="1"/>
    <col min="7402" max="7402" width="12.6328125" bestFit="1" customWidth="1"/>
    <col min="7403" max="7403" width="15.6328125" bestFit="1" customWidth="1"/>
    <col min="7404" max="7404" width="12.6328125" bestFit="1" customWidth="1"/>
    <col min="7405" max="7405" width="15.6328125" bestFit="1" customWidth="1"/>
    <col min="7406" max="7406" width="12.6328125" bestFit="1" customWidth="1"/>
    <col min="7407" max="7407" width="15.6328125" bestFit="1" customWidth="1"/>
    <col min="7408" max="7408" width="12.6328125" bestFit="1" customWidth="1"/>
    <col min="7409" max="7409" width="15.6328125" bestFit="1" customWidth="1"/>
    <col min="7410" max="7410" width="12.6328125" bestFit="1" customWidth="1"/>
    <col min="7411" max="7411" width="15.6328125" bestFit="1" customWidth="1"/>
    <col min="7412" max="7412" width="12.6328125" bestFit="1" customWidth="1"/>
    <col min="7413" max="7413" width="15.6328125" bestFit="1" customWidth="1"/>
    <col min="7414" max="7414" width="12.6328125" bestFit="1" customWidth="1"/>
    <col min="7415" max="7415" width="15.6328125" bestFit="1" customWidth="1"/>
    <col min="7416" max="7416" width="12.6328125" bestFit="1" customWidth="1"/>
    <col min="7417" max="7417" width="15.6328125" bestFit="1" customWidth="1"/>
    <col min="7418" max="7418" width="12.6328125" bestFit="1" customWidth="1"/>
    <col min="7419" max="7419" width="15.6328125" bestFit="1" customWidth="1"/>
    <col min="7420" max="7420" width="12.6328125" bestFit="1" customWidth="1"/>
    <col min="7421" max="7421" width="15.6328125" bestFit="1" customWidth="1"/>
    <col min="7422" max="7422" width="12.6328125" bestFit="1" customWidth="1"/>
    <col min="7423" max="7423" width="15.6328125" bestFit="1" customWidth="1"/>
    <col min="7424" max="7424" width="12.6328125" bestFit="1" customWidth="1"/>
    <col min="7425" max="7425" width="15.6328125" bestFit="1" customWidth="1"/>
    <col min="7426" max="7426" width="12.6328125" bestFit="1" customWidth="1"/>
    <col min="7427" max="7427" width="15.6328125" bestFit="1" customWidth="1"/>
    <col min="7428" max="7428" width="12.6328125" bestFit="1" customWidth="1"/>
    <col min="7429" max="7429" width="15.6328125" bestFit="1" customWidth="1"/>
    <col min="7430" max="7430" width="12.6328125" bestFit="1" customWidth="1"/>
    <col min="7431" max="7431" width="15.6328125" bestFit="1" customWidth="1"/>
    <col min="7432" max="7432" width="12.6328125" bestFit="1" customWidth="1"/>
    <col min="7433" max="7433" width="15.6328125" bestFit="1" customWidth="1"/>
    <col min="7434" max="7434" width="12.6328125" bestFit="1" customWidth="1"/>
    <col min="7435" max="7435" width="15.6328125" bestFit="1" customWidth="1"/>
    <col min="7436" max="7436" width="12.6328125" bestFit="1" customWidth="1"/>
    <col min="7437" max="7437" width="15.6328125" bestFit="1" customWidth="1"/>
    <col min="7438" max="7438" width="12.6328125" bestFit="1" customWidth="1"/>
    <col min="7439" max="7439" width="15.6328125" bestFit="1" customWidth="1"/>
    <col min="7440" max="7440" width="12.6328125" bestFit="1" customWidth="1"/>
    <col min="7441" max="7441" width="15.6328125" bestFit="1" customWidth="1"/>
    <col min="7442" max="7442" width="12.6328125" bestFit="1" customWidth="1"/>
    <col min="7443" max="7443" width="15.6328125" bestFit="1" customWidth="1"/>
    <col min="7444" max="7444" width="12.6328125" bestFit="1" customWidth="1"/>
    <col min="7445" max="7445" width="15.6328125" bestFit="1" customWidth="1"/>
    <col min="7446" max="7446" width="12.6328125" bestFit="1" customWidth="1"/>
    <col min="7447" max="7447" width="15.6328125" bestFit="1" customWidth="1"/>
    <col min="7448" max="7448" width="12.6328125" bestFit="1" customWidth="1"/>
    <col min="7449" max="7449" width="15.6328125" bestFit="1" customWidth="1"/>
    <col min="7450" max="7450" width="12.6328125" bestFit="1" customWidth="1"/>
    <col min="7451" max="7451" width="15.6328125" bestFit="1" customWidth="1"/>
    <col min="7452" max="7452" width="12.6328125" bestFit="1" customWidth="1"/>
    <col min="7453" max="7453" width="15.6328125" bestFit="1" customWidth="1"/>
    <col min="7454" max="7454" width="12.6328125" bestFit="1" customWidth="1"/>
    <col min="7455" max="7455" width="15.6328125" bestFit="1" customWidth="1"/>
    <col min="7456" max="7456" width="12.6328125" bestFit="1" customWidth="1"/>
    <col min="7457" max="7457" width="15.6328125" bestFit="1" customWidth="1"/>
    <col min="7458" max="7458" width="12.6328125" bestFit="1" customWidth="1"/>
    <col min="7459" max="7459" width="15.6328125" bestFit="1" customWidth="1"/>
    <col min="7460" max="7460" width="12.6328125" bestFit="1" customWidth="1"/>
    <col min="7461" max="7461" width="15.6328125" bestFit="1" customWidth="1"/>
    <col min="7462" max="7462" width="12.6328125" bestFit="1" customWidth="1"/>
    <col min="7463" max="7463" width="15.6328125" bestFit="1" customWidth="1"/>
    <col min="7464" max="7464" width="12.6328125" bestFit="1" customWidth="1"/>
    <col min="7465" max="7465" width="15.6328125" bestFit="1" customWidth="1"/>
    <col min="7466" max="7466" width="12.6328125" bestFit="1" customWidth="1"/>
    <col min="7467" max="7467" width="15.6328125" bestFit="1" customWidth="1"/>
    <col min="7468" max="7468" width="12.6328125" bestFit="1" customWidth="1"/>
    <col min="7469" max="7469" width="15.6328125" bestFit="1" customWidth="1"/>
    <col min="7470" max="7470" width="12.6328125" bestFit="1" customWidth="1"/>
    <col min="7471" max="7471" width="15.6328125" bestFit="1" customWidth="1"/>
    <col min="7472" max="7472" width="12.6328125" bestFit="1" customWidth="1"/>
    <col min="7473" max="7473" width="15.6328125" bestFit="1" customWidth="1"/>
    <col min="7474" max="7474" width="12.6328125" bestFit="1" customWidth="1"/>
    <col min="7475" max="7475" width="15.6328125" bestFit="1" customWidth="1"/>
    <col min="7476" max="7476" width="12.6328125" bestFit="1" customWidth="1"/>
    <col min="7477" max="7477" width="15.6328125" bestFit="1" customWidth="1"/>
    <col min="7478" max="7478" width="12.6328125" bestFit="1" customWidth="1"/>
    <col min="7479" max="7479" width="15.6328125" bestFit="1" customWidth="1"/>
    <col min="7480" max="7480" width="12.6328125" bestFit="1" customWidth="1"/>
    <col min="7481" max="7481" width="15.6328125" bestFit="1" customWidth="1"/>
    <col min="7482" max="7482" width="12.6328125" bestFit="1" customWidth="1"/>
    <col min="7483" max="7483" width="15.6328125" bestFit="1" customWidth="1"/>
    <col min="7484" max="7484" width="12.6328125" bestFit="1" customWidth="1"/>
    <col min="7485" max="7485" width="15.6328125" bestFit="1" customWidth="1"/>
    <col min="7486" max="7486" width="12.6328125" bestFit="1" customWidth="1"/>
    <col min="7487" max="7487" width="15.6328125" bestFit="1" customWidth="1"/>
    <col min="7488" max="7488" width="12.6328125" bestFit="1" customWidth="1"/>
    <col min="7489" max="7489" width="15.6328125" bestFit="1" customWidth="1"/>
    <col min="7490" max="7490" width="12.6328125" bestFit="1" customWidth="1"/>
    <col min="7491" max="7491" width="15.6328125" bestFit="1" customWidth="1"/>
    <col min="7492" max="7492" width="12.6328125" bestFit="1" customWidth="1"/>
    <col min="7493" max="7493" width="15.6328125" bestFit="1" customWidth="1"/>
    <col min="7494" max="7494" width="12.6328125" bestFit="1" customWidth="1"/>
    <col min="7495" max="7495" width="15.6328125" bestFit="1" customWidth="1"/>
    <col min="7496" max="7496" width="12.6328125" bestFit="1" customWidth="1"/>
    <col min="7497" max="7497" width="15.6328125" bestFit="1" customWidth="1"/>
    <col min="7498" max="7498" width="12.6328125" bestFit="1" customWidth="1"/>
    <col min="7499" max="7499" width="15.6328125" bestFit="1" customWidth="1"/>
    <col min="7500" max="7500" width="12.6328125" bestFit="1" customWidth="1"/>
    <col min="7501" max="7501" width="15.6328125" bestFit="1" customWidth="1"/>
    <col min="7502" max="7502" width="12.6328125" bestFit="1" customWidth="1"/>
    <col min="7503" max="7503" width="15.6328125" bestFit="1" customWidth="1"/>
    <col min="7504" max="7504" width="12.6328125" bestFit="1" customWidth="1"/>
    <col min="7505" max="7505" width="15.6328125" bestFit="1" customWidth="1"/>
    <col min="7506" max="7506" width="12.6328125" bestFit="1" customWidth="1"/>
    <col min="7507" max="7507" width="15.6328125" bestFit="1" customWidth="1"/>
    <col min="7508" max="7508" width="12.6328125" bestFit="1" customWidth="1"/>
    <col min="7509" max="7509" width="15.6328125" bestFit="1" customWidth="1"/>
    <col min="7510" max="7510" width="12.6328125" bestFit="1" customWidth="1"/>
    <col min="7511" max="7511" width="15.6328125" bestFit="1" customWidth="1"/>
    <col min="7512" max="7512" width="12.6328125" bestFit="1" customWidth="1"/>
    <col min="7513" max="7513" width="15.6328125" bestFit="1" customWidth="1"/>
    <col min="7514" max="7514" width="12.6328125" bestFit="1" customWidth="1"/>
    <col min="7515" max="7515" width="15.6328125" bestFit="1" customWidth="1"/>
    <col min="7516" max="7516" width="12.6328125" bestFit="1" customWidth="1"/>
    <col min="7517" max="7517" width="15.6328125" bestFit="1" customWidth="1"/>
    <col min="7518" max="7518" width="12.6328125" bestFit="1" customWidth="1"/>
    <col min="7519" max="7519" width="15.6328125" bestFit="1" customWidth="1"/>
    <col min="7520" max="7520" width="12.6328125" bestFit="1" customWidth="1"/>
    <col min="7521" max="7521" width="15.6328125" bestFit="1" customWidth="1"/>
    <col min="7522" max="7522" width="12.6328125" bestFit="1" customWidth="1"/>
    <col min="7523" max="7523" width="15.6328125" bestFit="1" customWidth="1"/>
    <col min="7524" max="7524" width="12.6328125" bestFit="1" customWidth="1"/>
    <col min="7525" max="7525" width="15.6328125" bestFit="1" customWidth="1"/>
    <col min="7526" max="7526" width="12.6328125" bestFit="1" customWidth="1"/>
    <col min="7527" max="7527" width="15.6328125" bestFit="1" customWidth="1"/>
    <col min="7528" max="7528" width="12.6328125" bestFit="1" customWidth="1"/>
    <col min="7529" max="7529" width="15.6328125" bestFit="1" customWidth="1"/>
    <col min="7530" max="7530" width="12.6328125" bestFit="1" customWidth="1"/>
    <col min="7531" max="7531" width="15.6328125" bestFit="1" customWidth="1"/>
    <col min="7532" max="7532" width="12.6328125" bestFit="1" customWidth="1"/>
    <col min="7533" max="7533" width="15.6328125" bestFit="1" customWidth="1"/>
    <col min="7534" max="7534" width="12.6328125" bestFit="1" customWidth="1"/>
    <col min="7535" max="7535" width="15.6328125" bestFit="1" customWidth="1"/>
    <col min="7536" max="7536" width="12.6328125" bestFit="1" customWidth="1"/>
    <col min="7537" max="7537" width="15.6328125" bestFit="1" customWidth="1"/>
    <col min="7538" max="7538" width="12.6328125" bestFit="1" customWidth="1"/>
    <col min="7539" max="7539" width="15.6328125" bestFit="1" customWidth="1"/>
    <col min="7540" max="7540" width="12.6328125" bestFit="1" customWidth="1"/>
    <col min="7541" max="7541" width="15.6328125" bestFit="1" customWidth="1"/>
    <col min="7542" max="7542" width="12.6328125" bestFit="1" customWidth="1"/>
    <col min="7543" max="7543" width="15.6328125" bestFit="1" customWidth="1"/>
    <col min="7544" max="7544" width="12.6328125" bestFit="1" customWidth="1"/>
    <col min="7545" max="7545" width="15.6328125" bestFit="1" customWidth="1"/>
    <col min="7546" max="7546" width="12.6328125" bestFit="1" customWidth="1"/>
    <col min="7547" max="7547" width="15.6328125" bestFit="1" customWidth="1"/>
    <col min="7548" max="7548" width="12.6328125" bestFit="1" customWidth="1"/>
    <col min="7549" max="7549" width="15.6328125" bestFit="1" customWidth="1"/>
    <col min="7550" max="7550" width="12.6328125" bestFit="1" customWidth="1"/>
    <col min="7551" max="7551" width="15.6328125" bestFit="1" customWidth="1"/>
    <col min="7552" max="7552" width="12.6328125" bestFit="1" customWidth="1"/>
    <col min="7553" max="7553" width="15.6328125" bestFit="1" customWidth="1"/>
    <col min="7554" max="7554" width="12.6328125" bestFit="1" customWidth="1"/>
    <col min="7555" max="7555" width="15.6328125" bestFit="1" customWidth="1"/>
    <col min="7556" max="7556" width="12.6328125" bestFit="1" customWidth="1"/>
    <col min="7557" max="7557" width="15.6328125" bestFit="1" customWidth="1"/>
    <col min="7558" max="7558" width="12.6328125" bestFit="1" customWidth="1"/>
    <col min="7559" max="7559" width="15.6328125" bestFit="1" customWidth="1"/>
    <col min="7560" max="7560" width="12.6328125" bestFit="1" customWidth="1"/>
    <col min="7561" max="7561" width="15.6328125" bestFit="1" customWidth="1"/>
    <col min="7562" max="7562" width="12.6328125" bestFit="1" customWidth="1"/>
    <col min="7563" max="7563" width="15.6328125" bestFit="1" customWidth="1"/>
    <col min="7564" max="7564" width="12.6328125" bestFit="1" customWidth="1"/>
    <col min="7565" max="7565" width="15.6328125" bestFit="1" customWidth="1"/>
    <col min="7566" max="7566" width="12.6328125" bestFit="1" customWidth="1"/>
    <col min="7567" max="7567" width="15.6328125" bestFit="1" customWidth="1"/>
    <col min="7568" max="7568" width="12.6328125" bestFit="1" customWidth="1"/>
    <col min="7569" max="7569" width="15.6328125" bestFit="1" customWidth="1"/>
    <col min="7570" max="7570" width="12.6328125" bestFit="1" customWidth="1"/>
    <col min="7571" max="7571" width="15.6328125" bestFit="1" customWidth="1"/>
    <col min="7572" max="7572" width="12.6328125" bestFit="1" customWidth="1"/>
    <col min="7573" max="7573" width="15.6328125" bestFit="1" customWidth="1"/>
    <col min="7574" max="7574" width="12.6328125" bestFit="1" customWidth="1"/>
    <col min="7575" max="7575" width="15.6328125" bestFit="1" customWidth="1"/>
    <col min="7576" max="7576" width="12.6328125" bestFit="1" customWidth="1"/>
    <col min="7577" max="7577" width="15.6328125" bestFit="1" customWidth="1"/>
    <col min="7578" max="7578" width="12.6328125" bestFit="1" customWidth="1"/>
    <col min="7579" max="7579" width="15.6328125" bestFit="1" customWidth="1"/>
    <col min="7580" max="7580" width="12.6328125" bestFit="1" customWidth="1"/>
    <col min="7581" max="7581" width="15.6328125" bestFit="1" customWidth="1"/>
    <col min="7582" max="7582" width="12.6328125" bestFit="1" customWidth="1"/>
    <col min="7583" max="7583" width="15.6328125" bestFit="1" customWidth="1"/>
    <col min="7584" max="7584" width="12.6328125" bestFit="1" customWidth="1"/>
    <col min="7585" max="7585" width="15.6328125" bestFit="1" customWidth="1"/>
    <col min="7586" max="7586" width="12.6328125" bestFit="1" customWidth="1"/>
    <col min="7587" max="7587" width="15.6328125" bestFit="1" customWidth="1"/>
    <col min="7588" max="7588" width="12.6328125" bestFit="1" customWidth="1"/>
    <col min="7589" max="7589" width="15.6328125" bestFit="1" customWidth="1"/>
    <col min="7590" max="7590" width="12.6328125" bestFit="1" customWidth="1"/>
    <col min="7591" max="7591" width="15.6328125" bestFit="1" customWidth="1"/>
    <col min="7592" max="7592" width="12.6328125" bestFit="1" customWidth="1"/>
    <col min="7593" max="7593" width="15.6328125" bestFit="1" customWidth="1"/>
    <col min="7594" max="7594" width="12.6328125" bestFit="1" customWidth="1"/>
    <col min="7595" max="7595" width="15.6328125" bestFit="1" customWidth="1"/>
    <col min="7596" max="7596" width="12.6328125" bestFit="1" customWidth="1"/>
    <col min="7597" max="7597" width="15.6328125" bestFit="1" customWidth="1"/>
    <col min="7598" max="7598" width="12.6328125" bestFit="1" customWidth="1"/>
    <col min="7599" max="7599" width="15.6328125" bestFit="1" customWidth="1"/>
    <col min="7600" max="7600" width="12.6328125" bestFit="1" customWidth="1"/>
    <col min="7601" max="7601" width="15.6328125" bestFit="1" customWidth="1"/>
    <col min="7602" max="7602" width="12.6328125" bestFit="1" customWidth="1"/>
    <col min="7603" max="7603" width="15.6328125" bestFit="1" customWidth="1"/>
    <col min="7604" max="7604" width="12.6328125" bestFit="1" customWidth="1"/>
    <col min="7605" max="7605" width="15.6328125" bestFit="1" customWidth="1"/>
    <col min="7606" max="7606" width="12.6328125" bestFit="1" customWidth="1"/>
    <col min="7607" max="7607" width="15.6328125" bestFit="1" customWidth="1"/>
    <col min="7608" max="7608" width="12.6328125" bestFit="1" customWidth="1"/>
    <col min="7609" max="7609" width="15.6328125" bestFit="1" customWidth="1"/>
    <col min="7610" max="7610" width="12.6328125" bestFit="1" customWidth="1"/>
    <col min="7611" max="7611" width="15.6328125" bestFit="1" customWidth="1"/>
    <col min="7612" max="7612" width="12.6328125" bestFit="1" customWidth="1"/>
    <col min="7613" max="7613" width="15.6328125" bestFit="1" customWidth="1"/>
    <col min="7614" max="7614" width="12.6328125" bestFit="1" customWidth="1"/>
    <col min="7615" max="7615" width="15.6328125" bestFit="1" customWidth="1"/>
    <col min="7616" max="7616" width="12.6328125" bestFit="1" customWidth="1"/>
    <col min="7617" max="7617" width="15.6328125" bestFit="1" customWidth="1"/>
    <col min="7618" max="7618" width="12.6328125" bestFit="1" customWidth="1"/>
    <col min="7619" max="7619" width="15.6328125" bestFit="1" customWidth="1"/>
    <col min="7620" max="7620" width="12.6328125" bestFit="1" customWidth="1"/>
    <col min="7621" max="7621" width="15.6328125" bestFit="1" customWidth="1"/>
    <col min="7622" max="7622" width="12.6328125" bestFit="1" customWidth="1"/>
    <col min="7623" max="7623" width="15.6328125" bestFit="1" customWidth="1"/>
    <col min="7624" max="7624" width="12.6328125" bestFit="1" customWidth="1"/>
    <col min="7625" max="7625" width="15.6328125" bestFit="1" customWidth="1"/>
    <col min="7626" max="7626" width="12.6328125" bestFit="1" customWidth="1"/>
    <col min="7627" max="7627" width="15.6328125" bestFit="1" customWidth="1"/>
    <col min="7628" max="7628" width="12.6328125" bestFit="1" customWidth="1"/>
    <col min="7629" max="7629" width="15.6328125" bestFit="1" customWidth="1"/>
    <col min="7630" max="7630" width="12.6328125" bestFit="1" customWidth="1"/>
    <col min="7631" max="7631" width="15.6328125" bestFit="1" customWidth="1"/>
    <col min="7632" max="7632" width="12.6328125" bestFit="1" customWidth="1"/>
    <col min="7633" max="7633" width="15.6328125" bestFit="1" customWidth="1"/>
    <col min="7634" max="7634" width="12.6328125" bestFit="1" customWidth="1"/>
    <col min="7635" max="7635" width="15.6328125" bestFit="1" customWidth="1"/>
    <col min="7636" max="7636" width="12.6328125" bestFit="1" customWidth="1"/>
    <col min="7637" max="7637" width="15.6328125" bestFit="1" customWidth="1"/>
    <col min="7638" max="7638" width="12.6328125" bestFit="1" customWidth="1"/>
    <col min="7639" max="7639" width="15.6328125" bestFit="1" customWidth="1"/>
    <col min="7640" max="7640" width="12.6328125" bestFit="1" customWidth="1"/>
    <col min="7641" max="7641" width="15.6328125" bestFit="1" customWidth="1"/>
    <col min="7642" max="7642" width="12.6328125" bestFit="1" customWidth="1"/>
    <col min="7643" max="7643" width="15.6328125" bestFit="1" customWidth="1"/>
    <col min="7644" max="7644" width="12.6328125" bestFit="1" customWidth="1"/>
    <col min="7645" max="7645" width="15.6328125" bestFit="1" customWidth="1"/>
    <col min="7646" max="7646" width="12.6328125" bestFit="1" customWidth="1"/>
    <col min="7647" max="7647" width="15.6328125" bestFit="1" customWidth="1"/>
    <col min="7648" max="7648" width="12.6328125" bestFit="1" customWidth="1"/>
    <col min="7649" max="7649" width="15.6328125" bestFit="1" customWidth="1"/>
    <col min="7650" max="7650" width="12.6328125" bestFit="1" customWidth="1"/>
    <col min="7651" max="7651" width="15.6328125" bestFit="1" customWidth="1"/>
    <col min="7652" max="7652" width="12.6328125" bestFit="1" customWidth="1"/>
    <col min="7653" max="7653" width="15.6328125" bestFit="1" customWidth="1"/>
    <col min="7654" max="7654" width="12.6328125" bestFit="1" customWidth="1"/>
    <col min="7655" max="7655" width="15.6328125" bestFit="1" customWidth="1"/>
    <col min="7656" max="7656" width="12.6328125" bestFit="1" customWidth="1"/>
    <col min="7657" max="7657" width="15.6328125" bestFit="1" customWidth="1"/>
    <col min="7658" max="7658" width="12.6328125" bestFit="1" customWidth="1"/>
    <col min="7659" max="7659" width="15.6328125" bestFit="1" customWidth="1"/>
    <col min="7660" max="7660" width="12.6328125" bestFit="1" customWidth="1"/>
    <col min="7661" max="7661" width="15.6328125" bestFit="1" customWidth="1"/>
    <col min="7662" max="7662" width="12.6328125" bestFit="1" customWidth="1"/>
    <col min="7663" max="7663" width="15.6328125" bestFit="1" customWidth="1"/>
    <col min="7664" max="7664" width="12.6328125" bestFit="1" customWidth="1"/>
    <col min="7665" max="7665" width="15.6328125" bestFit="1" customWidth="1"/>
    <col min="7666" max="7666" width="12.6328125" bestFit="1" customWidth="1"/>
    <col min="7667" max="7667" width="15.6328125" bestFit="1" customWidth="1"/>
    <col min="7668" max="7668" width="12.6328125" bestFit="1" customWidth="1"/>
    <col min="7669" max="7669" width="15.6328125" bestFit="1" customWidth="1"/>
    <col min="7670" max="7670" width="12.6328125" bestFit="1" customWidth="1"/>
    <col min="7671" max="7671" width="15.6328125" bestFit="1" customWidth="1"/>
    <col min="7672" max="7672" width="12.6328125" bestFit="1" customWidth="1"/>
    <col min="7673" max="7673" width="15.6328125" bestFit="1" customWidth="1"/>
    <col min="7674" max="7674" width="12.6328125" bestFit="1" customWidth="1"/>
    <col min="7675" max="7675" width="15.6328125" bestFit="1" customWidth="1"/>
    <col min="7676" max="7676" width="12.6328125" bestFit="1" customWidth="1"/>
    <col min="7677" max="7677" width="15.6328125" bestFit="1" customWidth="1"/>
    <col min="7678" max="7678" width="12.6328125" bestFit="1" customWidth="1"/>
    <col min="7679" max="7679" width="15.6328125" bestFit="1" customWidth="1"/>
    <col min="7680" max="7680" width="12.6328125" bestFit="1" customWidth="1"/>
    <col min="7681" max="7681" width="15.6328125" bestFit="1" customWidth="1"/>
    <col min="7682" max="7682" width="12.6328125" bestFit="1" customWidth="1"/>
    <col min="7683" max="7683" width="15.6328125" bestFit="1" customWidth="1"/>
    <col min="7684" max="7684" width="12.6328125" bestFit="1" customWidth="1"/>
    <col min="7685" max="7685" width="15.6328125" bestFit="1" customWidth="1"/>
    <col min="7686" max="7686" width="12.6328125" bestFit="1" customWidth="1"/>
    <col min="7687" max="7687" width="15.6328125" bestFit="1" customWidth="1"/>
    <col min="7688" max="7688" width="12.6328125" bestFit="1" customWidth="1"/>
    <col min="7689" max="7689" width="15.6328125" bestFit="1" customWidth="1"/>
    <col min="7690" max="7690" width="12.6328125" bestFit="1" customWidth="1"/>
    <col min="7691" max="7691" width="15.6328125" bestFit="1" customWidth="1"/>
    <col min="7692" max="7692" width="12.6328125" bestFit="1" customWidth="1"/>
    <col min="7693" max="7693" width="15.6328125" bestFit="1" customWidth="1"/>
    <col min="7694" max="7694" width="12.6328125" bestFit="1" customWidth="1"/>
    <col min="7695" max="7695" width="15.6328125" bestFit="1" customWidth="1"/>
    <col min="7696" max="7696" width="12.6328125" bestFit="1" customWidth="1"/>
    <col min="7697" max="7697" width="15.6328125" bestFit="1" customWidth="1"/>
    <col min="7698" max="7698" width="12.6328125" bestFit="1" customWidth="1"/>
    <col min="7699" max="7699" width="15.6328125" bestFit="1" customWidth="1"/>
    <col min="7700" max="7700" width="12.6328125" bestFit="1" customWidth="1"/>
    <col min="7701" max="7701" width="15.6328125" bestFit="1" customWidth="1"/>
    <col min="7702" max="7702" width="12.6328125" bestFit="1" customWidth="1"/>
    <col min="7703" max="7703" width="15.6328125" bestFit="1" customWidth="1"/>
    <col min="7704" max="7704" width="12.6328125" bestFit="1" customWidth="1"/>
    <col min="7705" max="7705" width="15.6328125" bestFit="1" customWidth="1"/>
    <col min="7706" max="7706" width="12.6328125" bestFit="1" customWidth="1"/>
    <col min="7707" max="7707" width="15.6328125" bestFit="1" customWidth="1"/>
    <col min="7708" max="7709" width="12.6328125" bestFit="1" customWidth="1"/>
    <col min="7710" max="7710" width="15.6328125" bestFit="1" customWidth="1"/>
    <col min="7711" max="7711" width="12.6328125" bestFit="1" customWidth="1"/>
    <col min="7712" max="7712" width="15.6328125" bestFit="1" customWidth="1"/>
    <col min="7713" max="7713" width="12.6328125" bestFit="1" customWidth="1"/>
    <col min="7714" max="7714" width="15.6328125" bestFit="1" customWidth="1"/>
    <col min="7715" max="7715" width="12.6328125" bestFit="1" customWidth="1"/>
    <col min="7716" max="7716" width="15.6328125" bestFit="1" customWidth="1"/>
    <col min="7717" max="7717" width="12.6328125" bestFit="1" customWidth="1"/>
    <col min="7718" max="7718" width="15.6328125" bestFit="1" customWidth="1"/>
    <col min="7719" max="7719" width="12.6328125" bestFit="1" customWidth="1"/>
    <col min="7720" max="7720" width="15.6328125" bestFit="1" customWidth="1"/>
    <col min="7721" max="7721" width="12.6328125" bestFit="1" customWidth="1"/>
    <col min="7722" max="7722" width="15.6328125" bestFit="1" customWidth="1"/>
    <col min="7723" max="7723" width="12.6328125" bestFit="1" customWidth="1"/>
    <col min="7724" max="7724" width="15.6328125" bestFit="1" customWidth="1"/>
    <col min="7725" max="7725" width="12.6328125" bestFit="1" customWidth="1"/>
    <col min="7726" max="7726" width="15.6328125" bestFit="1" customWidth="1"/>
    <col min="7727" max="7727" width="12.6328125" bestFit="1" customWidth="1"/>
    <col min="7728" max="7728" width="15.6328125" bestFit="1" customWidth="1"/>
    <col min="7729" max="7729" width="12.6328125" bestFit="1" customWidth="1"/>
    <col min="7730" max="7730" width="15.6328125" bestFit="1" customWidth="1"/>
    <col min="7731" max="7731" width="12.6328125" bestFit="1" customWidth="1"/>
    <col min="7732" max="7732" width="15.6328125" bestFit="1" customWidth="1"/>
    <col min="7733" max="7733" width="12.6328125" bestFit="1" customWidth="1"/>
    <col min="7734" max="7734" width="15.6328125" bestFit="1" customWidth="1"/>
    <col min="7735" max="7735" width="12.6328125" bestFit="1" customWidth="1"/>
    <col min="7736" max="7736" width="15.6328125" bestFit="1" customWidth="1"/>
    <col min="7737" max="7737" width="12.6328125" bestFit="1" customWidth="1"/>
    <col min="7738" max="7738" width="15.6328125" bestFit="1" customWidth="1"/>
    <col min="7739" max="7739" width="12.6328125" bestFit="1" customWidth="1"/>
    <col min="7740" max="7740" width="15.6328125" bestFit="1" customWidth="1"/>
    <col min="7741" max="7741" width="12.6328125" bestFit="1" customWidth="1"/>
    <col min="7742" max="7742" width="15.6328125" bestFit="1" customWidth="1"/>
    <col min="7743" max="7743" width="12.6328125" bestFit="1" customWidth="1"/>
    <col min="7744" max="7744" width="15.6328125" bestFit="1" customWidth="1"/>
    <col min="7745" max="7745" width="12.6328125" bestFit="1" customWidth="1"/>
    <col min="7746" max="7746" width="15.6328125" bestFit="1" customWidth="1"/>
    <col min="7747" max="7747" width="12.6328125" bestFit="1" customWidth="1"/>
    <col min="7748" max="7748" width="15.6328125" bestFit="1" customWidth="1"/>
    <col min="7749" max="7749" width="12.6328125" bestFit="1" customWidth="1"/>
    <col min="7750" max="7750" width="15.6328125" bestFit="1" customWidth="1"/>
    <col min="7751" max="7751" width="12.6328125" bestFit="1" customWidth="1"/>
    <col min="7752" max="7752" width="15.6328125" bestFit="1" customWidth="1"/>
    <col min="7753" max="7753" width="12.6328125" bestFit="1" customWidth="1"/>
    <col min="7754" max="7754" width="15.6328125" bestFit="1" customWidth="1"/>
    <col min="7755" max="7755" width="12.6328125" bestFit="1" customWidth="1"/>
    <col min="7756" max="7756" width="15.6328125" bestFit="1" customWidth="1"/>
    <col min="7757" max="7757" width="12.6328125" bestFit="1" customWidth="1"/>
    <col min="7758" max="7758" width="15.6328125" bestFit="1" customWidth="1"/>
    <col min="7759" max="7759" width="12.6328125" bestFit="1" customWidth="1"/>
    <col min="7760" max="7760" width="15.6328125" bestFit="1" customWidth="1"/>
    <col min="7761" max="7761" width="12.6328125" bestFit="1" customWidth="1"/>
    <col min="7762" max="7762" width="15.6328125" bestFit="1" customWidth="1"/>
    <col min="7763" max="7763" width="12.6328125" bestFit="1" customWidth="1"/>
    <col min="7764" max="7764" width="15.6328125" bestFit="1" customWidth="1"/>
    <col min="7765" max="7765" width="12.6328125" bestFit="1" customWidth="1"/>
    <col min="7766" max="7766" width="15.6328125" bestFit="1" customWidth="1"/>
    <col min="7767" max="7767" width="12.6328125" bestFit="1" customWidth="1"/>
    <col min="7768" max="7768" width="15.6328125" bestFit="1" customWidth="1"/>
    <col min="7769" max="7769" width="12.6328125" bestFit="1" customWidth="1"/>
    <col min="7770" max="7770" width="15.6328125" bestFit="1" customWidth="1"/>
    <col min="7771" max="7771" width="12.6328125" bestFit="1" customWidth="1"/>
    <col min="7772" max="7772" width="15.6328125" bestFit="1" customWidth="1"/>
    <col min="7773" max="7773" width="12.6328125" bestFit="1" customWidth="1"/>
    <col min="7774" max="7774" width="15.6328125" bestFit="1" customWidth="1"/>
    <col min="7775" max="7775" width="12.6328125" bestFit="1" customWidth="1"/>
    <col min="7776" max="7776" width="15.6328125" bestFit="1" customWidth="1"/>
    <col min="7777" max="7777" width="12.6328125" bestFit="1" customWidth="1"/>
    <col min="7778" max="7778" width="15.6328125" bestFit="1" customWidth="1"/>
    <col min="7779" max="7779" width="12.6328125" bestFit="1" customWidth="1"/>
    <col min="7780" max="7780" width="15.6328125" bestFit="1" customWidth="1"/>
    <col min="7781" max="7781" width="12.6328125" bestFit="1" customWidth="1"/>
    <col min="7782" max="7782" width="15.6328125" bestFit="1" customWidth="1"/>
    <col min="7783" max="7783" width="12.6328125" bestFit="1" customWidth="1"/>
    <col min="7784" max="7784" width="15.6328125" bestFit="1" customWidth="1"/>
    <col min="7785" max="7785" width="12.6328125" bestFit="1" customWidth="1"/>
    <col min="7786" max="7786" width="15.6328125" bestFit="1" customWidth="1"/>
    <col min="7787" max="7787" width="12.6328125" bestFit="1" customWidth="1"/>
    <col min="7788" max="7788" width="15.6328125" bestFit="1" customWidth="1"/>
    <col min="7789" max="7789" width="12.6328125" bestFit="1" customWidth="1"/>
    <col min="7790" max="7790" width="15.6328125" bestFit="1" customWidth="1"/>
    <col min="7791" max="7791" width="12.6328125" bestFit="1" customWidth="1"/>
    <col min="7792" max="7792" width="15.6328125" bestFit="1" customWidth="1"/>
    <col min="7793" max="7793" width="12.6328125" bestFit="1" customWidth="1"/>
    <col min="7794" max="7794" width="15.6328125" bestFit="1" customWidth="1"/>
    <col min="7795" max="7795" width="12.6328125" bestFit="1" customWidth="1"/>
    <col min="7796" max="7796" width="15.6328125" bestFit="1" customWidth="1"/>
    <col min="7797" max="7797" width="12.6328125" bestFit="1" customWidth="1"/>
    <col min="7798" max="7798" width="15.6328125" bestFit="1" customWidth="1"/>
    <col min="7799" max="7799" width="12.6328125" bestFit="1" customWidth="1"/>
    <col min="7800" max="7800" width="15.6328125" bestFit="1" customWidth="1"/>
    <col min="7801" max="7801" width="12.6328125" bestFit="1" customWidth="1"/>
    <col min="7802" max="7802" width="15.6328125" bestFit="1" customWidth="1"/>
    <col min="7803" max="7803" width="12.6328125" bestFit="1" customWidth="1"/>
    <col min="7804" max="7804" width="15.6328125" bestFit="1" customWidth="1"/>
    <col min="7805" max="7805" width="12.6328125" bestFit="1" customWidth="1"/>
    <col min="7806" max="7806" width="15.6328125" bestFit="1" customWidth="1"/>
    <col min="7807" max="7807" width="12.6328125" bestFit="1" customWidth="1"/>
    <col min="7808" max="7808" width="15.6328125" bestFit="1" customWidth="1"/>
    <col min="7809" max="7809" width="12.6328125" bestFit="1" customWidth="1"/>
    <col min="7810" max="7810" width="15.6328125" bestFit="1" customWidth="1"/>
    <col min="7811" max="7811" width="12.6328125" bestFit="1" customWidth="1"/>
    <col min="7812" max="7812" width="15.6328125" bestFit="1" customWidth="1"/>
    <col min="7813" max="7813" width="12.6328125" bestFit="1" customWidth="1"/>
    <col min="7814" max="7814" width="15.6328125" bestFit="1" customWidth="1"/>
    <col min="7815" max="7815" width="12.6328125" bestFit="1" customWidth="1"/>
    <col min="7816" max="7816" width="15.6328125" bestFit="1" customWidth="1"/>
    <col min="7817" max="7817" width="12.6328125" bestFit="1" customWidth="1"/>
    <col min="7818" max="7818" width="15.6328125" bestFit="1" customWidth="1"/>
    <col min="7819" max="7819" width="12.6328125" bestFit="1" customWidth="1"/>
    <col min="7820" max="7820" width="15.6328125" bestFit="1" customWidth="1"/>
    <col min="7821" max="7821" width="12.6328125" bestFit="1" customWidth="1"/>
    <col min="7822" max="7822" width="15.6328125" bestFit="1" customWidth="1"/>
    <col min="7823" max="7823" width="12.6328125" bestFit="1" customWidth="1"/>
    <col min="7824" max="7824" width="15.6328125" bestFit="1" customWidth="1"/>
    <col min="7825" max="7825" width="12.6328125" bestFit="1" customWidth="1"/>
    <col min="7826" max="7826" width="15.6328125" bestFit="1" customWidth="1"/>
    <col min="7827" max="7827" width="12.6328125" bestFit="1" customWidth="1"/>
    <col min="7828" max="7828" width="15.6328125" bestFit="1" customWidth="1"/>
    <col min="7829" max="7829" width="12.6328125" bestFit="1" customWidth="1"/>
    <col min="7830" max="7830" width="15.6328125" bestFit="1" customWidth="1"/>
    <col min="7831" max="7831" width="12.6328125" bestFit="1" customWidth="1"/>
    <col min="7832" max="7832" width="15.6328125" bestFit="1" customWidth="1"/>
    <col min="7833" max="7833" width="12.6328125" bestFit="1" customWidth="1"/>
    <col min="7834" max="7834" width="15.6328125" bestFit="1" customWidth="1"/>
    <col min="7835" max="7835" width="12.6328125" bestFit="1" customWidth="1"/>
    <col min="7836" max="7836" width="15.6328125" bestFit="1" customWidth="1"/>
    <col min="7837" max="7837" width="12.6328125" bestFit="1" customWidth="1"/>
    <col min="7838" max="7838" width="15.6328125" bestFit="1" customWidth="1"/>
    <col min="7839" max="7839" width="12.6328125" bestFit="1" customWidth="1"/>
    <col min="7840" max="7840" width="15.6328125" bestFit="1" customWidth="1"/>
    <col min="7841" max="7841" width="12.6328125" bestFit="1" customWidth="1"/>
    <col min="7842" max="7842" width="15.6328125" bestFit="1" customWidth="1"/>
    <col min="7843" max="7843" width="12.6328125" bestFit="1" customWidth="1"/>
    <col min="7844" max="7844" width="15.6328125" bestFit="1" customWidth="1"/>
    <col min="7845" max="7845" width="12.6328125" bestFit="1" customWidth="1"/>
    <col min="7846" max="7846" width="15.6328125" bestFit="1" customWidth="1"/>
    <col min="7847" max="7847" width="12.6328125" bestFit="1" customWidth="1"/>
    <col min="7848" max="7848" width="15.6328125" bestFit="1" customWidth="1"/>
    <col min="7849" max="7849" width="12.6328125" bestFit="1" customWidth="1"/>
    <col min="7850" max="7850" width="15.6328125" bestFit="1" customWidth="1"/>
    <col min="7851" max="7851" width="12.6328125" bestFit="1" customWidth="1"/>
    <col min="7852" max="7852" width="15.6328125" bestFit="1" customWidth="1"/>
    <col min="7853" max="7853" width="12.6328125" bestFit="1" customWidth="1"/>
    <col min="7854" max="7854" width="15.6328125" bestFit="1" customWidth="1"/>
    <col min="7855" max="7855" width="12.6328125" bestFit="1" customWidth="1"/>
    <col min="7856" max="7856" width="15.6328125" bestFit="1" customWidth="1"/>
    <col min="7857" max="7857" width="12.6328125" bestFit="1" customWidth="1"/>
    <col min="7858" max="7858" width="15.6328125" bestFit="1" customWidth="1"/>
    <col min="7859" max="7859" width="12.6328125" bestFit="1" customWidth="1"/>
    <col min="7860" max="7860" width="15.6328125" bestFit="1" customWidth="1"/>
    <col min="7861" max="7861" width="12.6328125" bestFit="1" customWidth="1"/>
    <col min="7862" max="7862" width="15.6328125" bestFit="1" customWidth="1"/>
    <col min="7863" max="7863" width="12.6328125" bestFit="1" customWidth="1"/>
    <col min="7864" max="7864" width="15.6328125" bestFit="1" customWidth="1"/>
    <col min="7865" max="7865" width="12.6328125" bestFit="1" customWidth="1"/>
    <col min="7866" max="7866" width="15.6328125" bestFit="1" customWidth="1"/>
    <col min="7867" max="7867" width="12.6328125" bestFit="1" customWidth="1"/>
    <col min="7868" max="7868" width="15.6328125" bestFit="1" customWidth="1"/>
    <col min="7869" max="7869" width="12.6328125" bestFit="1" customWidth="1"/>
    <col min="7870" max="7870" width="15.6328125" bestFit="1" customWidth="1"/>
    <col min="7871" max="7871" width="12.6328125" bestFit="1" customWidth="1"/>
    <col min="7872" max="7872" width="15.6328125" bestFit="1" customWidth="1"/>
    <col min="7873" max="7873" width="12.6328125" bestFit="1" customWidth="1"/>
    <col min="7874" max="7874" width="15.6328125" bestFit="1" customWidth="1"/>
    <col min="7875" max="7875" width="12.6328125" bestFit="1" customWidth="1"/>
    <col min="7876" max="7876" width="15.6328125" bestFit="1" customWidth="1"/>
    <col min="7877" max="7877" width="12.6328125" bestFit="1" customWidth="1"/>
    <col min="7878" max="7878" width="15.6328125" bestFit="1" customWidth="1"/>
    <col min="7879" max="7879" width="12.6328125" bestFit="1" customWidth="1"/>
    <col min="7880" max="7880" width="15.6328125" bestFit="1" customWidth="1"/>
    <col min="7881" max="7881" width="12.6328125" bestFit="1" customWidth="1"/>
    <col min="7882" max="7882" width="15.6328125" bestFit="1" customWidth="1"/>
    <col min="7883" max="7883" width="12.6328125" bestFit="1" customWidth="1"/>
    <col min="7884" max="7884" width="15.6328125" bestFit="1" customWidth="1"/>
    <col min="7885" max="7885" width="12.6328125" bestFit="1" customWidth="1"/>
    <col min="7886" max="7886" width="15.6328125" bestFit="1" customWidth="1"/>
    <col min="7887" max="7887" width="12.6328125" bestFit="1" customWidth="1"/>
    <col min="7888" max="7888" width="15.6328125" bestFit="1" customWidth="1"/>
    <col min="7889" max="7889" width="12.6328125" bestFit="1" customWidth="1"/>
    <col min="7890" max="7890" width="15.6328125" bestFit="1" customWidth="1"/>
    <col min="7891" max="7891" width="12.6328125" bestFit="1" customWidth="1"/>
    <col min="7892" max="7892" width="15.6328125" bestFit="1" customWidth="1"/>
    <col min="7893" max="7893" width="12.6328125" bestFit="1" customWidth="1"/>
    <col min="7894" max="7894" width="15.6328125" bestFit="1" customWidth="1"/>
    <col min="7895" max="7895" width="12.6328125" bestFit="1" customWidth="1"/>
    <col min="7896" max="7896" width="15.6328125" bestFit="1" customWidth="1"/>
    <col min="7897" max="7897" width="12.6328125" bestFit="1" customWidth="1"/>
    <col min="7898" max="7898" width="15.6328125" bestFit="1" customWidth="1"/>
    <col min="7899" max="7899" width="12.6328125" bestFit="1" customWidth="1"/>
    <col min="7900" max="7900" width="15.6328125" bestFit="1" customWidth="1"/>
    <col min="7901" max="7901" width="12.6328125" bestFit="1" customWidth="1"/>
    <col min="7902" max="7902" width="15.6328125" bestFit="1" customWidth="1"/>
    <col min="7903" max="7903" width="12.6328125" bestFit="1" customWidth="1"/>
    <col min="7904" max="7904" width="15.6328125" bestFit="1" customWidth="1"/>
    <col min="7905" max="7905" width="12.6328125" bestFit="1" customWidth="1"/>
    <col min="7906" max="7906" width="15.6328125" bestFit="1" customWidth="1"/>
    <col min="7907" max="7907" width="12.6328125" bestFit="1" customWidth="1"/>
    <col min="7908" max="7908" width="15.6328125" bestFit="1" customWidth="1"/>
    <col min="7909" max="7909" width="12.6328125" bestFit="1" customWidth="1"/>
    <col min="7910" max="7910" width="15.6328125" bestFit="1" customWidth="1"/>
    <col min="7911" max="7911" width="12.6328125" bestFit="1" customWidth="1"/>
    <col min="7912" max="7912" width="15.6328125" bestFit="1" customWidth="1"/>
    <col min="7913" max="7913" width="12.6328125" bestFit="1" customWidth="1"/>
    <col min="7914" max="7914" width="15.6328125" bestFit="1" customWidth="1"/>
    <col min="7915" max="7915" width="12.6328125" bestFit="1" customWidth="1"/>
    <col min="7916" max="7916" width="15.6328125" bestFit="1" customWidth="1"/>
    <col min="7917" max="7917" width="12.6328125" bestFit="1" customWidth="1"/>
    <col min="7918" max="7918" width="15.6328125" bestFit="1" customWidth="1"/>
    <col min="7919" max="7919" width="12.6328125" bestFit="1" customWidth="1"/>
    <col min="7920" max="7920" width="15.6328125" bestFit="1" customWidth="1"/>
    <col min="7921" max="7921" width="12.6328125" bestFit="1" customWidth="1"/>
    <col min="7922" max="7922" width="15.6328125" bestFit="1" customWidth="1"/>
    <col min="7923" max="7923" width="12.6328125" bestFit="1" customWidth="1"/>
    <col min="7924" max="7924" width="15.6328125" bestFit="1" customWidth="1"/>
    <col min="7925" max="7925" width="12.6328125" bestFit="1" customWidth="1"/>
    <col min="7926" max="7926" width="15.6328125" bestFit="1" customWidth="1"/>
    <col min="7927" max="7927" width="12.6328125" bestFit="1" customWidth="1"/>
    <col min="7928" max="7928" width="15.6328125" bestFit="1" customWidth="1"/>
    <col min="7929" max="7929" width="12.6328125" bestFit="1" customWidth="1"/>
    <col min="7930" max="7930" width="15.6328125" bestFit="1" customWidth="1"/>
    <col min="7931" max="7931" width="12.6328125" bestFit="1" customWidth="1"/>
    <col min="7932" max="7932" width="15.6328125" bestFit="1" customWidth="1"/>
    <col min="7933" max="7933" width="12.6328125" bestFit="1" customWidth="1"/>
    <col min="7934" max="7934" width="15.6328125" bestFit="1" customWidth="1"/>
    <col min="7935" max="7935" width="12.6328125" bestFit="1" customWidth="1"/>
    <col min="7936" max="7936" width="15.6328125" bestFit="1" customWidth="1"/>
    <col min="7937" max="7937" width="12.6328125" bestFit="1" customWidth="1"/>
    <col min="7938" max="7938" width="15.6328125" bestFit="1" customWidth="1"/>
    <col min="7939" max="7939" width="12.6328125" bestFit="1" customWidth="1"/>
    <col min="7940" max="7940" width="15.6328125" bestFit="1" customWidth="1"/>
    <col min="7941" max="7941" width="12.6328125" bestFit="1" customWidth="1"/>
    <col min="7942" max="7942" width="15.6328125" bestFit="1" customWidth="1"/>
    <col min="7943" max="7943" width="12.6328125" bestFit="1" customWidth="1"/>
    <col min="7944" max="7944" width="15.6328125" bestFit="1" customWidth="1"/>
    <col min="7945" max="7945" width="12.6328125" bestFit="1" customWidth="1"/>
    <col min="7946" max="7946" width="15.6328125" bestFit="1" customWidth="1"/>
    <col min="7947" max="7947" width="12.6328125" bestFit="1" customWidth="1"/>
    <col min="7948" max="7948" width="15.6328125" bestFit="1" customWidth="1"/>
    <col min="7949" max="7949" width="12.6328125" bestFit="1" customWidth="1"/>
    <col min="7950" max="7950" width="15.6328125" bestFit="1" customWidth="1"/>
    <col min="7951" max="7951" width="12.6328125" bestFit="1" customWidth="1"/>
    <col min="7952" max="7952" width="15.6328125" bestFit="1" customWidth="1"/>
    <col min="7953" max="7953" width="12.6328125" bestFit="1" customWidth="1"/>
    <col min="7954" max="7954" width="15.6328125" bestFit="1" customWidth="1"/>
    <col min="7955" max="7955" width="12.6328125" bestFit="1" customWidth="1"/>
    <col min="7956" max="7956" width="15.6328125" bestFit="1" customWidth="1"/>
    <col min="7957" max="7957" width="12.6328125" bestFit="1" customWidth="1"/>
    <col min="7958" max="7958" width="15.6328125" bestFit="1" customWidth="1"/>
    <col min="7959" max="7959" width="12.6328125" bestFit="1" customWidth="1"/>
    <col min="7960" max="7960" width="15.6328125" bestFit="1" customWidth="1"/>
    <col min="7961" max="7961" width="12.6328125" bestFit="1" customWidth="1"/>
    <col min="7962" max="7962" width="15.6328125" bestFit="1" customWidth="1"/>
    <col min="7963" max="7963" width="12.6328125" bestFit="1" customWidth="1"/>
    <col min="7964" max="7964" width="15.6328125" bestFit="1" customWidth="1"/>
    <col min="7965" max="7965" width="12.6328125" bestFit="1" customWidth="1"/>
    <col min="7966" max="7966" width="15.6328125" bestFit="1" customWidth="1"/>
    <col min="7967" max="7967" width="12.6328125" bestFit="1" customWidth="1"/>
    <col min="7968" max="7968" width="15.6328125" bestFit="1" customWidth="1"/>
    <col min="7969" max="7969" width="12.6328125" bestFit="1" customWidth="1"/>
    <col min="7970" max="7970" width="15.6328125" bestFit="1" customWidth="1"/>
    <col min="7971" max="7971" width="12.6328125" bestFit="1" customWidth="1"/>
    <col min="7972" max="7972" width="15.6328125" bestFit="1" customWidth="1"/>
    <col min="7973" max="7973" width="12.6328125" bestFit="1" customWidth="1"/>
    <col min="7974" max="7974" width="15.6328125" bestFit="1" customWidth="1"/>
    <col min="7975" max="7975" width="12.6328125" bestFit="1" customWidth="1"/>
    <col min="7976" max="7976" width="15.6328125" bestFit="1" customWidth="1"/>
    <col min="7977" max="7977" width="12.6328125" bestFit="1" customWidth="1"/>
    <col min="7978" max="7978" width="15.6328125" bestFit="1" customWidth="1"/>
    <col min="7979" max="7979" width="12.6328125" bestFit="1" customWidth="1"/>
    <col min="7980" max="7980" width="15.6328125" bestFit="1" customWidth="1"/>
    <col min="7981" max="7981" width="12.6328125" bestFit="1" customWidth="1"/>
    <col min="7982" max="7982" width="15.6328125" bestFit="1" customWidth="1"/>
    <col min="7983" max="7983" width="12.6328125" bestFit="1" customWidth="1"/>
    <col min="7984" max="7984" width="15.6328125" bestFit="1" customWidth="1"/>
    <col min="7985" max="7985" width="12.6328125" bestFit="1" customWidth="1"/>
    <col min="7986" max="7986" width="15.6328125" bestFit="1" customWidth="1"/>
    <col min="7987" max="7987" width="12.6328125" bestFit="1" customWidth="1"/>
    <col min="7988" max="7988" width="15.6328125" bestFit="1" customWidth="1"/>
    <col min="7989" max="7989" width="12.6328125" bestFit="1" customWidth="1"/>
    <col min="7990" max="7990" width="15.6328125" bestFit="1" customWidth="1"/>
    <col min="7991" max="7991" width="12.6328125" bestFit="1" customWidth="1"/>
    <col min="7992" max="7992" width="15.6328125" bestFit="1" customWidth="1"/>
    <col min="7993" max="7993" width="12.6328125" bestFit="1" customWidth="1"/>
    <col min="7994" max="7994" width="15.6328125" bestFit="1" customWidth="1"/>
    <col min="7995" max="7995" width="12.6328125" bestFit="1" customWidth="1"/>
    <col min="7996" max="7996" width="15.6328125" bestFit="1" customWidth="1"/>
    <col min="7997" max="7997" width="12.6328125" bestFit="1" customWidth="1"/>
    <col min="7998" max="7998" width="15.6328125" bestFit="1" customWidth="1"/>
    <col min="7999" max="7999" width="12.6328125" bestFit="1" customWidth="1"/>
    <col min="8000" max="8000" width="15.6328125" bestFit="1" customWidth="1"/>
    <col min="8001" max="8001" width="12.6328125" bestFit="1" customWidth="1"/>
    <col min="8002" max="8002" width="15.6328125" bestFit="1" customWidth="1"/>
    <col min="8003" max="8003" width="12.6328125" bestFit="1" customWidth="1"/>
    <col min="8004" max="8004" width="15.6328125" bestFit="1" customWidth="1"/>
    <col min="8005" max="8006" width="12.6328125" bestFit="1" customWidth="1"/>
    <col min="8007" max="8007" width="15.6328125" bestFit="1" customWidth="1"/>
    <col min="8008" max="8008" width="12.6328125" bestFit="1" customWidth="1"/>
    <col min="8009" max="8009" width="15.6328125" bestFit="1" customWidth="1"/>
    <col min="8010" max="8010" width="12.6328125" bestFit="1" customWidth="1"/>
    <col min="8011" max="8011" width="15.6328125" bestFit="1" customWidth="1"/>
    <col min="8012" max="8012" width="12.6328125" bestFit="1" customWidth="1"/>
    <col min="8013" max="8013" width="15.6328125" bestFit="1" customWidth="1"/>
    <col min="8014" max="8015" width="12.6328125" bestFit="1" customWidth="1"/>
    <col min="8016" max="8016" width="15.6328125" bestFit="1" customWidth="1"/>
    <col min="8017" max="8017" width="12.6328125" bestFit="1" customWidth="1"/>
    <col min="8018" max="8018" width="15.6328125" bestFit="1" customWidth="1"/>
    <col min="8019" max="8019" width="12.6328125" bestFit="1" customWidth="1"/>
    <col min="8020" max="8020" width="15.6328125" bestFit="1" customWidth="1"/>
    <col min="8021" max="8021" width="12.6328125" bestFit="1" customWidth="1"/>
    <col min="8022" max="8022" width="15.6328125" bestFit="1" customWidth="1"/>
    <col min="8023" max="8023" width="12.6328125" bestFit="1" customWidth="1"/>
    <col min="8024" max="8024" width="15.6328125" bestFit="1" customWidth="1"/>
    <col min="8025" max="8025" width="12.6328125" bestFit="1" customWidth="1"/>
    <col min="8026" max="8026" width="15.6328125" bestFit="1" customWidth="1"/>
    <col min="8027" max="8027" width="12.6328125" bestFit="1" customWidth="1"/>
    <col min="8028" max="8028" width="15.6328125" bestFit="1" customWidth="1"/>
    <col min="8029" max="8029" width="12.6328125" bestFit="1" customWidth="1"/>
    <col min="8030" max="8030" width="15.6328125" bestFit="1" customWidth="1"/>
    <col min="8031" max="8031" width="12.6328125" bestFit="1" customWidth="1"/>
    <col min="8032" max="8032" width="15.6328125" bestFit="1" customWidth="1"/>
    <col min="8033" max="8033" width="12.6328125" bestFit="1" customWidth="1"/>
    <col min="8034" max="8034" width="15.6328125" bestFit="1" customWidth="1"/>
    <col min="8035" max="8035" width="12.6328125" bestFit="1" customWidth="1"/>
    <col min="8036" max="8036" width="15.6328125" bestFit="1" customWidth="1"/>
    <col min="8037" max="8037" width="12.6328125" bestFit="1" customWidth="1"/>
    <col min="8038" max="8038" width="15.6328125" bestFit="1" customWidth="1"/>
    <col min="8039" max="8039" width="12.6328125" bestFit="1" customWidth="1"/>
    <col min="8040" max="8040" width="15.6328125" bestFit="1" customWidth="1"/>
    <col min="8041" max="8041" width="12.6328125" bestFit="1" customWidth="1"/>
    <col min="8042" max="8042" width="15.6328125" bestFit="1" customWidth="1"/>
    <col min="8043" max="8043" width="12.6328125" bestFit="1" customWidth="1"/>
    <col min="8044" max="8044" width="15.6328125" bestFit="1" customWidth="1"/>
    <col min="8045" max="8045" width="12.6328125" bestFit="1" customWidth="1"/>
    <col min="8046" max="8046" width="15.6328125" bestFit="1" customWidth="1"/>
    <col min="8047" max="8047" width="12.6328125" bestFit="1" customWidth="1"/>
    <col min="8048" max="8048" width="15.6328125" bestFit="1" customWidth="1"/>
    <col min="8049" max="8049" width="12.6328125" bestFit="1" customWidth="1"/>
    <col min="8050" max="8050" width="15.6328125" bestFit="1" customWidth="1"/>
    <col min="8051" max="8051" width="12.6328125" bestFit="1" customWidth="1"/>
    <col min="8052" max="8052" width="15.6328125" bestFit="1" customWidth="1"/>
    <col min="8053" max="8053" width="12.6328125" bestFit="1" customWidth="1"/>
    <col min="8054" max="8054" width="15.6328125" bestFit="1" customWidth="1"/>
    <col min="8055" max="8055" width="12.6328125" bestFit="1" customWidth="1"/>
    <col min="8056" max="8056" width="15.6328125" bestFit="1" customWidth="1"/>
    <col min="8057" max="8057" width="12.6328125" bestFit="1" customWidth="1"/>
    <col min="8058" max="8058" width="15.6328125" bestFit="1" customWidth="1"/>
    <col min="8059" max="8059" width="12.6328125" bestFit="1" customWidth="1"/>
    <col min="8060" max="8060" width="15.6328125" bestFit="1" customWidth="1"/>
    <col min="8061" max="8061" width="12.6328125" bestFit="1" customWidth="1"/>
    <col min="8062" max="8062" width="15.6328125" bestFit="1" customWidth="1"/>
    <col min="8063" max="8063" width="12.6328125" bestFit="1" customWidth="1"/>
    <col min="8064" max="8064" width="15.6328125" bestFit="1" customWidth="1"/>
    <col min="8065" max="8065" width="12.6328125" bestFit="1" customWidth="1"/>
    <col min="8066" max="8066" width="15.6328125" bestFit="1" customWidth="1"/>
    <col min="8067" max="8067" width="12.6328125" bestFit="1" customWidth="1"/>
    <col min="8068" max="8068" width="15.6328125" bestFit="1" customWidth="1"/>
    <col min="8069" max="8069" width="12.6328125" bestFit="1" customWidth="1"/>
    <col min="8070" max="8070" width="15.6328125" bestFit="1" customWidth="1"/>
    <col min="8071" max="8071" width="12.6328125" bestFit="1" customWidth="1"/>
    <col min="8072" max="8072" width="15.6328125" bestFit="1" customWidth="1"/>
    <col min="8073" max="8073" width="12.6328125" bestFit="1" customWidth="1"/>
    <col min="8074" max="8074" width="15.6328125" bestFit="1" customWidth="1"/>
    <col min="8075" max="8075" width="12.6328125" bestFit="1" customWidth="1"/>
    <col min="8076" max="8076" width="15.6328125" bestFit="1" customWidth="1"/>
    <col min="8077" max="8077" width="12.6328125" bestFit="1" customWidth="1"/>
    <col min="8078" max="8078" width="15.6328125" bestFit="1" customWidth="1"/>
    <col min="8079" max="8079" width="12.6328125" bestFit="1" customWidth="1"/>
    <col min="8080" max="8080" width="15.6328125" bestFit="1" customWidth="1"/>
    <col min="8081" max="8081" width="12.6328125" bestFit="1" customWidth="1"/>
    <col min="8082" max="8082" width="15.6328125" bestFit="1" customWidth="1"/>
    <col min="8083" max="8083" width="12.6328125" bestFit="1" customWidth="1"/>
    <col min="8084" max="8084" width="15.6328125" bestFit="1" customWidth="1"/>
    <col min="8085" max="8085" width="12.6328125" bestFit="1" customWidth="1"/>
    <col min="8086" max="8086" width="15.6328125" bestFit="1" customWidth="1"/>
    <col min="8087" max="8087" width="12.6328125" bestFit="1" customWidth="1"/>
    <col min="8088" max="8088" width="15.6328125" bestFit="1" customWidth="1"/>
    <col min="8089" max="8089" width="12.6328125" bestFit="1" customWidth="1"/>
    <col min="8090" max="8090" width="15.6328125" bestFit="1" customWidth="1"/>
    <col min="8091" max="8091" width="12.6328125" bestFit="1" customWidth="1"/>
    <col min="8092" max="8092" width="15.6328125" bestFit="1" customWidth="1"/>
    <col min="8093" max="8093" width="12.6328125" bestFit="1" customWidth="1"/>
    <col min="8094" max="8094" width="15.6328125" bestFit="1" customWidth="1"/>
    <col min="8095" max="8095" width="12.6328125" bestFit="1" customWidth="1"/>
    <col min="8096" max="8096" width="15.6328125" bestFit="1" customWidth="1"/>
    <col min="8097" max="8097" width="12.6328125" bestFit="1" customWidth="1"/>
    <col min="8098" max="8098" width="15.6328125" bestFit="1" customWidth="1"/>
    <col min="8099" max="8099" width="12.6328125" bestFit="1" customWidth="1"/>
    <col min="8100" max="8100" width="15.6328125" bestFit="1" customWidth="1"/>
    <col min="8101" max="8101" width="12.6328125" bestFit="1" customWidth="1"/>
    <col min="8102" max="8102" width="15.6328125" bestFit="1" customWidth="1"/>
    <col min="8103" max="8103" width="12.6328125" bestFit="1" customWidth="1"/>
    <col min="8104" max="8104" width="15.6328125" bestFit="1" customWidth="1"/>
    <col min="8105" max="8105" width="12.6328125" bestFit="1" customWidth="1"/>
    <col min="8106" max="8106" width="15.6328125" bestFit="1" customWidth="1"/>
    <col min="8107" max="8107" width="12.6328125" bestFit="1" customWidth="1"/>
    <col min="8108" max="8108" width="15.6328125" bestFit="1" customWidth="1"/>
    <col min="8109" max="8109" width="12.6328125" bestFit="1" customWidth="1"/>
    <col min="8110" max="8110" width="15.6328125" bestFit="1" customWidth="1"/>
    <col min="8111" max="8111" width="12.6328125" bestFit="1" customWidth="1"/>
    <col min="8112" max="8112" width="15.6328125" bestFit="1" customWidth="1"/>
    <col min="8113" max="8113" width="12.6328125" bestFit="1" customWidth="1"/>
    <col min="8114" max="8114" width="15.6328125" bestFit="1" customWidth="1"/>
    <col min="8115" max="8115" width="12.6328125" bestFit="1" customWidth="1"/>
    <col min="8116" max="8116" width="15.6328125" bestFit="1" customWidth="1"/>
    <col min="8117" max="8117" width="12.6328125" bestFit="1" customWidth="1"/>
    <col min="8118" max="8118" width="15.6328125" bestFit="1" customWidth="1"/>
    <col min="8119" max="8119" width="12.6328125" bestFit="1" customWidth="1"/>
    <col min="8120" max="8120" width="15.6328125" bestFit="1" customWidth="1"/>
    <col min="8121" max="8121" width="12.6328125" bestFit="1" customWidth="1"/>
    <col min="8122" max="8122" width="15.6328125" bestFit="1" customWidth="1"/>
    <col min="8123" max="8123" width="12.6328125" bestFit="1" customWidth="1"/>
    <col min="8124" max="8124" width="15.6328125" bestFit="1" customWidth="1"/>
    <col min="8125" max="8125" width="12.6328125" bestFit="1" customWidth="1"/>
    <col min="8126" max="8126" width="15.6328125" bestFit="1" customWidth="1"/>
    <col min="8127" max="8127" width="12.6328125" bestFit="1" customWidth="1"/>
    <col min="8128" max="8128" width="15.6328125" bestFit="1" customWidth="1"/>
    <col min="8129" max="8129" width="12.6328125" bestFit="1" customWidth="1"/>
    <col min="8130" max="8130" width="15.6328125" bestFit="1" customWidth="1"/>
    <col min="8131" max="8131" width="12.6328125" bestFit="1" customWidth="1"/>
    <col min="8132" max="8132" width="15.6328125" bestFit="1" customWidth="1"/>
    <col min="8133" max="8133" width="12.6328125" bestFit="1" customWidth="1"/>
    <col min="8134" max="8134" width="15.6328125" bestFit="1" customWidth="1"/>
    <col min="8135" max="8135" width="12.6328125" bestFit="1" customWidth="1"/>
    <col min="8136" max="8136" width="15.6328125" bestFit="1" customWidth="1"/>
    <col min="8137" max="8137" width="12.6328125" bestFit="1" customWidth="1"/>
    <col min="8138" max="8138" width="15.6328125" bestFit="1" customWidth="1"/>
    <col min="8139" max="8139" width="12.6328125" bestFit="1" customWidth="1"/>
    <col min="8140" max="8140" width="15.6328125" bestFit="1" customWidth="1"/>
    <col min="8141" max="8141" width="12.6328125" bestFit="1" customWidth="1"/>
    <col min="8142" max="8142" width="15.6328125" bestFit="1" customWidth="1"/>
    <col min="8143" max="8143" width="12.6328125" bestFit="1" customWidth="1"/>
    <col min="8144" max="8144" width="15.6328125" bestFit="1" customWidth="1"/>
    <col min="8145" max="8145" width="12.6328125" bestFit="1" customWidth="1"/>
    <col min="8146" max="8146" width="15.6328125" bestFit="1" customWidth="1"/>
    <col min="8147" max="8147" width="12.6328125" bestFit="1" customWidth="1"/>
    <col min="8148" max="8148" width="15.6328125" bestFit="1" customWidth="1"/>
    <col min="8149" max="8149" width="12.6328125" bestFit="1" customWidth="1"/>
    <col min="8150" max="8150" width="15.6328125" bestFit="1" customWidth="1"/>
    <col min="8151" max="8151" width="12.6328125" bestFit="1" customWidth="1"/>
    <col min="8152" max="8152" width="15.6328125" bestFit="1" customWidth="1"/>
    <col min="8153" max="8153" width="12.6328125" bestFit="1" customWidth="1"/>
    <col min="8154" max="8154" width="15.6328125" bestFit="1" customWidth="1"/>
    <col min="8155" max="8155" width="12.6328125" bestFit="1" customWidth="1"/>
    <col min="8156" max="8156" width="15.6328125" bestFit="1" customWidth="1"/>
    <col min="8157" max="8157" width="12.6328125" bestFit="1" customWidth="1"/>
    <col min="8158" max="8158" width="15.6328125" bestFit="1" customWidth="1"/>
    <col min="8159" max="8159" width="12.6328125" bestFit="1" customWidth="1"/>
    <col min="8160" max="8160" width="15.6328125" bestFit="1" customWidth="1"/>
    <col min="8161" max="8161" width="12.6328125" bestFit="1" customWidth="1"/>
    <col min="8162" max="8162" width="15.6328125" bestFit="1" customWidth="1"/>
    <col min="8163" max="8163" width="12.6328125" bestFit="1" customWidth="1"/>
    <col min="8164" max="8164" width="15.6328125" bestFit="1" customWidth="1"/>
    <col min="8165" max="8165" width="12.6328125" bestFit="1" customWidth="1"/>
    <col min="8166" max="8166" width="15.6328125" bestFit="1" customWidth="1"/>
    <col min="8167" max="8167" width="12.6328125" bestFit="1" customWidth="1"/>
    <col min="8168" max="8168" width="15.6328125" bestFit="1" customWidth="1"/>
    <col min="8169" max="8169" width="12.6328125" bestFit="1" customWidth="1"/>
    <col min="8170" max="8170" width="15.6328125" bestFit="1" customWidth="1"/>
    <col min="8171" max="8171" width="12.6328125" bestFit="1" customWidth="1"/>
    <col min="8172" max="8172" width="15.6328125" bestFit="1" customWidth="1"/>
    <col min="8173" max="8173" width="12.6328125" bestFit="1" customWidth="1"/>
    <col min="8174" max="8174" width="15.6328125" bestFit="1" customWidth="1"/>
    <col min="8175" max="8175" width="12.6328125" bestFit="1" customWidth="1"/>
    <col min="8176" max="8176" width="15.6328125" bestFit="1" customWidth="1"/>
    <col min="8177" max="8177" width="12.6328125" bestFit="1" customWidth="1"/>
    <col min="8178" max="8178" width="15.6328125" bestFit="1" customWidth="1"/>
    <col min="8179" max="8179" width="12.6328125" bestFit="1" customWidth="1"/>
    <col min="8180" max="8180" width="15.6328125" bestFit="1" customWidth="1"/>
    <col min="8181" max="8181" width="12.6328125" bestFit="1" customWidth="1"/>
    <col min="8182" max="8182" width="15.6328125" bestFit="1" customWidth="1"/>
    <col min="8183" max="8183" width="12.6328125" bestFit="1" customWidth="1"/>
    <col min="8184" max="8184" width="15.6328125" bestFit="1" customWidth="1"/>
    <col min="8185" max="8185" width="12.6328125" bestFit="1" customWidth="1"/>
    <col min="8186" max="8186" width="15.6328125" bestFit="1" customWidth="1"/>
    <col min="8187" max="8187" width="12.6328125" bestFit="1" customWidth="1"/>
    <col min="8188" max="8188" width="15.6328125" bestFit="1" customWidth="1"/>
    <col min="8189" max="8189" width="12.6328125" bestFit="1" customWidth="1"/>
    <col min="8190" max="8190" width="15.6328125" bestFit="1" customWidth="1"/>
    <col min="8191" max="8191" width="12.6328125" bestFit="1" customWidth="1"/>
    <col min="8192" max="8192" width="15.6328125" bestFit="1" customWidth="1"/>
    <col min="8193" max="8193" width="12.6328125" bestFit="1" customWidth="1"/>
    <col min="8194" max="8194" width="15.6328125" bestFit="1" customWidth="1"/>
    <col min="8195" max="8195" width="12.6328125" bestFit="1" customWidth="1"/>
    <col min="8196" max="8196" width="15.6328125" bestFit="1" customWidth="1"/>
    <col min="8197" max="8197" width="12.6328125" bestFit="1" customWidth="1"/>
    <col min="8198" max="8198" width="15.6328125" bestFit="1" customWidth="1"/>
    <col min="8199" max="8199" width="12.6328125" bestFit="1" customWidth="1"/>
    <col min="8200" max="8200" width="15.6328125" bestFit="1" customWidth="1"/>
    <col min="8201" max="8201" width="12.6328125" bestFit="1" customWidth="1"/>
    <col min="8202" max="8202" width="15.6328125" bestFit="1" customWidth="1"/>
    <col min="8203" max="8203" width="12.6328125" bestFit="1" customWidth="1"/>
    <col min="8204" max="8204" width="15.6328125" bestFit="1" customWidth="1"/>
    <col min="8205" max="8205" width="12.6328125" bestFit="1" customWidth="1"/>
    <col min="8206" max="8206" width="15.6328125" bestFit="1" customWidth="1"/>
    <col min="8207" max="8207" width="10.7265625" bestFit="1" customWidth="1"/>
  </cols>
  <sheetData>
    <row r="1" spans="1:6" x14ac:dyDescent="0.35">
      <c r="A1" s="6" t="s">
        <v>8223</v>
      </c>
      <c r="B1" t="s">
        <v>8326</v>
      </c>
    </row>
    <row r="3" spans="1:6" x14ac:dyDescent="0.35">
      <c r="A3" s="6" t="s">
        <v>8327</v>
      </c>
      <c r="B3" s="6" t="s">
        <v>8323</v>
      </c>
    </row>
    <row r="4" spans="1:6" x14ac:dyDescent="0.35">
      <c r="A4" s="6" t="s">
        <v>8325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6" x14ac:dyDescent="0.35">
      <c r="A5" s="7" t="s">
        <v>8328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8317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8346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8344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8343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8348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8340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8337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8335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8324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26DA6-E625-4DE9-A964-44D9B263FECC}">
  <dimension ref="A1:F47"/>
  <sheetViews>
    <sheetView workbookViewId="0">
      <selection activeCell="G55" sqref="G5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8326</v>
      </c>
    </row>
    <row r="2" spans="1:6" x14ac:dyDescent="0.35">
      <c r="A2" s="6" t="s">
        <v>8308</v>
      </c>
      <c r="B2" t="s">
        <v>8326</v>
      </c>
    </row>
    <row r="4" spans="1:6" x14ac:dyDescent="0.35">
      <c r="A4" s="6" t="s">
        <v>8327</v>
      </c>
      <c r="B4" s="6" t="s">
        <v>8323</v>
      </c>
    </row>
    <row r="5" spans="1:6" x14ac:dyDescent="0.35">
      <c r="A5" s="6" t="s">
        <v>8325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35">
      <c r="A6" s="7" t="s">
        <v>8334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8353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8345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8322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8333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8332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8314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8320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8342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8347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8355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8356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8313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8312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8361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8311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8316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8364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8352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8341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8357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8354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8336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8319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8351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8359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8310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8331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8330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8358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8360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8362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8321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8329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8350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8315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8339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8338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8318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8324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05979-8976-4139-8BC5-B2D6CBC3BD96}">
  <dimension ref="A1:E18"/>
  <sheetViews>
    <sheetView workbookViewId="0">
      <selection activeCell="D11" sqref="D1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6" t="s">
        <v>8308</v>
      </c>
      <c r="B1" t="s">
        <v>8326</v>
      </c>
    </row>
    <row r="2" spans="1:5" x14ac:dyDescent="0.35">
      <c r="A2" s="6" t="s">
        <v>8379</v>
      </c>
      <c r="B2" t="s">
        <v>8326</v>
      </c>
    </row>
    <row r="4" spans="1:5" x14ac:dyDescent="0.35">
      <c r="A4" s="6" t="s">
        <v>8327</v>
      </c>
      <c r="B4" s="6" t="s">
        <v>8323</v>
      </c>
    </row>
    <row r="5" spans="1:5" x14ac:dyDescent="0.35">
      <c r="A5" s="6" t="s">
        <v>8325</v>
      </c>
      <c r="B5" t="s">
        <v>8219</v>
      </c>
      <c r="C5" t="s">
        <v>8221</v>
      </c>
      <c r="D5" t="s">
        <v>8220</v>
      </c>
      <c r="E5" t="s">
        <v>8324</v>
      </c>
    </row>
    <row r="6" spans="1:5" x14ac:dyDescent="0.3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10" t="s">
        <v>8324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90" zoomScaleNormal="90" workbookViewId="0">
      <selection activeCell="N6" sqref="N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453125" bestFit="1" customWidth="1"/>
    <col min="5" max="5" width="16.453125" customWidth="1"/>
    <col min="6" max="6" width="10.1796875" bestFit="1" customWidth="1"/>
    <col min="7" max="7" width="17.81640625" customWidth="1"/>
    <col min="8" max="8" width="17.7265625" bestFit="1" customWidth="1"/>
    <col min="9" max="9" width="19.36328125" customWidth="1"/>
    <col min="10" max="10" width="21.81640625" bestFit="1" customWidth="1"/>
    <col min="11" max="11" width="18.81640625" bestFit="1" customWidth="1"/>
    <col min="12" max="12" width="24.54296875" bestFit="1" customWidth="1"/>
    <col min="13" max="13" width="17.453125" bestFit="1" customWidth="1"/>
    <col min="14" max="14" width="39.08984375" bestFit="1" customWidth="1"/>
    <col min="15" max="15" width="25.6328125" style="8" bestFit="1" customWidth="1"/>
    <col min="16" max="16" width="21.36328125" customWidth="1"/>
    <col min="17" max="17" width="28.6328125" bestFit="1" customWidth="1"/>
    <col min="18" max="18" width="20.54296875" bestFit="1" customWidth="1"/>
    <col min="19" max="19" width="29.1796875" bestFit="1" customWidth="1"/>
    <col min="20" max="20" width="27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1" t="s">
        <v>8400</v>
      </c>
      <c r="R1" s="1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15">
        <v>8500</v>
      </c>
      <c r="E2" s="1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(E2/D2)*100</f>
        <v>136.85882352941178</v>
      </c>
      <c r="P2" s="14">
        <f>E2/L2</f>
        <v>63.917582417582416</v>
      </c>
      <c r="Q2" t="s">
        <v>8328</v>
      </c>
      <c r="R2" t="s">
        <v>8329</v>
      </c>
      <c r="S2" s="9">
        <f>(((J2/60)/60/24)+DATE(1970,1,1))</f>
        <v>42177.007071759261</v>
      </c>
      <c r="T2" s="9">
        <f>(((I2/60)/60/24)+DATE(1970,1,1))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15">
        <v>10275</v>
      </c>
      <c r="E3" s="1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(E3/D3)*100</f>
        <v>142.60827250608273</v>
      </c>
      <c r="P3" s="14">
        <f t="shared" ref="P3:P66" si="1">E3/L3</f>
        <v>185.48101265822785</v>
      </c>
      <c r="Q3" t="s">
        <v>8328</v>
      </c>
      <c r="R3" t="s">
        <v>8329</v>
      </c>
      <c r="S3" s="9">
        <f t="shared" ref="S3:S66" si="2">(((J3/60)/60/24)+DATE(1970,1,1))</f>
        <v>42766.600497685184</v>
      </c>
      <c r="T3" s="9">
        <f t="shared" ref="T3:T66" si="3">(((I3/60)/60/24)+DATE(1970,1,1))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15">
        <v>500</v>
      </c>
      <c r="E4" s="1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4">
        <f t="shared" si="1"/>
        <v>15</v>
      </c>
      <c r="Q4" t="s">
        <v>8328</v>
      </c>
      <c r="R4" t="s">
        <v>8329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15">
        <v>10000</v>
      </c>
      <c r="E5" s="1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4">
        <f t="shared" si="1"/>
        <v>69.266666666666666</v>
      </c>
      <c r="Q5" t="s">
        <v>8328</v>
      </c>
      <c r="R5" t="s">
        <v>8329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15">
        <v>44000</v>
      </c>
      <c r="E6" s="1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4">
        <f t="shared" si="1"/>
        <v>190.55028169014085</v>
      </c>
      <c r="Q6" t="s">
        <v>8328</v>
      </c>
      <c r="R6" t="s">
        <v>8329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15">
        <v>3999</v>
      </c>
      <c r="E7" s="1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4">
        <f t="shared" si="1"/>
        <v>93.40425531914893</v>
      </c>
      <c r="Q7" t="s">
        <v>8328</v>
      </c>
      <c r="R7" t="s">
        <v>8329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15">
        <v>8000</v>
      </c>
      <c r="E8" s="1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4">
        <f t="shared" si="1"/>
        <v>146.87931034482759</v>
      </c>
      <c r="Q8" t="s">
        <v>8328</v>
      </c>
      <c r="R8" t="s">
        <v>8329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15">
        <v>9000</v>
      </c>
      <c r="E9" s="1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4">
        <f t="shared" si="1"/>
        <v>159.82456140350877</v>
      </c>
      <c r="Q9" t="s">
        <v>8328</v>
      </c>
      <c r="R9" t="s">
        <v>8329</v>
      </c>
      <c r="S9" s="9">
        <f t="shared" si="2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15">
        <v>3500</v>
      </c>
      <c r="E10" s="1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4">
        <f t="shared" si="1"/>
        <v>291.79333333333335</v>
      </c>
      <c r="Q10" t="s">
        <v>8328</v>
      </c>
      <c r="R10" t="s">
        <v>8329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15">
        <v>500</v>
      </c>
      <c r="E11" s="1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4">
        <f t="shared" si="1"/>
        <v>31.499500000000001</v>
      </c>
      <c r="Q11" t="s">
        <v>8328</v>
      </c>
      <c r="R11" t="s">
        <v>8329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15">
        <v>3000</v>
      </c>
      <c r="E12" s="1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4">
        <f t="shared" si="1"/>
        <v>158.68421052631578</v>
      </c>
      <c r="Q12" t="s">
        <v>8328</v>
      </c>
      <c r="R12" t="s">
        <v>8329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15">
        <v>5000</v>
      </c>
      <c r="E13" s="1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4">
        <f t="shared" si="1"/>
        <v>80.333333333333329</v>
      </c>
      <c r="Q13" t="s">
        <v>8328</v>
      </c>
      <c r="R13" t="s">
        <v>8329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15">
        <v>30000</v>
      </c>
      <c r="E14" s="1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4">
        <f t="shared" si="1"/>
        <v>59.961305925030231</v>
      </c>
      <c r="Q14" t="s">
        <v>8328</v>
      </c>
      <c r="R14" t="s">
        <v>8329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15">
        <v>3500</v>
      </c>
      <c r="E15" s="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4">
        <f t="shared" si="1"/>
        <v>109.78431372549019</v>
      </c>
      <c r="Q15" t="s">
        <v>8328</v>
      </c>
      <c r="R15" t="s">
        <v>8329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15">
        <v>6000</v>
      </c>
      <c r="E16" s="1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4">
        <f t="shared" si="1"/>
        <v>147.70731707317074</v>
      </c>
      <c r="Q16" t="s">
        <v>8328</v>
      </c>
      <c r="R16" t="s">
        <v>8329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15">
        <v>2000</v>
      </c>
      <c r="E17" s="1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4">
        <f t="shared" si="1"/>
        <v>21.755102040816325</v>
      </c>
      <c r="Q17" t="s">
        <v>8328</v>
      </c>
      <c r="R17" t="s">
        <v>8329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15">
        <v>12000</v>
      </c>
      <c r="E18" s="1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4">
        <f t="shared" si="1"/>
        <v>171.84285714285716</v>
      </c>
      <c r="Q18" t="s">
        <v>8328</v>
      </c>
      <c r="R18" t="s">
        <v>8329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15">
        <v>1500</v>
      </c>
      <c r="E19" s="1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4">
        <f t="shared" si="1"/>
        <v>41.944444444444443</v>
      </c>
      <c r="Q19" t="s">
        <v>8328</v>
      </c>
      <c r="R19" t="s">
        <v>8329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15">
        <v>30000</v>
      </c>
      <c r="E20" s="1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4">
        <f t="shared" si="1"/>
        <v>93.264122807017543</v>
      </c>
      <c r="Q20" t="s">
        <v>8328</v>
      </c>
      <c r="R20" t="s">
        <v>8329</v>
      </c>
      <c r="S20" s="9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15">
        <v>850</v>
      </c>
      <c r="E21" s="1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4">
        <f t="shared" si="1"/>
        <v>56.136363636363633</v>
      </c>
      <c r="Q21" t="s">
        <v>8328</v>
      </c>
      <c r="R21" t="s">
        <v>8329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15">
        <v>2000</v>
      </c>
      <c r="E22" s="1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4">
        <f t="shared" si="1"/>
        <v>80.16</v>
      </c>
      <c r="Q22" t="s">
        <v>8328</v>
      </c>
      <c r="R22" t="s">
        <v>8329</v>
      </c>
      <c r="S22" s="9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15">
        <v>18500</v>
      </c>
      <c r="E23" s="1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4">
        <f t="shared" si="1"/>
        <v>199.9009900990099</v>
      </c>
      <c r="Q23" t="s">
        <v>8328</v>
      </c>
      <c r="R23" t="s">
        <v>8329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15">
        <v>350</v>
      </c>
      <c r="E24" s="1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4">
        <f t="shared" si="1"/>
        <v>51.25</v>
      </c>
      <c r="Q24" t="s">
        <v>8328</v>
      </c>
      <c r="R24" t="s">
        <v>8329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15">
        <v>2000</v>
      </c>
      <c r="E25" s="1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4">
        <f t="shared" si="1"/>
        <v>103.04347826086956</v>
      </c>
      <c r="Q25" t="s">
        <v>8328</v>
      </c>
      <c r="R25" t="s">
        <v>8329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15">
        <v>35000</v>
      </c>
      <c r="E26" s="1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4">
        <f t="shared" si="1"/>
        <v>66.346149825783982</v>
      </c>
      <c r="Q26" t="s">
        <v>8328</v>
      </c>
      <c r="R26" t="s">
        <v>8329</v>
      </c>
      <c r="S26" s="9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15">
        <v>600</v>
      </c>
      <c r="E27" s="1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4">
        <f t="shared" si="1"/>
        <v>57.142857142857146</v>
      </c>
      <c r="Q27" t="s">
        <v>8328</v>
      </c>
      <c r="R27" t="s">
        <v>8329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15">
        <v>1250</v>
      </c>
      <c r="E28" s="1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4">
        <f t="shared" si="1"/>
        <v>102.10526315789474</v>
      </c>
      <c r="Q28" t="s">
        <v>8328</v>
      </c>
      <c r="R28" t="s">
        <v>8329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15">
        <v>20000</v>
      </c>
      <c r="E29" s="1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4">
        <f t="shared" si="1"/>
        <v>148.96666666666667</v>
      </c>
      <c r="Q29" t="s">
        <v>8328</v>
      </c>
      <c r="R29" t="s">
        <v>8329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15">
        <v>12000</v>
      </c>
      <c r="E30" s="1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4">
        <f t="shared" si="1"/>
        <v>169.6056338028169</v>
      </c>
      <c r="Q30" t="s">
        <v>8328</v>
      </c>
      <c r="R30" t="s">
        <v>8329</v>
      </c>
      <c r="S30" s="9">
        <f t="shared" si="2"/>
        <v>42324.96393518518</v>
      </c>
      <c r="T30" s="9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15">
        <v>3000</v>
      </c>
      <c r="E31" s="1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4">
        <f t="shared" si="1"/>
        <v>31.623931623931625</v>
      </c>
      <c r="Q31" t="s">
        <v>8328</v>
      </c>
      <c r="R31" t="s">
        <v>8329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15">
        <v>4000</v>
      </c>
      <c r="E32" s="1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4">
        <f t="shared" si="1"/>
        <v>76.45264150943396</v>
      </c>
      <c r="Q32" t="s">
        <v>8328</v>
      </c>
      <c r="R32" t="s">
        <v>8329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15">
        <v>13</v>
      </c>
      <c r="E33" s="1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4">
        <f t="shared" si="1"/>
        <v>13</v>
      </c>
      <c r="Q33" t="s">
        <v>8328</v>
      </c>
      <c r="R33" t="s">
        <v>8329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15">
        <v>28450</v>
      </c>
      <c r="E34" s="1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4">
        <f t="shared" si="1"/>
        <v>320.44943820224717</v>
      </c>
      <c r="Q34" t="s">
        <v>8328</v>
      </c>
      <c r="R34" t="s">
        <v>8329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15">
        <v>5250</v>
      </c>
      <c r="E35" s="1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4">
        <f t="shared" si="1"/>
        <v>83.75</v>
      </c>
      <c r="Q35" t="s">
        <v>8328</v>
      </c>
      <c r="R35" t="s">
        <v>8329</v>
      </c>
      <c r="S35" s="9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15">
        <v>2600</v>
      </c>
      <c r="E36" s="1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4">
        <f t="shared" si="1"/>
        <v>49.882352941176471</v>
      </c>
      <c r="Q36" t="s">
        <v>8328</v>
      </c>
      <c r="R36" t="s">
        <v>8329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15">
        <v>1000</v>
      </c>
      <c r="E37" s="1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4">
        <f t="shared" si="1"/>
        <v>59.464285714285715</v>
      </c>
      <c r="Q37" t="s">
        <v>8328</v>
      </c>
      <c r="R37" t="s">
        <v>8329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15">
        <v>6000</v>
      </c>
      <c r="E38" s="1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4">
        <f t="shared" si="1"/>
        <v>193.84090909090909</v>
      </c>
      <c r="Q38" t="s">
        <v>8328</v>
      </c>
      <c r="R38" t="s">
        <v>8329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15">
        <v>22000</v>
      </c>
      <c r="E39" s="1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4">
        <f t="shared" si="1"/>
        <v>159.51383399209487</v>
      </c>
      <c r="Q39" t="s">
        <v>8328</v>
      </c>
      <c r="R39" t="s">
        <v>8329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15">
        <v>2500</v>
      </c>
      <c r="E40" s="1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4">
        <f t="shared" si="1"/>
        <v>41.68181818181818</v>
      </c>
      <c r="Q40" t="s">
        <v>8328</v>
      </c>
      <c r="R40" t="s">
        <v>8329</v>
      </c>
      <c r="S40" s="9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15">
        <v>25000</v>
      </c>
      <c r="E41" s="1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4">
        <f t="shared" si="1"/>
        <v>150.89861751152074</v>
      </c>
      <c r="Q41" t="s">
        <v>8328</v>
      </c>
      <c r="R41" t="s">
        <v>8329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15">
        <v>2000</v>
      </c>
      <c r="E42" s="1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4">
        <f t="shared" si="1"/>
        <v>126.6875</v>
      </c>
      <c r="Q42" t="s">
        <v>8328</v>
      </c>
      <c r="R42" t="s">
        <v>8329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15">
        <v>2000</v>
      </c>
      <c r="E43" s="1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4">
        <f t="shared" si="1"/>
        <v>105.26315789473684</v>
      </c>
      <c r="Q43" t="s">
        <v>8328</v>
      </c>
      <c r="R43" t="s">
        <v>8329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15">
        <v>14000</v>
      </c>
      <c r="E44" s="1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4">
        <f t="shared" si="1"/>
        <v>117.51479289940828</v>
      </c>
      <c r="Q44" t="s">
        <v>8328</v>
      </c>
      <c r="R44" t="s">
        <v>8329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15">
        <v>10000</v>
      </c>
      <c r="E45" s="1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4">
        <f t="shared" si="1"/>
        <v>117.36121673003802</v>
      </c>
      <c r="Q45" t="s">
        <v>8328</v>
      </c>
      <c r="R45" t="s">
        <v>8329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15">
        <v>2000</v>
      </c>
      <c r="E46" s="1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4">
        <f t="shared" si="1"/>
        <v>133.33333333333334</v>
      </c>
      <c r="Q46" t="s">
        <v>8328</v>
      </c>
      <c r="R46" t="s">
        <v>8329</v>
      </c>
      <c r="S46" s="9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15">
        <v>5000</v>
      </c>
      <c r="E47" s="1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4">
        <f t="shared" si="1"/>
        <v>98.360655737704917</v>
      </c>
      <c r="Q47" t="s">
        <v>8328</v>
      </c>
      <c r="R47" t="s">
        <v>8329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15">
        <v>8400</v>
      </c>
      <c r="E48" s="1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4">
        <f t="shared" si="1"/>
        <v>194.44444444444446</v>
      </c>
      <c r="Q48" t="s">
        <v>8328</v>
      </c>
      <c r="R48" t="s">
        <v>8329</v>
      </c>
      <c r="S48" s="9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15">
        <v>5000</v>
      </c>
      <c r="E49" s="1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4">
        <f t="shared" si="1"/>
        <v>76.865000000000009</v>
      </c>
      <c r="Q49" t="s">
        <v>8328</v>
      </c>
      <c r="R49" t="s">
        <v>8329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15">
        <v>2000</v>
      </c>
      <c r="E50" s="1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4">
        <f t="shared" si="1"/>
        <v>56.815789473684212</v>
      </c>
      <c r="Q50" t="s">
        <v>8328</v>
      </c>
      <c r="R50" t="s">
        <v>8329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15">
        <v>12000</v>
      </c>
      <c r="E51" s="1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4">
        <f t="shared" si="1"/>
        <v>137.93103448275863</v>
      </c>
      <c r="Q51" t="s">
        <v>8328</v>
      </c>
      <c r="R51" t="s">
        <v>8329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15">
        <v>600</v>
      </c>
      <c r="E52" s="1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4">
        <f t="shared" si="1"/>
        <v>27.272727272727273</v>
      </c>
      <c r="Q52" t="s">
        <v>8328</v>
      </c>
      <c r="R52" t="s">
        <v>8329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15">
        <v>11000</v>
      </c>
      <c r="E53" s="1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4">
        <f t="shared" si="1"/>
        <v>118.33613445378151</v>
      </c>
      <c r="Q53" t="s">
        <v>8328</v>
      </c>
      <c r="R53" t="s">
        <v>8329</v>
      </c>
      <c r="S53" s="9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15">
        <v>10000</v>
      </c>
      <c r="E54" s="1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4">
        <f t="shared" si="1"/>
        <v>223.48076923076923</v>
      </c>
      <c r="Q54" t="s">
        <v>8328</v>
      </c>
      <c r="R54" t="s">
        <v>8329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15">
        <v>3000</v>
      </c>
      <c r="E55" s="1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4">
        <f t="shared" si="1"/>
        <v>28.111111111111111</v>
      </c>
      <c r="Q55" t="s">
        <v>8328</v>
      </c>
      <c r="R55" t="s">
        <v>8329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15">
        <v>10000</v>
      </c>
      <c r="E56" s="1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4">
        <f t="shared" si="1"/>
        <v>194.23076923076923</v>
      </c>
      <c r="Q56" t="s">
        <v>8328</v>
      </c>
      <c r="R56" t="s">
        <v>8329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15">
        <v>8600</v>
      </c>
      <c r="E57" s="1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4">
        <f t="shared" si="1"/>
        <v>128.95348837209303</v>
      </c>
      <c r="Q57" t="s">
        <v>8328</v>
      </c>
      <c r="R57" t="s">
        <v>8329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15">
        <v>8000</v>
      </c>
      <c r="E58" s="1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4">
        <f t="shared" si="1"/>
        <v>49.316091954022987</v>
      </c>
      <c r="Q58" t="s">
        <v>8328</v>
      </c>
      <c r="R58" t="s">
        <v>8329</v>
      </c>
      <c r="S58" s="9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15">
        <v>15000</v>
      </c>
      <c r="E59" s="1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4">
        <f t="shared" si="1"/>
        <v>221.52173913043478</v>
      </c>
      <c r="Q59" t="s">
        <v>8328</v>
      </c>
      <c r="R59" t="s">
        <v>8329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15">
        <v>10000</v>
      </c>
      <c r="E60" s="1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4">
        <f t="shared" si="1"/>
        <v>137.21333333333334</v>
      </c>
      <c r="Q60" t="s">
        <v>8328</v>
      </c>
      <c r="R60" t="s">
        <v>8329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15">
        <v>20000</v>
      </c>
      <c r="E61" s="1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4">
        <f t="shared" si="1"/>
        <v>606.82242424242418</v>
      </c>
      <c r="Q61" t="s">
        <v>8328</v>
      </c>
      <c r="R61" t="s">
        <v>8329</v>
      </c>
      <c r="S61" s="9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15">
        <v>4500</v>
      </c>
      <c r="E62" s="1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4">
        <f t="shared" si="1"/>
        <v>43.040092592592593</v>
      </c>
      <c r="Q62" t="s">
        <v>8328</v>
      </c>
      <c r="R62" t="s">
        <v>8330</v>
      </c>
      <c r="S62" s="9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15">
        <v>5000</v>
      </c>
      <c r="E63" s="1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4">
        <f t="shared" si="1"/>
        <v>322.39130434782606</v>
      </c>
      <c r="Q63" t="s">
        <v>8328</v>
      </c>
      <c r="R63" t="s">
        <v>8330</v>
      </c>
      <c r="S63" s="9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15">
        <v>3000</v>
      </c>
      <c r="E64" s="1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4">
        <f t="shared" si="1"/>
        <v>96.708333333333329</v>
      </c>
      <c r="Q64" t="s">
        <v>8328</v>
      </c>
      <c r="R64" t="s">
        <v>8330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15">
        <v>2000</v>
      </c>
      <c r="E65" s="1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4">
        <f t="shared" si="1"/>
        <v>35.474531249999998</v>
      </c>
      <c r="Q65" t="s">
        <v>8328</v>
      </c>
      <c r="R65" t="s">
        <v>8330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15">
        <v>1200</v>
      </c>
      <c r="E66" s="1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4">
        <f t="shared" si="1"/>
        <v>86.666666666666671</v>
      </c>
      <c r="Q66" t="s">
        <v>8328</v>
      </c>
      <c r="R66" t="s">
        <v>8330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15">
        <v>7000</v>
      </c>
      <c r="E67" s="1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(E67/D67)*100</f>
        <v>107.52857142857141</v>
      </c>
      <c r="P67" s="14">
        <f t="shared" ref="P67:P130" si="5">E67/L67</f>
        <v>132.05263157894737</v>
      </c>
      <c r="Q67" t="s">
        <v>8328</v>
      </c>
      <c r="R67" t="s">
        <v>8330</v>
      </c>
      <c r="S67" s="9">
        <f t="shared" ref="S67:S130" si="6">(((J67/60)/60/24)+DATE(1970,1,1))</f>
        <v>41835.821226851855</v>
      </c>
      <c r="T67" s="9">
        <f t="shared" ref="T67:T130" si="7">(((I67/60)/60/24)+DATE(1970,1,1))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15">
        <v>2000</v>
      </c>
      <c r="E68" s="1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118.6</v>
      </c>
      <c r="P68" s="14">
        <f t="shared" si="5"/>
        <v>91.230769230769226</v>
      </c>
      <c r="Q68" t="s">
        <v>8328</v>
      </c>
      <c r="R68" t="s">
        <v>8330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15">
        <v>2000</v>
      </c>
      <c r="E69" s="1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116.25000000000001</v>
      </c>
      <c r="P69" s="14">
        <f t="shared" si="5"/>
        <v>116.25</v>
      </c>
      <c r="Q69" t="s">
        <v>8328</v>
      </c>
      <c r="R69" t="s">
        <v>8330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15">
        <v>600</v>
      </c>
      <c r="E70" s="1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127.16666666666667</v>
      </c>
      <c r="P70" s="14">
        <f t="shared" si="5"/>
        <v>21.194444444444443</v>
      </c>
      <c r="Q70" t="s">
        <v>8328</v>
      </c>
      <c r="R70" t="s">
        <v>8330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15">
        <v>10000</v>
      </c>
      <c r="E71" s="1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110.9423</v>
      </c>
      <c r="P71" s="14">
        <f t="shared" si="5"/>
        <v>62.327134831460668</v>
      </c>
      <c r="Q71" t="s">
        <v>8328</v>
      </c>
      <c r="R71" t="s">
        <v>8330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15">
        <v>500</v>
      </c>
      <c r="E72" s="1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127.2</v>
      </c>
      <c r="P72" s="14">
        <f t="shared" si="5"/>
        <v>37.411764705882355</v>
      </c>
      <c r="Q72" t="s">
        <v>8328</v>
      </c>
      <c r="R72" t="s">
        <v>8330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15">
        <v>1800</v>
      </c>
      <c r="E73" s="1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123.94444444444443</v>
      </c>
      <c r="P73" s="14">
        <f t="shared" si="5"/>
        <v>69.71875</v>
      </c>
      <c r="Q73" t="s">
        <v>8328</v>
      </c>
      <c r="R73" t="s">
        <v>8330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15">
        <v>2200</v>
      </c>
      <c r="E74" s="1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108.40909090909091</v>
      </c>
      <c r="P74" s="14">
        <f t="shared" si="5"/>
        <v>58.170731707317074</v>
      </c>
      <c r="Q74" t="s">
        <v>8328</v>
      </c>
      <c r="R74" t="s">
        <v>8330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15">
        <v>900</v>
      </c>
      <c r="E75" s="1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 s="14">
        <f t="shared" si="5"/>
        <v>50</v>
      </c>
      <c r="Q75" t="s">
        <v>8328</v>
      </c>
      <c r="R75" t="s">
        <v>8330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15">
        <v>500</v>
      </c>
      <c r="E76" s="1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112.93199999999999</v>
      </c>
      <c r="P76" s="14">
        <f t="shared" si="5"/>
        <v>19.471034482758618</v>
      </c>
      <c r="Q76" t="s">
        <v>8328</v>
      </c>
      <c r="R76" t="s">
        <v>8330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15">
        <v>3500</v>
      </c>
      <c r="E77" s="1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115.42857142857143</v>
      </c>
      <c r="P77" s="14">
        <f t="shared" si="5"/>
        <v>85.957446808510639</v>
      </c>
      <c r="Q77" t="s">
        <v>8328</v>
      </c>
      <c r="R77" t="s">
        <v>8330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15">
        <v>300</v>
      </c>
      <c r="E78" s="1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153.33333333333334</v>
      </c>
      <c r="P78" s="14">
        <f t="shared" si="5"/>
        <v>30.666666666666668</v>
      </c>
      <c r="Q78" t="s">
        <v>8328</v>
      </c>
      <c r="R78" t="s">
        <v>8330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15">
        <v>400</v>
      </c>
      <c r="E79" s="1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392.5</v>
      </c>
      <c r="P79" s="14">
        <f t="shared" si="5"/>
        <v>60.384615384615387</v>
      </c>
      <c r="Q79" t="s">
        <v>8328</v>
      </c>
      <c r="R79" t="s">
        <v>8330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15">
        <v>50</v>
      </c>
      <c r="E80" s="1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 s="14">
        <f t="shared" si="5"/>
        <v>38.6</v>
      </c>
      <c r="Q80" t="s">
        <v>8328</v>
      </c>
      <c r="R80" t="s">
        <v>8330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15">
        <v>1300</v>
      </c>
      <c r="E81" s="1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 s="14">
        <f t="shared" si="5"/>
        <v>40.268292682926827</v>
      </c>
      <c r="Q81" t="s">
        <v>8328</v>
      </c>
      <c r="R81" t="s">
        <v>8330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15">
        <v>12000</v>
      </c>
      <c r="E82" s="1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107.25</v>
      </c>
      <c r="P82" s="14">
        <f t="shared" si="5"/>
        <v>273.82978723404256</v>
      </c>
      <c r="Q82" t="s">
        <v>8328</v>
      </c>
      <c r="R82" t="s">
        <v>8330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15">
        <v>750</v>
      </c>
      <c r="E83" s="1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 s="14">
        <f t="shared" si="5"/>
        <v>53.035714285714285</v>
      </c>
      <c r="Q83" t="s">
        <v>8328</v>
      </c>
      <c r="R83" t="s">
        <v>8330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15">
        <v>4000</v>
      </c>
      <c r="E84" s="1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100.01249999999999</v>
      </c>
      <c r="P84" s="14">
        <f t="shared" si="5"/>
        <v>40.005000000000003</v>
      </c>
      <c r="Q84" t="s">
        <v>8328</v>
      </c>
      <c r="R84" t="s">
        <v>8330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15">
        <v>200</v>
      </c>
      <c r="E85" s="1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102.49999999999999</v>
      </c>
      <c r="P85" s="14">
        <f t="shared" si="5"/>
        <v>15.76923076923077</v>
      </c>
      <c r="Q85" t="s">
        <v>8328</v>
      </c>
      <c r="R85" t="s">
        <v>8330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15">
        <v>500</v>
      </c>
      <c r="E86" s="1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 s="14">
        <f t="shared" si="5"/>
        <v>71.428571428571431</v>
      </c>
      <c r="Q86" t="s">
        <v>8328</v>
      </c>
      <c r="R86" t="s">
        <v>8330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15">
        <v>1200</v>
      </c>
      <c r="E87" s="1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125.49999999999999</v>
      </c>
      <c r="P87" s="14">
        <f t="shared" si="5"/>
        <v>71.714285714285708</v>
      </c>
      <c r="Q87" t="s">
        <v>8328</v>
      </c>
      <c r="R87" t="s">
        <v>8330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15">
        <v>6000</v>
      </c>
      <c r="E88" s="1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106.46666666666667</v>
      </c>
      <c r="P88" s="14">
        <f t="shared" si="5"/>
        <v>375.76470588235293</v>
      </c>
      <c r="Q88" t="s">
        <v>8328</v>
      </c>
      <c r="R88" t="s">
        <v>8330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15">
        <v>2500</v>
      </c>
      <c r="E89" s="1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104.60000000000001</v>
      </c>
      <c r="P89" s="14">
        <f t="shared" si="5"/>
        <v>104.6</v>
      </c>
      <c r="Q89" t="s">
        <v>8328</v>
      </c>
      <c r="R89" t="s">
        <v>8330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15">
        <v>3500</v>
      </c>
      <c r="E90" s="1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102.85714285714285</v>
      </c>
      <c r="P90" s="14">
        <f t="shared" si="5"/>
        <v>60</v>
      </c>
      <c r="Q90" t="s">
        <v>8328</v>
      </c>
      <c r="R90" t="s">
        <v>8330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15">
        <v>6000</v>
      </c>
      <c r="E91" s="1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115.06666666666668</v>
      </c>
      <c r="P91" s="14">
        <f t="shared" si="5"/>
        <v>123.28571428571429</v>
      </c>
      <c r="Q91" t="s">
        <v>8328</v>
      </c>
      <c r="R91" t="s">
        <v>8330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15">
        <v>500</v>
      </c>
      <c r="E92" s="1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100.4</v>
      </c>
      <c r="P92" s="14">
        <f t="shared" si="5"/>
        <v>31.375</v>
      </c>
      <c r="Q92" t="s">
        <v>8328</v>
      </c>
      <c r="R92" t="s">
        <v>8330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15">
        <v>3000</v>
      </c>
      <c r="E93" s="1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 s="14">
        <f t="shared" si="5"/>
        <v>78.260869565217391</v>
      </c>
      <c r="Q93" t="s">
        <v>8328</v>
      </c>
      <c r="R93" t="s">
        <v>8330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15">
        <v>5000</v>
      </c>
      <c r="E94" s="1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105.2</v>
      </c>
      <c r="P94" s="14">
        <f t="shared" si="5"/>
        <v>122.32558139534883</v>
      </c>
      <c r="Q94" t="s">
        <v>8328</v>
      </c>
      <c r="R94" t="s">
        <v>8330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15">
        <v>1000</v>
      </c>
      <c r="E95" s="1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110.60000000000001</v>
      </c>
      <c r="P95" s="14">
        <f t="shared" si="5"/>
        <v>73.733333333333334</v>
      </c>
      <c r="Q95" t="s">
        <v>8328</v>
      </c>
      <c r="R95" t="s">
        <v>8330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15">
        <v>250</v>
      </c>
      <c r="E96" s="1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 s="14">
        <f t="shared" si="5"/>
        <v>21.666666666666668</v>
      </c>
      <c r="Q96" t="s">
        <v>8328</v>
      </c>
      <c r="R96" t="s">
        <v>8330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15">
        <v>350</v>
      </c>
      <c r="E97" s="1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131.42857142857142</v>
      </c>
      <c r="P97" s="14">
        <f t="shared" si="5"/>
        <v>21.904761904761905</v>
      </c>
      <c r="Q97" t="s">
        <v>8328</v>
      </c>
      <c r="R97" t="s">
        <v>8330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15">
        <v>1500</v>
      </c>
      <c r="E98" s="1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114.66666666666667</v>
      </c>
      <c r="P98" s="14">
        <f t="shared" si="5"/>
        <v>50.588235294117645</v>
      </c>
      <c r="Q98" t="s">
        <v>8328</v>
      </c>
      <c r="R98" t="s">
        <v>8330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15">
        <v>400</v>
      </c>
      <c r="E99" s="1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106.25</v>
      </c>
      <c r="P99" s="14">
        <f t="shared" si="5"/>
        <v>53.125</v>
      </c>
      <c r="Q99" t="s">
        <v>8328</v>
      </c>
      <c r="R99" t="s">
        <v>8330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15">
        <v>3200</v>
      </c>
      <c r="E100" s="1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106.25</v>
      </c>
      <c r="P100" s="14">
        <f t="shared" si="5"/>
        <v>56.666666666666664</v>
      </c>
      <c r="Q100" t="s">
        <v>8328</v>
      </c>
      <c r="R100" t="s">
        <v>8330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15">
        <v>1500</v>
      </c>
      <c r="E101" s="1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106.01933333333334</v>
      </c>
      <c r="P101" s="14">
        <f t="shared" si="5"/>
        <v>40.776666666666664</v>
      </c>
      <c r="Q101" t="s">
        <v>8328</v>
      </c>
      <c r="R101" t="s">
        <v>8330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15">
        <v>5000</v>
      </c>
      <c r="E102" s="1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 s="14">
        <f t="shared" si="5"/>
        <v>192.30769230769232</v>
      </c>
      <c r="Q102" t="s">
        <v>8328</v>
      </c>
      <c r="R102" t="s">
        <v>8330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15">
        <v>3500</v>
      </c>
      <c r="E103" s="1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 s="14">
        <f t="shared" si="5"/>
        <v>100</v>
      </c>
      <c r="Q103" t="s">
        <v>8328</v>
      </c>
      <c r="R103" t="s">
        <v>8330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15">
        <v>6000</v>
      </c>
      <c r="E104" s="1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127.75000000000001</v>
      </c>
      <c r="P104" s="14">
        <f t="shared" si="5"/>
        <v>117.92307692307692</v>
      </c>
      <c r="Q104" t="s">
        <v>8328</v>
      </c>
      <c r="R104" t="s">
        <v>8330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15">
        <v>1300</v>
      </c>
      <c r="E105" s="1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105.15384615384616</v>
      </c>
      <c r="P105" s="14">
        <f t="shared" si="5"/>
        <v>27.897959183673468</v>
      </c>
      <c r="Q105" t="s">
        <v>8328</v>
      </c>
      <c r="R105" t="s">
        <v>8330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15">
        <v>500</v>
      </c>
      <c r="E106" s="1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 s="14">
        <f t="shared" si="5"/>
        <v>60</v>
      </c>
      <c r="Q106" t="s">
        <v>8328</v>
      </c>
      <c r="R106" t="s">
        <v>8330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15">
        <v>2200</v>
      </c>
      <c r="E107" s="1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107.40909090909089</v>
      </c>
      <c r="P107" s="14">
        <f t="shared" si="5"/>
        <v>39.383333333333333</v>
      </c>
      <c r="Q107" t="s">
        <v>8328</v>
      </c>
      <c r="R107" t="s">
        <v>8330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15">
        <v>5000</v>
      </c>
      <c r="E108" s="1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100.49999999999999</v>
      </c>
      <c r="P108" s="14">
        <f t="shared" si="5"/>
        <v>186.11111111111111</v>
      </c>
      <c r="Q108" t="s">
        <v>8328</v>
      </c>
      <c r="R108" t="s">
        <v>8330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15">
        <v>7500</v>
      </c>
      <c r="E109" s="1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102.46666666666667</v>
      </c>
      <c r="P109" s="14">
        <f t="shared" si="5"/>
        <v>111.37681159420291</v>
      </c>
      <c r="Q109" t="s">
        <v>8328</v>
      </c>
      <c r="R109" t="s">
        <v>8330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15">
        <v>1500</v>
      </c>
      <c r="E110" s="1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246.66666666666669</v>
      </c>
      <c r="P110" s="14">
        <f t="shared" si="5"/>
        <v>78.723404255319153</v>
      </c>
      <c r="Q110" t="s">
        <v>8328</v>
      </c>
      <c r="R110" t="s">
        <v>8330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15">
        <v>1000</v>
      </c>
      <c r="E111" s="1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219.49999999999997</v>
      </c>
      <c r="P111" s="14">
        <f t="shared" si="5"/>
        <v>46.702127659574465</v>
      </c>
      <c r="Q111" t="s">
        <v>8328</v>
      </c>
      <c r="R111" t="s">
        <v>8330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15">
        <v>1300</v>
      </c>
      <c r="E112" s="1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130.76923076923077</v>
      </c>
      <c r="P112" s="14">
        <f t="shared" si="5"/>
        <v>65.384615384615387</v>
      </c>
      <c r="Q112" t="s">
        <v>8328</v>
      </c>
      <c r="R112" t="s">
        <v>8330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15">
        <v>3500</v>
      </c>
      <c r="E113" s="1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154.57142857142858</v>
      </c>
      <c r="P113" s="14">
        <f t="shared" si="5"/>
        <v>102.0754716981132</v>
      </c>
      <c r="Q113" t="s">
        <v>8328</v>
      </c>
      <c r="R113" t="s">
        <v>8330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15">
        <v>5000</v>
      </c>
      <c r="E114" s="1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 s="14">
        <f t="shared" si="5"/>
        <v>64.197530864197532</v>
      </c>
      <c r="Q114" t="s">
        <v>8328</v>
      </c>
      <c r="R114" t="s">
        <v>8330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15">
        <v>5000</v>
      </c>
      <c r="E115" s="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 s="14">
        <f t="shared" si="5"/>
        <v>90.384615384615387</v>
      </c>
      <c r="Q115" t="s">
        <v>8328</v>
      </c>
      <c r="R115" t="s">
        <v>8330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15">
        <v>3000</v>
      </c>
      <c r="E116" s="1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103.33333333333334</v>
      </c>
      <c r="P116" s="14">
        <f t="shared" si="5"/>
        <v>88.571428571428569</v>
      </c>
      <c r="Q116" t="s">
        <v>8328</v>
      </c>
      <c r="R116" t="s">
        <v>8330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15">
        <v>450</v>
      </c>
      <c r="E117" s="1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140.44444444444443</v>
      </c>
      <c r="P117" s="14">
        <f t="shared" si="5"/>
        <v>28.727272727272727</v>
      </c>
      <c r="Q117" t="s">
        <v>8328</v>
      </c>
      <c r="R117" t="s">
        <v>8330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15">
        <v>3500</v>
      </c>
      <c r="E118" s="1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113.65714285714286</v>
      </c>
      <c r="P118" s="14">
        <f t="shared" si="5"/>
        <v>69.78947368421052</v>
      </c>
      <c r="Q118" t="s">
        <v>8328</v>
      </c>
      <c r="R118" t="s">
        <v>8330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15">
        <v>4500</v>
      </c>
      <c r="E119" s="1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100.49377777777779</v>
      </c>
      <c r="P119" s="14">
        <f t="shared" si="5"/>
        <v>167.48962962962963</v>
      </c>
      <c r="Q119" t="s">
        <v>8328</v>
      </c>
      <c r="R119" t="s">
        <v>8330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15">
        <v>5000</v>
      </c>
      <c r="E120" s="1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113.03159999999998</v>
      </c>
      <c r="P120" s="14">
        <f t="shared" si="5"/>
        <v>144.91230769230768</v>
      </c>
      <c r="Q120" t="s">
        <v>8328</v>
      </c>
      <c r="R120" t="s">
        <v>8330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15">
        <v>3250</v>
      </c>
      <c r="E121" s="1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104.55692307692308</v>
      </c>
      <c r="P121" s="14">
        <f t="shared" si="5"/>
        <v>91.840540540540545</v>
      </c>
      <c r="Q121" t="s">
        <v>8328</v>
      </c>
      <c r="R121" t="s">
        <v>8330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15">
        <v>70000</v>
      </c>
      <c r="E122" s="1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1.4285714285714287E-2</v>
      </c>
      <c r="P122" s="14">
        <f t="shared" si="5"/>
        <v>10</v>
      </c>
      <c r="Q122" t="s">
        <v>8328</v>
      </c>
      <c r="R122" t="s">
        <v>8331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15">
        <v>3000</v>
      </c>
      <c r="E123" s="1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3.3333333333333333E-2</v>
      </c>
      <c r="P123" s="14">
        <f t="shared" si="5"/>
        <v>1</v>
      </c>
      <c r="Q123" t="s">
        <v>8328</v>
      </c>
      <c r="R123" t="s">
        <v>8331</v>
      </c>
      <c r="S123" s="9">
        <f t="shared" si="6"/>
        <v>42096.704976851848</v>
      </c>
      <c r="T123" s="9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15">
        <v>100000000</v>
      </c>
      <c r="E124" s="1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 s="14" t="e">
        <f t="shared" si="5"/>
        <v>#DIV/0!</v>
      </c>
      <c r="Q124" t="s">
        <v>8328</v>
      </c>
      <c r="R124" t="s">
        <v>8331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15">
        <v>55000</v>
      </c>
      <c r="E125" s="1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0.27454545454545454</v>
      </c>
      <c r="P125" s="14">
        <f t="shared" si="5"/>
        <v>25.166666666666668</v>
      </c>
      <c r="Q125" t="s">
        <v>8328</v>
      </c>
      <c r="R125" t="s">
        <v>8331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15">
        <v>4000</v>
      </c>
      <c r="E126" s="1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 s="14" t="e">
        <f t="shared" si="5"/>
        <v>#DIV/0!</v>
      </c>
      <c r="Q126" t="s">
        <v>8328</v>
      </c>
      <c r="R126" t="s">
        <v>8331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15">
        <v>500</v>
      </c>
      <c r="E127" s="1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14.000000000000002</v>
      </c>
      <c r="P127" s="14">
        <f t="shared" si="5"/>
        <v>11.666666666666666</v>
      </c>
      <c r="Q127" t="s">
        <v>8328</v>
      </c>
      <c r="R127" t="s">
        <v>8331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15">
        <v>25000</v>
      </c>
      <c r="E128" s="1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</v>
      </c>
      <c r="P128" s="14">
        <f t="shared" si="5"/>
        <v>106.69230769230769</v>
      </c>
      <c r="Q128" t="s">
        <v>8328</v>
      </c>
      <c r="R128" t="s">
        <v>8331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15">
        <v>8000</v>
      </c>
      <c r="E129" s="1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</v>
      </c>
      <c r="P129" s="14">
        <f t="shared" si="5"/>
        <v>47.5</v>
      </c>
      <c r="Q129" t="s">
        <v>8328</v>
      </c>
      <c r="R129" t="s">
        <v>8331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15">
        <v>100000</v>
      </c>
      <c r="E130" s="1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1.867</v>
      </c>
      <c r="P130" s="14">
        <f t="shared" si="5"/>
        <v>311.16666666666669</v>
      </c>
      <c r="Q130" t="s">
        <v>8328</v>
      </c>
      <c r="R130" t="s">
        <v>8331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15">
        <v>20000</v>
      </c>
      <c r="E131" s="1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(E131/D131)*100</f>
        <v>0</v>
      </c>
      <c r="P131" s="14" t="e">
        <f t="shared" ref="P131:P194" si="9">E131/L131</f>
        <v>#DIV/0!</v>
      </c>
      <c r="Q131" t="s">
        <v>8328</v>
      </c>
      <c r="R131" t="s">
        <v>8331</v>
      </c>
      <c r="S131" s="9">
        <f t="shared" ref="S131:S194" si="10">(((J131/60)/60/24)+DATE(1970,1,1))</f>
        <v>41882.937303240738</v>
      </c>
      <c r="T131" s="9">
        <f t="shared" ref="T131:T194" si="11">(((I131/60)/60/24)+DATE(1970,1,1))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15">
        <v>600</v>
      </c>
      <c r="E132" s="1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 s="14" t="e">
        <f t="shared" si="9"/>
        <v>#DIV/0!</v>
      </c>
      <c r="Q132" t="s">
        <v>8328</v>
      </c>
      <c r="R132" t="s">
        <v>8331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15">
        <v>1200</v>
      </c>
      <c r="E133" s="1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 s="14" t="e">
        <f t="shared" si="9"/>
        <v>#DIV/0!</v>
      </c>
      <c r="Q133" t="s">
        <v>8328</v>
      </c>
      <c r="R133" t="s">
        <v>8331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15">
        <v>80000</v>
      </c>
      <c r="E134" s="1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9.5687499999999996</v>
      </c>
      <c r="P134" s="14">
        <f t="shared" si="9"/>
        <v>94.506172839506178</v>
      </c>
      <c r="Q134" t="s">
        <v>8328</v>
      </c>
      <c r="R134" t="s">
        <v>8331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15">
        <v>71764</v>
      </c>
      <c r="E135" s="1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 s="14" t="e">
        <f t="shared" si="9"/>
        <v>#DIV/0!</v>
      </c>
      <c r="Q135" t="s">
        <v>8328</v>
      </c>
      <c r="R135" t="s">
        <v>8331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15">
        <v>5000</v>
      </c>
      <c r="E136" s="1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 s="14" t="e">
        <f t="shared" si="9"/>
        <v>#DIV/0!</v>
      </c>
      <c r="Q136" t="s">
        <v>8328</v>
      </c>
      <c r="R136" t="s">
        <v>8331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15">
        <v>3000</v>
      </c>
      <c r="E137" s="1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13.433333333333334</v>
      </c>
      <c r="P137" s="14">
        <f t="shared" si="9"/>
        <v>80.599999999999994</v>
      </c>
      <c r="Q137" t="s">
        <v>8328</v>
      </c>
      <c r="R137" t="s">
        <v>8331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15">
        <v>3000</v>
      </c>
      <c r="E138" s="1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 s="14" t="e">
        <f t="shared" si="9"/>
        <v>#DIV/0!</v>
      </c>
      <c r="Q138" t="s">
        <v>8328</v>
      </c>
      <c r="R138" t="s">
        <v>8331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15">
        <v>55000</v>
      </c>
      <c r="E139" s="1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 s="14" t="e">
        <f t="shared" si="9"/>
        <v>#DIV/0!</v>
      </c>
      <c r="Q139" t="s">
        <v>8328</v>
      </c>
      <c r="R139" t="s">
        <v>8331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15">
        <v>150000</v>
      </c>
      <c r="E140" s="1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3.1413333333333333</v>
      </c>
      <c r="P140" s="14">
        <f t="shared" si="9"/>
        <v>81.241379310344826</v>
      </c>
      <c r="Q140" t="s">
        <v>8328</v>
      </c>
      <c r="R140" t="s">
        <v>8331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15">
        <v>500</v>
      </c>
      <c r="E141" s="1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 s="14">
        <f t="shared" si="9"/>
        <v>500</v>
      </c>
      <c r="Q141" t="s">
        <v>8328</v>
      </c>
      <c r="R141" t="s">
        <v>8331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15">
        <v>200000</v>
      </c>
      <c r="E142" s="1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 s="14" t="e">
        <f t="shared" si="9"/>
        <v>#DIV/0!</v>
      </c>
      <c r="Q142" t="s">
        <v>8328</v>
      </c>
      <c r="R142" t="s">
        <v>8331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15">
        <v>12000</v>
      </c>
      <c r="E143" s="1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10.775</v>
      </c>
      <c r="P143" s="14">
        <f t="shared" si="9"/>
        <v>46.178571428571431</v>
      </c>
      <c r="Q143" t="s">
        <v>8328</v>
      </c>
      <c r="R143" t="s">
        <v>8331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15">
        <v>3000</v>
      </c>
      <c r="E144" s="1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0.33333333333333337</v>
      </c>
      <c r="P144" s="14">
        <f t="shared" si="9"/>
        <v>10</v>
      </c>
      <c r="Q144" t="s">
        <v>8328</v>
      </c>
      <c r="R144" t="s">
        <v>8331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15">
        <v>5500</v>
      </c>
      <c r="E145" s="1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 s="14" t="e">
        <f t="shared" si="9"/>
        <v>#DIV/0!</v>
      </c>
      <c r="Q145" t="s">
        <v>8328</v>
      </c>
      <c r="R145" t="s">
        <v>8331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15">
        <v>7500</v>
      </c>
      <c r="E146" s="1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27.6</v>
      </c>
      <c r="P146" s="14">
        <f t="shared" si="9"/>
        <v>55.945945945945944</v>
      </c>
      <c r="Q146" t="s">
        <v>8328</v>
      </c>
      <c r="R146" t="s">
        <v>8331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15">
        <v>4500</v>
      </c>
      <c r="E147" s="1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7.5111111111111111</v>
      </c>
      <c r="P147" s="14">
        <f t="shared" si="9"/>
        <v>37.555555555555557</v>
      </c>
      <c r="Q147" t="s">
        <v>8328</v>
      </c>
      <c r="R147" t="s">
        <v>8331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15">
        <v>20000</v>
      </c>
      <c r="E148" s="1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0.57499999999999996</v>
      </c>
      <c r="P148" s="14">
        <f t="shared" si="9"/>
        <v>38.333333333333336</v>
      </c>
      <c r="Q148" t="s">
        <v>8328</v>
      </c>
      <c r="R148" t="s">
        <v>8331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15">
        <v>7000</v>
      </c>
      <c r="E149" s="1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 s="14" t="e">
        <f t="shared" si="9"/>
        <v>#DIV/0!</v>
      </c>
      <c r="Q149" t="s">
        <v>8328</v>
      </c>
      <c r="R149" t="s">
        <v>8331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15">
        <v>50000</v>
      </c>
      <c r="E150" s="1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0.08</v>
      </c>
      <c r="P150" s="14">
        <f t="shared" si="9"/>
        <v>20</v>
      </c>
      <c r="Q150" t="s">
        <v>8328</v>
      </c>
      <c r="R150" t="s">
        <v>8331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15">
        <v>10000</v>
      </c>
      <c r="E151" s="1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0.91999999999999993</v>
      </c>
      <c r="P151" s="14">
        <f t="shared" si="9"/>
        <v>15.333333333333334</v>
      </c>
      <c r="Q151" t="s">
        <v>8328</v>
      </c>
      <c r="R151" t="s">
        <v>8331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15">
        <v>130000</v>
      </c>
      <c r="E152" s="1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23.163076923076922</v>
      </c>
      <c r="P152" s="14">
        <f t="shared" si="9"/>
        <v>449.43283582089555</v>
      </c>
      <c r="Q152" t="s">
        <v>8328</v>
      </c>
      <c r="R152" t="s">
        <v>8331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15">
        <v>250000</v>
      </c>
      <c r="E153" s="1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5.5999999999999994E-2</v>
      </c>
      <c r="P153" s="14">
        <f t="shared" si="9"/>
        <v>28</v>
      </c>
      <c r="Q153" t="s">
        <v>8328</v>
      </c>
      <c r="R153" t="s">
        <v>8331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15">
        <v>380000</v>
      </c>
      <c r="E154" s="1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7.8947368421052634E-3</v>
      </c>
      <c r="P154" s="14">
        <f t="shared" si="9"/>
        <v>15</v>
      </c>
      <c r="Q154" t="s">
        <v>8328</v>
      </c>
      <c r="R154" t="s">
        <v>8331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15">
        <v>50000</v>
      </c>
      <c r="E155" s="1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0.71799999999999997</v>
      </c>
      <c r="P155" s="14">
        <f t="shared" si="9"/>
        <v>35.9</v>
      </c>
      <c r="Q155" t="s">
        <v>8328</v>
      </c>
      <c r="R155" t="s">
        <v>8331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15">
        <v>1500</v>
      </c>
      <c r="E156" s="1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2.666666666666667</v>
      </c>
      <c r="P156" s="14">
        <f t="shared" si="9"/>
        <v>13.333333333333334</v>
      </c>
      <c r="Q156" t="s">
        <v>8328</v>
      </c>
      <c r="R156" t="s">
        <v>8331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15">
        <v>1350000</v>
      </c>
      <c r="E157" s="1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6.0000000000000001E-3</v>
      </c>
      <c r="P157" s="14">
        <f t="shared" si="9"/>
        <v>20.25</v>
      </c>
      <c r="Q157" t="s">
        <v>8328</v>
      </c>
      <c r="R157" t="s">
        <v>8331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15">
        <v>35000</v>
      </c>
      <c r="E158" s="1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5.0999999999999996</v>
      </c>
      <c r="P158" s="14">
        <f t="shared" si="9"/>
        <v>119</v>
      </c>
      <c r="Q158" t="s">
        <v>8328</v>
      </c>
      <c r="R158" t="s">
        <v>8331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15">
        <v>2995</v>
      </c>
      <c r="E159" s="1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0.26711185308848079</v>
      </c>
      <c r="P159" s="14">
        <f t="shared" si="9"/>
        <v>4</v>
      </c>
      <c r="Q159" t="s">
        <v>8328</v>
      </c>
      <c r="R159" t="s">
        <v>8331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15">
        <v>5000</v>
      </c>
      <c r="E160" s="1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 s="14" t="e">
        <f t="shared" si="9"/>
        <v>#DIV/0!</v>
      </c>
      <c r="Q160" t="s">
        <v>8328</v>
      </c>
      <c r="R160" t="s">
        <v>8331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15">
        <v>500000</v>
      </c>
      <c r="E161" s="1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2E-3</v>
      </c>
      <c r="P161" s="14">
        <f t="shared" si="9"/>
        <v>10</v>
      </c>
      <c r="Q161" t="s">
        <v>8328</v>
      </c>
      <c r="R161" t="s">
        <v>8331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15">
        <v>5000</v>
      </c>
      <c r="E162" s="1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14" t="e">
        <f t="shared" si="9"/>
        <v>#DIV/0!</v>
      </c>
      <c r="Q162" t="s">
        <v>8328</v>
      </c>
      <c r="R162" t="s">
        <v>8332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15">
        <v>50000</v>
      </c>
      <c r="E163" s="1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0.01</v>
      </c>
      <c r="P163" s="14">
        <f t="shared" si="9"/>
        <v>5</v>
      </c>
      <c r="Q163" t="s">
        <v>8328</v>
      </c>
      <c r="R163" t="s">
        <v>8332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15">
        <v>2800</v>
      </c>
      <c r="E164" s="1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15.535714285714286</v>
      </c>
      <c r="P164" s="14">
        <f t="shared" si="9"/>
        <v>43.5</v>
      </c>
      <c r="Q164" t="s">
        <v>8328</v>
      </c>
      <c r="R164" t="s">
        <v>8332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15">
        <v>2000000</v>
      </c>
      <c r="E165" s="1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 s="14" t="e">
        <f t="shared" si="9"/>
        <v>#DIV/0!</v>
      </c>
      <c r="Q165" t="s">
        <v>8328</v>
      </c>
      <c r="R165" t="s">
        <v>8332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15">
        <v>120000</v>
      </c>
      <c r="E166" s="1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0.53333333333333333</v>
      </c>
      <c r="P166" s="14">
        <f t="shared" si="9"/>
        <v>91.428571428571431</v>
      </c>
      <c r="Q166" t="s">
        <v>8328</v>
      </c>
      <c r="R166" t="s">
        <v>8332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15">
        <v>17000</v>
      </c>
      <c r="E167" s="1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 s="14" t="e">
        <f t="shared" si="9"/>
        <v>#DIV/0!</v>
      </c>
      <c r="Q167" t="s">
        <v>8328</v>
      </c>
      <c r="R167" t="s">
        <v>8332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15">
        <v>5000</v>
      </c>
      <c r="E168" s="1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 s="14">
        <f t="shared" si="9"/>
        <v>3000</v>
      </c>
      <c r="Q168" t="s">
        <v>8328</v>
      </c>
      <c r="R168" t="s">
        <v>8332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15">
        <v>110000</v>
      </c>
      <c r="E169" s="1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0.01</v>
      </c>
      <c r="P169" s="14">
        <f t="shared" si="9"/>
        <v>5.5</v>
      </c>
      <c r="Q169" t="s">
        <v>8328</v>
      </c>
      <c r="R169" t="s">
        <v>8332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15">
        <v>8000</v>
      </c>
      <c r="E170" s="1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</v>
      </c>
      <c r="P170" s="14">
        <f t="shared" si="9"/>
        <v>108.33333333333333</v>
      </c>
      <c r="Q170" t="s">
        <v>8328</v>
      </c>
      <c r="R170" t="s">
        <v>8332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15">
        <v>2500</v>
      </c>
      <c r="E171" s="1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22.400000000000002</v>
      </c>
      <c r="P171" s="14">
        <f t="shared" si="9"/>
        <v>56</v>
      </c>
      <c r="Q171" t="s">
        <v>8328</v>
      </c>
      <c r="R171" t="s">
        <v>8332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15">
        <v>10000</v>
      </c>
      <c r="E172" s="1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</v>
      </c>
      <c r="P172" s="14">
        <f t="shared" si="9"/>
        <v>32.5</v>
      </c>
      <c r="Q172" t="s">
        <v>8328</v>
      </c>
      <c r="R172" t="s">
        <v>8332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15">
        <v>50000</v>
      </c>
      <c r="E173" s="1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2E-3</v>
      </c>
      <c r="P173" s="14">
        <f t="shared" si="9"/>
        <v>1</v>
      </c>
      <c r="Q173" t="s">
        <v>8328</v>
      </c>
      <c r="R173" t="s">
        <v>8332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15">
        <v>95000</v>
      </c>
      <c r="E174" s="1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 s="14" t="e">
        <f t="shared" si="9"/>
        <v>#DIV/0!</v>
      </c>
      <c r="Q174" t="s">
        <v>8328</v>
      </c>
      <c r="R174" t="s">
        <v>8332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15">
        <v>1110</v>
      </c>
      <c r="E175" s="1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 s="14" t="e">
        <f t="shared" si="9"/>
        <v>#DIV/0!</v>
      </c>
      <c r="Q175" t="s">
        <v>8328</v>
      </c>
      <c r="R175" t="s">
        <v>8332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15">
        <v>6000</v>
      </c>
      <c r="E176" s="1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 s="14" t="e">
        <f t="shared" si="9"/>
        <v>#DIV/0!</v>
      </c>
      <c r="Q176" t="s">
        <v>8328</v>
      </c>
      <c r="R176" t="s">
        <v>8332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15">
        <v>20000</v>
      </c>
      <c r="E177" s="1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6.4850000000000003</v>
      </c>
      <c r="P177" s="14">
        <f t="shared" si="9"/>
        <v>49.884615384615387</v>
      </c>
      <c r="Q177" t="s">
        <v>8328</v>
      </c>
      <c r="R177" t="s">
        <v>8332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15">
        <v>1500</v>
      </c>
      <c r="E178" s="1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 s="14" t="e">
        <f t="shared" si="9"/>
        <v>#DIV/0!</v>
      </c>
      <c r="Q178" t="s">
        <v>8328</v>
      </c>
      <c r="R178" t="s">
        <v>8332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15">
        <v>450</v>
      </c>
      <c r="E179" s="1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 s="14">
        <f t="shared" si="9"/>
        <v>25.714285714285715</v>
      </c>
      <c r="Q179" t="s">
        <v>8328</v>
      </c>
      <c r="R179" t="s">
        <v>8332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15">
        <v>500000</v>
      </c>
      <c r="E180" s="1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 s="14" t="e">
        <f t="shared" si="9"/>
        <v>#DIV/0!</v>
      </c>
      <c r="Q180" t="s">
        <v>8328</v>
      </c>
      <c r="R180" t="s">
        <v>8332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15">
        <v>1000</v>
      </c>
      <c r="E181" s="1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 s="14">
        <f t="shared" si="9"/>
        <v>100</v>
      </c>
      <c r="Q181" t="s">
        <v>8328</v>
      </c>
      <c r="R181" t="s">
        <v>8332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15">
        <v>1200</v>
      </c>
      <c r="E182" s="1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33.416666666666664</v>
      </c>
      <c r="P182" s="14">
        <f t="shared" si="9"/>
        <v>30.846153846153847</v>
      </c>
      <c r="Q182" t="s">
        <v>8328</v>
      </c>
      <c r="R182" t="s">
        <v>8332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15">
        <v>3423</v>
      </c>
      <c r="E183" s="1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21.092608822670172</v>
      </c>
      <c r="P183" s="14">
        <f t="shared" si="9"/>
        <v>180.5</v>
      </c>
      <c r="Q183" t="s">
        <v>8328</v>
      </c>
      <c r="R183" t="s">
        <v>8332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15">
        <v>1000</v>
      </c>
      <c r="E184" s="1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 s="14" t="e">
        <f t="shared" si="9"/>
        <v>#DIV/0!</v>
      </c>
      <c r="Q184" t="s">
        <v>8328</v>
      </c>
      <c r="R184" t="s">
        <v>8332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15">
        <v>12500</v>
      </c>
      <c r="E185" s="1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35.856000000000002</v>
      </c>
      <c r="P185" s="14">
        <f t="shared" si="9"/>
        <v>373.5</v>
      </c>
      <c r="Q185" t="s">
        <v>8328</v>
      </c>
      <c r="R185" t="s">
        <v>8332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15">
        <v>1500</v>
      </c>
      <c r="E186" s="1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3.4000000000000004</v>
      </c>
      <c r="P186" s="14">
        <f t="shared" si="9"/>
        <v>25.5</v>
      </c>
      <c r="Q186" t="s">
        <v>8328</v>
      </c>
      <c r="R186" t="s">
        <v>8332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15">
        <v>40000</v>
      </c>
      <c r="E187" s="1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</v>
      </c>
      <c r="P187" s="14">
        <f t="shared" si="9"/>
        <v>220</v>
      </c>
      <c r="Q187" t="s">
        <v>8328</v>
      </c>
      <c r="R187" t="s">
        <v>8332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15">
        <v>5000</v>
      </c>
      <c r="E188" s="1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 s="14" t="e">
        <f t="shared" si="9"/>
        <v>#DIV/0!</v>
      </c>
      <c r="Q188" t="s">
        <v>8328</v>
      </c>
      <c r="R188" t="s">
        <v>8332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15">
        <v>5000</v>
      </c>
      <c r="E189" s="1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 s="14">
        <f t="shared" si="9"/>
        <v>160</v>
      </c>
      <c r="Q189" t="s">
        <v>8328</v>
      </c>
      <c r="R189" t="s">
        <v>8332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15">
        <v>1500</v>
      </c>
      <c r="E190" s="1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 s="14" t="e">
        <f t="shared" si="9"/>
        <v>#DIV/0!</v>
      </c>
      <c r="Q190" t="s">
        <v>8328</v>
      </c>
      <c r="R190" t="s">
        <v>8332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15">
        <v>500000</v>
      </c>
      <c r="E191" s="1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6.8999999999999992E-2</v>
      </c>
      <c r="P191" s="14">
        <f t="shared" si="9"/>
        <v>69</v>
      </c>
      <c r="Q191" t="s">
        <v>8328</v>
      </c>
      <c r="R191" t="s">
        <v>8332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15">
        <v>12000</v>
      </c>
      <c r="E192" s="1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0.41666666666666669</v>
      </c>
      <c r="P192" s="14">
        <f t="shared" si="9"/>
        <v>50</v>
      </c>
      <c r="Q192" t="s">
        <v>8328</v>
      </c>
      <c r="R192" t="s">
        <v>8332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15">
        <v>5000</v>
      </c>
      <c r="E193" s="1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 s="14">
        <f t="shared" si="9"/>
        <v>83.333333333333329</v>
      </c>
      <c r="Q193" t="s">
        <v>8328</v>
      </c>
      <c r="R193" t="s">
        <v>8332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15">
        <v>1000000</v>
      </c>
      <c r="E194" s="1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1.6999999999999999E-3</v>
      </c>
      <c r="P194" s="14">
        <f t="shared" si="9"/>
        <v>5.666666666666667</v>
      </c>
      <c r="Q194" t="s">
        <v>8328</v>
      </c>
      <c r="R194" t="s">
        <v>8332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15">
        <v>1000</v>
      </c>
      <c r="E195" s="1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(E195/D195)*100</f>
        <v>0</v>
      </c>
      <c r="P195" s="14" t="e">
        <f t="shared" ref="P195:P258" si="13">E195/L195</f>
        <v>#DIV/0!</v>
      </c>
      <c r="Q195" t="s">
        <v>8328</v>
      </c>
      <c r="R195" t="s">
        <v>8332</v>
      </c>
      <c r="S195" s="9">
        <f t="shared" ref="S195:S258" si="14">(((J195/60)/60/24)+DATE(1970,1,1))</f>
        <v>41911.934791666667</v>
      </c>
      <c r="T195" s="9">
        <f t="shared" ref="T195:T258" si="15">(((I195/60)/60/24)+DATE(1970,1,1))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15">
        <v>2500</v>
      </c>
      <c r="E196" s="1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0.12</v>
      </c>
      <c r="P196" s="14">
        <f t="shared" si="13"/>
        <v>1</v>
      </c>
      <c r="Q196" t="s">
        <v>8328</v>
      </c>
      <c r="R196" t="s">
        <v>8332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15">
        <v>2000000</v>
      </c>
      <c r="E197" s="1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 s="14" t="e">
        <f t="shared" si="13"/>
        <v>#DIV/0!</v>
      </c>
      <c r="Q197" t="s">
        <v>8328</v>
      </c>
      <c r="R197" t="s">
        <v>8332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15">
        <v>3500</v>
      </c>
      <c r="E198" s="1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41.857142857142861</v>
      </c>
      <c r="P198" s="14">
        <f t="shared" si="13"/>
        <v>77.10526315789474</v>
      </c>
      <c r="Q198" t="s">
        <v>8328</v>
      </c>
      <c r="R198" t="s">
        <v>8332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15">
        <v>2500</v>
      </c>
      <c r="E199" s="1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10.48</v>
      </c>
      <c r="P199" s="14">
        <f t="shared" si="13"/>
        <v>32.75</v>
      </c>
      <c r="Q199" t="s">
        <v>8328</v>
      </c>
      <c r="R199" t="s">
        <v>8332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15">
        <v>25000</v>
      </c>
      <c r="E200" s="1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1.1159999999999999</v>
      </c>
      <c r="P200" s="14">
        <f t="shared" si="13"/>
        <v>46.5</v>
      </c>
      <c r="Q200" t="s">
        <v>8328</v>
      </c>
      <c r="R200" t="s">
        <v>8332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15">
        <v>10000</v>
      </c>
      <c r="E201" s="1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 s="14" t="e">
        <f t="shared" si="13"/>
        <v>#DIV/0!</v>
      </c>
      <c r="Q201" t="s">
        <v>8328</v>
      </c>
      <c r="R201" t="s">
        <v>8332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15">
        <v>6000</v>
      </c>
      <c r="E202" s="1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26.192500000000003</v>
      </c>
      <c r="P202" s="14">
        <f t="shared" si="13"/>
        <v>87.308333333333337</v>
      </c>
      <c r="Q202" t="s">
        <v>8328</v>
      </c>
      <c r="R202" t="s">
        <v>8332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15">
        <v>650</v>
      </c>
      <c r="E203" s="1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58.461538461538467</v>
      </c>
      <c r="P203" s="14">
        <f t="shared" si="13"/>
        <v>54.285714285714285</v>
      </c>
      <c r="Q203" t="s">
        <v>8328</v>
      </c>
      <c r="R203" t="s">
        <v>8332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15">
        <v>6000</v>
      </c>
      <c r="E204" s="1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 s="14" t="e">
        <f t="shared" si="13"/>
        <v>#DIV/0!</v>
      </c>
      <c r="Q204" t="s">
        <v>8328</v>
      </c>
      <c r="R204" t="s">
        <v>8332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15">
        <v>2500</v>
      </c>
      <c r="E205" s="1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29.84</v>
      </c>
      <c r="P205" s="14">
        <f t="shared" si="13"/>
        <v>93.25</v>
      </c>
      <c r="Q205" t="s">
        <v>8328</v>
      </c>
      <c r="R205" t="s">
        <v>8332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15">
        <v>300000</v>
      </c>
      <c r="E206" s="1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50.721666666666664</v>
      </c>
      <c r="P206" s="14">
        <f t="shared" si="13"/>
        <v>117.68368136117556</v>
      </c>
      <c r="Q206" t="s">
        <v>8328</v>
      </c>
      <c r="R206" t="s">
        <v>8332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15">
        <v>8000</v>
      </c>
      <c r="E207" s="1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16.25</v>
      </c>
      <c r="P207" s="14">
        <f t="shared" si="13"/>
        <v>76.470588235294116</v>
      </c>
      <c r="Q207" t="s">
        <v>8328</v>
      </c>
      <c r="R207" t="s">
        <v>8332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15">
        <v>12700</v>
      </c>
      <c r="E208" s="1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 s="14" t="e">
        <f t="shared" si="13"/>
        <v>#DIV/0!</v>
      </c>
      <c r="Q208" t="s">
        <v>8328</v>
      </c>
      <c r="R208" t="s">
        <v>8332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15">
        <v>14000</v>
      </c>
      <c r="E209" s="1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15.214285714285714</v>
      </c>
      <c r="P209" s="14">
        <f t="shared" si="13"/>
        <v>163.84615384615384</v>
      </c>
      <c r="Q209" t="s">
        <v>8328</v>
      </c>
      <c r="R209" t="s">
        <v>8332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15">
        <v>50000</v>
      </c>
      <c r="E210" s="1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 s="14" t="e">
        <f t="shared" si="13"/>
        <v>#DIV/0!</v>
      </c>
      <c r="Q210" t="s">
        <v>8328</v>
      </c>
      <c r="R210" t="s">
        <v>8332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15">
        <v>25000</v>
      </c>
      <c r="E211" s="1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 s="14" t="e">
        <f t="shared" si="13"/>
        <v>#DIV/0!</v>
      </c>
      <c r="Q211" t="s">
        <v>8328</v>
      </c>
      <c r="R211" t="s">
        <v>8332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15">
        <v>12000</v>
      </c>
      <c r="E212" s="1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25.25</v>
      </c>
      <c r="P212" s="14">
        <f t="shared" si="13"/>
        <v>91.818181818181813</v>
      </c>
      <c r="Q212" t="s">
        <v>8328</v>
      </c>
      <c r="R212" t="s">
        <v>8332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15">
        <v>5000</v>
      </c>
      <c r="E213" s="1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44.6</v>
      </c>
      <c r="P213" s="14">
        <f t="shared" si="13"/>
        <v>185.83333333333334</v>
      </c>
      <c r="Q213" t="s">
        <v>8328</v>
      </c>
      <c r="R213" t="s">
        <v>8332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15">
        <v>6300</v>
      </c>
      <c r="E214" s="1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1.5873015873015872E-2</v>
      </c>
      <c r="P214" s="14">
        <f t="shared" si="13"/>
        <v>1</v>
      </c>
      <c r="Q214" t="s">
        <v>8328</v>
      </c>
      <c r="R214" t="s">
        <v>8332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15">
        <v>50000</v>
      </c>
      <c r="E215" s="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0.04</v>
      </c>
      <c r="P215" s="14">
        <f t="shared" si="13"/>
        <v>20</v>
      </c>
      <c r="Q215" t="s">
        <v>8328</v>
      </c>
      <c r="R215" t="s">
        <v>8332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15">
        <v>12500</v>
      </c>
      <c r="E216" s="1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8.0000000000000002E-3</v>
      </c>
      <c r="P216" s="14">
        <f t="shared" si="13"/>
        <v>1</v>
      </c>
      <c r="Q216" t="s">
        <v>8328</v>
      </c>
      <c r="R216" t="s">
        <v>8332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15">
        <v>4400</v>
      </c>
      <c r="E217" s="1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0.22727272727272727</v>
      </c>
      <c r="P217" s="14">
        <f t="shared" si="13"/>
        <v>10</v>
      </c>
      <c r="Q217" t="s">
        <v>8328</v>
      </c>
      <c r="R217" t="s">
        <v>8332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15">
        <v>50000</v>
      </c>
      <c r="E218" s="1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55.698440000000005</v>
      </c>
      <c r="P218" s="14">
        <f t="shared" si="13"/>
        <v>331.53833333333336</v>
      </c>
      <c r="Q218" t="s">
        <v>8328</v>
      </c>
      <c r="R218" t="s">
        <v>8332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15">
        <v>100000</v>
      </c>
      <c r="E219" s="1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11.943</v>
      </c>
      <c r="P219" s="14">
        <f t="shared" si="13"/>
        <v>314.28947368421052</v>
      </c>
      <c r="Q219" t="s">
        <v>8328</v>
      </c>
      <c r="R219" t="s">
        <v>8332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15">
        <v>5000</v>
      </c>
      <c r="E220" s="1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 s="14">
        <f t="shared" si="13"/>
        <v>100</v>
      </c>
      <c r="Q220" t="s">
        <v>8328</v>
      </c>
      <c r="R220" t="s">
        <v>8332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15">
        <v>50000</v>
      </c>
      <c r="E221" s="1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17.630000000000003</v>
      </c>
      <c r="P221" s="14">
        <f t="shared" si="13"/>
        <v>115.98684210526316</v>
      </c>
      <c r="Q221" t="s">
        <v>8328</v>
      </c>
      <c r="R221" t="s">
        <v>8332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15">
        <v>50000</v>
      </c>
      <c r="E222" s="1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0.72</v>
      </c>
      <c r="P222" s="14">
        <f t="shared" si="13"/>
        <v>120</v>
      </c>
      <c r="Q222" t="s">
        <v>8328</v>
      </c>
      <c r="R222" t="s">
        <v>8332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15">
        <v>50000</v>
      </c>
      <c r="E223" s="1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 s="14" t="e">
        <f t="shared" si="13"/>
        <v>#DIV/0!</v>
      </c>
      <c r="Q223" t="s">
        <v>8328</v>
      </c>
      <c r="R223" t="s">
        <v>8332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15">
        <v>1000</v>
      </c>
      <c r="E224" s="1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 s="14">
        <f t="shared" si="13"/>
        <v>65</v>
      </c>
      <c r="Q224" t="s">
        <v>8328</v>
      </c>
      <c r="R224" t="s">
        <v>8332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15">
        <v>1500000</v>
      </c>
      <c r="E225" s="1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 s="14" t="e">
        <f t="shared" si="13"/>
        <v>#DIV/0!</v>
      </c>
      <c r="Q225" t="s">
        <v>8328</v>
      </c>
      <c r="R225" t="s">
        <v>8332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15">
        <v>6000000</v>
      </c>
      <c r="E226" s="1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 s="14" t="e">
        <f t="shared" si="13"/>
        <v>#DIV/0!</v>
      </c>
      <c r="Q226" t="s">
        <v>8328</v>
      </c>
      <c r="R226" t="s">
        <v>8332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15">
        <v>200</v>
      </c>
      <c r="E227" s="1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 s="14" t="e">
        <f t="shared" si="13"/>
        <v>#DIV/0!</v>
      </c>
      <c r="Q227" t="s">
        <v>8328</v>
      </c>
      <c r="R227" t="s">
        <v>8332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15">
        <v>29000</v>
      </c>
      <c r="E228" s="1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0.86206896551724133</v>
      </c>
      <c r="P228" s="14">
        <f t="shared" si="13"/>
        <v>125</v>
      </c>
      <c r="Q228" t="s">
        <v>8328</v>
      </c>
      <c r="R228" t="s">
        <v>8332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15">
        <v>28000</v>
      </c>
      <c r="E229" s="1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 s="14" t="e">
        <f t="shared" si="13"/>
        <v>#DIV/0!</v>
      </c>
      <c r="Q229" t="s">
        <v>8328</v>
      </c>
      <c r="R229" t="s">
        <v>8332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15">
        <v>8000</v>
      </c>
      <c r="E230" s="1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 s="14" t="e">
        <f t="shared" si="13"/>
        <v>#DIV/0!</v>
      </c>
      <c r="Q230" t="s">
        <v>8328</v>
      </c>
      <c r="R230" t="s">
        <v>8332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15">
        <v>3000</v>
      </c>
      <c r="E231" s="1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 s="14" t="e">
        <f t="shared" si="13"/>
        <v>#DIV/0!</v>
      </c>
      <c r="Q231" t="s">
        <v>8328</v>
      </c>
      <c r="R231" t="s">
        <v>8332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15">
        <v>15000</v>
      </c>
      <c r="E232" s="1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0.4</v>
      </c>
      <c r="P232" s="14">
        <f t="shared" si="13"/>
        <v>30</v>
      </c>
      <c r="Q232" t="s">
        <v>8328</v>
      </c>
      <c r="R232" t="s">
        <v>8332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15">
        <v>1500000</v>
      </c>
      <c r="E233" s="1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 s="14" t="e">
        <f t="shared" si="13"/>
        <v>#DIV/0!</v>
      </c>
      <c r="Q233" t="s">
        <v>8328</v>
      </c>
      <c r="R233" t="s">
        <v>8332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15">
        <v>4000</v>
      </c>
      <c r="E234" s="1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</v>
      </c>
      <c r="P234" s="14">
        <f t="shared" si="13"/>
        <v>15.714285714285714</v>
      </c>
      <c r="Q234" t="s">
        <v>8328</v>
      </c>
      <c r="R234" t="s">
        <v>8332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15">
        <v>350000</v>
      </c>
      <c r="E235" s="1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 s="14" t="e">
        <f t="shared" si="13"/>
        <v>#DIV/0!</v>
      </c>
      <c r="Q235" t="s">
        <v>8328</v>
      </c>
      <c r="R235" t="s">
        <v>8332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15">
        <v>1000</v>
      </c>
      <c r="E236" s="1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40.1</v>
      </c>
      <c r="P236" s="14">
        <f t="shared" si="13"/>
        <v>80.2</v>
      </c>
      <c r="Q236" t="s">
        <v>8328</v>
      </c>
      <c r="R236" t="s">
        <v>8332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15">
        <v>10000</v>
      </c>
      <c r="E237" s="1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 s="14" t="e">
        <f t="shared" si="13"/>
        <v>#DIV/0!</v>
      </c>
      <c r="Q237" t="s">
        <v>8328</v>
      </c>
      <c r="R237" t="s">
        <v>8332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15">
        <v>150000</v>
      </c>
      <c r="E238" s="1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 s="14" t="e">
        <f t="shared" si="13"/>
        <v>#DIV/0!</v>
      </c>
      <c r="Q238" t="s">
        <v>8328</v>
      </c>
      <c r="R238" t="s">
        <v>8332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15">
        <v>15000</v>
      </c>
      <c r="E239" s="1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0.33333333333333337</v>
      </c>
      <c r="P239" s="14">
        <f t="shared" si="13"/>
        <v>50</v>
      </c>
      <c r="Q239" t="s">
        <v>8328</v>
      </c>
      <c r="R239" t="s">
        <v>8332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15">
        <v>26000</v>
      </c>
      <c r="E240" s="1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 s="14" t="e">
        <f t="shared" si="13"/>
        <v>#DIV/0!</v>
      </c>
      <c r="Q240" t="s">
        <v>8328</v>
      </c>
      <c r="R240" t="s">
        <v>8332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15">
        <v>1000</v>
      </c>
      <c r="E241" s="1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 s="14">
        <f t="shared" si="13"/>
        <v>50</v>
      </c>
      <c r="Q241" t="s">
        <v>8328</v>
      </c>
      <c r="R241" t="s">
        <v>8332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15">
        <v>15000</v>
      </c>
      <c r="E242" s="1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107.63413333333334</v>
      </c>
      <c r="P242" s="14">
        <f t="shared" si="13"/>
        <v>117.84759124087591</v>
      </c>
      <c r="Q242" t="s">
        <v>8328</v>
      </c>
      <c r="R242" t="s">
        <v>8333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15">
        <v>36400</v>
      </c>
      <c r="E243" s="1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112.63736263736264</v>
      </c>
      <c r="P243" s="14">
        <f t="shared" si="13"/>
        <v>109.04255319148936</v>
      </c>
      <c r="Q243" t="s">
        <v>8328</v>
      </c>
      <c r="R243" t="s">
        <v>8333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15">
        <v>13000</v>
      </c>
      <c r="E244" s="1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113.46153846153845</v>
      </c>
      <c r="P244" s="14">
        <f t="shared" si="13"/>
        <v>73.019801980198025</v>
      </c>
      <c r="Q244" t="s">
        <v>8328</v>
      </c>
      <c r="R244" t="s">
        <v>8333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15">
        <v>25000</v>
      </c>
      <c r="E245" s="1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102.592</v>
      </c>
      <c r="P245" s="14">
        <f t="shared" si="13"/>
        <v>78.195121951219505</v>
      </c>
      <c r="Q245" t="s">
        <v>8328</v>
      </c>
      <c r="R245" t="s">
        <v>8333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15">
        <v>3500</v>
      </c>
      <c r="E246" s="1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113.75714285714287</v>
      </c>
      <c r="P246" s="14">
        <f t="shared" si="13"/>
        <v>47.398809523809526</v>
      </c>
      <c r="Q246" t="s">
        <v>8328</v>
      </c>
      <c r="R246" t="s">
        <v>8333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15">
        <v>5000</v>
      </c>
      <c r="E247" s="1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103.71999999999998</v>
      </c>
      <c r="P247" s="14">
        <f t="shared" si="13"/>
        <v>54.020833333333336</v>
      </c>
      <c r="Q247" t="s">
        <v>8328</v>
      </c>
      <c r="R247" t="s">
        <v>8333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15">
        <v>5000</v>
      </c>
      <c r="E248" s="1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305.46000000000004</v>
      </c>
      <c r="P248" s="14">
        <f t="shared" si="13"/>
        <v>68.488789237668158</v>
      </c>
      <c r="Q248" t="s">
        <v>8328</v>
      </c>
      <c r="R248" t="s">
        <v>8333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15">
        <v>5000</v>
      </c>
      <c r="E249" s="1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134.1</v>
      </c>
      <c r="P249" s="14">
        <f t="shared" si="13"/>
        <v>108.14516129032258</v>
      </c>
      <c r="Q249" t="s">
        <v>8328</v>
      </c>
      <c r="R249" t="s">
        <v>8333</v>
      </c>
      <c r="S249" s="9">
        <f t="shared" si="14"/>
        <v>40430.604328703703</v>
      </c>
      <c r="T249" s="9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15">
        <v>85000</v>
      </c>
      <c r="E250" s="1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101.33294117647058</v>
      </c>
      <c r="P250" s="14">
        <f t="shared" si="13"/>
        <v>589.95205479452056</v>
      </c>
      <c r="Q250" t="s">
        <v>8328</v>
      </c>
      <c r="R250" t="s">
        <v>8333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15">
        <v>10000</v>
      </c>
      <c r="E251" s="1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112.92</v>
      </c>
      <c r="P251" s="14">
        <f t="shared" si="13"/>
        <v>48.051063829787232</v>
      </c>
      <c r="Q251" t="s">
        <v>8328</v>
      </c>
      <c r="R251" t="s">
        <v>8333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15">
        <v>30000</v>
      </c>
      <c r="E252" s="1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105.58333333333334</v>
      </c>
      <c r="P252" s="14">
        <f t="shared" si="13"/>
        <v>72.482837528604122</v>
      </c>
      <c r="Q252" t="s">
        <v>8328</v>
      </c>
      <c r="R252" t="s">
        <v>8333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15">
        <v>3500</v>
      </c>
      <c r="E253" s="1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125.57142857142858</v>
      </c>
      <c r="P253" s="14">
        <f t="shared" si="13"/>
        <v>57.077922077922075</v>
      </c>
      <c r="Q253" t="s">
        <v>8328</v>
      </c>
      <c r="R253" t="s">
        <v>8333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15">
        <v>5000</v>
      </c>
      <c r="E254" s="1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184.56</v>
      </c>
      <c r="P254" s="14">
        <f t="shared" si="13"/>
        <v>85.444444444444443</v>
      </c>
      <c r="Q254" t="s">
        <v>8328</v>
      </c>
      <c r="R254" t="s">
        <v>8333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15">
        <v>1500</v>
      </c>
      <c r="E255" s="1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100.73333333333335</v>
      </c>
      <c r="P255" s="14">
        <f t="shared" si="13"/>
        <v>215.85714285714286</v>
      </c>
      <c r="Q255" t="s">
        <v>8328</v>
      </c>
      <c r="R255" t="s">
        <v>8333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15">
        <v>24000</v>
      </c>
      <c r="E256" s="1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116.94725</v>
      </c>
      <c r="P256" s="14">
        <f t="shared" si="13"/>
        <v>89.38643312101911</v>
      </c>
      <c r="Q256" t="s">
        <v>8328</v>
      </c>
      <c r="R256" t="s">
        <v>8333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15">
        <v>8000</v>
      </c>
      <c r="E257" s="1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106.73325</v>
      </c>
      <c r="P257" s="14">
        <f t="shared" si="13"/>
        <v>45.418404255319146</v>
      </c>
      <c r="Q257" t="s">
        <v>8328</v>
      </c>
      <c r="R257" t="s">
        <v>8333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15">
        <v>13000</v>
      </c>
      <c r="E258" s="1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139.1</v>
      </c>
      <c r="P258" s="14">
        <f t="shared" si="13"/>
        <v>65.756363636363631</v>
      </c>
      <c r="Q258" t="s">
        <v>8328</v>
      </c>
      <c r="R258" t="s">
        <v>8333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15">
        <v>35000</v>
      </c>
      <c r="E259" s="1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(E259/D259)*100</f>
        <v>106.72648571428572</v>
      </c>
      <c r="P259" s="14">
        <f t="shared" ref="P259:P322" si="17">E259/L259</f>
        <v>66.70405357142856</v>
      </c>
      <c r="Q259" t="s">
        <v>8328</v>
      </c>
      <c r="R259" t="s">
        <v>8333</v>
      </c>
      <c r="S259" s="9">
        <f t="shared" ref="S259:S322" si="18">(((J259/60)/60/24)+DATE(1970,1,1))</f>
        <v>42479.626875000002</v>
      </c>
      <c r="T259" s="9">
        <f t="shared" ref="T259:T322" si="19">(((I259/60)/60/24)+DATE(1970,1,1))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15">
        <v>30000</v>
      </c>
      <c r="E260" s="1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191.14</v>
      </c>
      <c r="P260" s="14">
        <f t="shared" si="17"/>
        <v>83.345930232558146</v>
      </c>
      <c r="Q260" t="s">
        <v>8328</v>
      </c>
      <c r="R260" t="s">
        <v>8333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15">
        <v>75000</v>
      </c>
      <c r="E261" s="1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131.93789333333334</v>
      </c>
      <c r="P261" s="14">
        <f t="shared" si="17"/>
        <v>105.04609341825902</v>
      </c>
      <c r="Q261" t="s">
        <v>8328</v>
      </c>
      <c r="R261" t="s">
        <v>8333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15">
        <v>10000</v>
      </c>
      <c r="E262" s="1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106.4</v>
      </c>
      <c r="P262" s="14">
        <f t="shared" si="17"/>
        <v>120.90909090909091</v>
      </c>
      <c r="Q262" t="s">
        <v>8328</v>
      </c>
      <c r="R262" t="s">
        <v>8333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15">
        <v>20000</v>
      </c>
      <c r="E263" s="1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107.4</v>
      </c>
      <c r="P263" s="14">
        <f t="shared" si="17"/>
        <v>97.63636363636364</v>
      </c>
      <c r="Q263" t="s">
        <v>8328</v>
      </c>
      <c r="R263" t="s">
        <v>8333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15">
        <v>2500</v>
      </c>
      <c r="E264" s="1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 s="14">
        <f t="shared" si="17"/>
        <v>41.379310344827587</v>
      </c>
      <c r="Q264" t="s">
        <v>8328</v>
      </c>
      <c r="R264" t="s">
        <v>8333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15">
        <v>25000</v>
      </c>
      <c r="E265" s="1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118.08108</v>
      </c>
      <c r="P265" s="14">
        <f t="shared" si="17"/>
        <v>30.654485981308412</v>
      </c>
      <c r="Q265" t="s">
        <v>8328</v>
      </c>
      <c r="R265" t="s">
        <v>8333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15">
        <v>5000</v>
      </c>
      <c r="E266" s="1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118.19999999999999</v>
      </c>
      <c r="P266" s="14">
        <f t="shared" si="17"/>
        <v>64.945054945054949</v>
      </c>
      <c r="Q266" t="s">
        <v>8328</v>
      </c>
      <c r="R266" t="s">
        <v>8333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15">
        <v>5000</v>
      </c>
      <c r="E267" s="1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111.1</v>
      </c>
      <c r="P267" s="14">
        <f t="shared" si="17"/>
        <v>95.775862068965523</v>
      </c>
      <c r="Q267" t="s">
        <v>8328</v>
      </c>
      <c r="R267" t="s">
        <v>8333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15">
        <v>1000</v>
      </c>
      <c r="E268" s="1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145.5</v>
      </c>
      <c r="P268" s="14">
        <f t="shared" si="17"/>
        <v>40.416666666666664</v>
      </c>
      <c r="Q268" t="s">
        <v>8328</v>
      </c>
      <c r="R268" t="s">
        <v>8333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15">
        <v>9850</v>
      </c>
      <c r="E269" s="1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131.62883248730967</v>
      </c>
      <c r="P269" s="14">
        <f t="shared" si="17"/>
        <v>78.578424242424248</v>
      </c>
      <c r="Q269" t="s">
        <v>8328</v>
      </c>
      <c r="R269" t="s">
        <v>8333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15">
        <v>5000</v>
      </c>
      <c r="E270" s="1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111.4</v>
      </c>
      <c r="P270" s="14">
        <f t="shared" si="17"/>
        <v>50.18018018018018</v>
      </c>
      <c r="Q270" t="s">
        <v>8328</v>
      </c>
      <c r="R270" t="s">
        <v>8333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15">
        <v>100000</v>
      </c>
      <c r="E271" s="1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147.23376999999999</v>
      </c>
      <c r="P271" s="14">
        <f t="shared" si="17"/>
        <v>92.251735588972423</v>
      </c>
      <c r="Q271" t="s">
        <v>8328</v>
      </c>
      <c r="R271" t="s">
        <v>8333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15">
        <v>2300</v>
      </c>
      <c r="E272" s="1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152.60869565217391</v>
      </c>
      <c r="P272" s="14">
        <f t="shared" si="17"/>
        <v>57.540983606557376</v>
      </c>
      <c r="Q272" t="s">
        <v>8328</v>
      </c>
      <c r="R272" t="s">
        <v>8333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15">
        <v>30000</v>
      </c>
      <c r="E273" s="1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104.67999999999999</v>
      </c>
      <c r="P273" s="14">
        <f t="shared" si="17"/>
        <v>109.42160278745645</v>
      </c>
      <c r="Q273" t="s">
        <v>8328</v>
      </c>
      <c r="R273" t="s">
        <v>8333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15">
        <v>3000</v>
      </c>
      <c r="E274" s="1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177.43366666666668</v>
      </c>
      <c r="P274" s="14">
        <f t="shared" si="17"/>
        <v>81.892461538461546</v>
      </c>
      <c r="Q274" t="s">
        <v>8328</v>
      </c>
      <c r="R274" t="s">
        <v>8333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15">
        <v>5000</v>
      </c>
      <c r="E275" s="1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107.7758</v>
      </c>
      <c r="P275" s="14">
        <f t="shared" si="17"/>
        <v>45.667711864406776</v>
      </c>
      <c r="Q275" t="s">
        <v>8328</v>
      </c>
      <c r="R275" t="s">
        <v>8333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15">
        <v>4000</v>
      </c>
      <c r="E276" s="1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 s="14">
        <f t="shared" si="17"/>
        <v>55.221238938053098</v>
      </c>
      <c r="Q276" t="s">
        <v>8328</v>
      </c>
      <c r="R276" t="s">
        <v>8333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15">
        <v>20000</v>
      </c>
      <c r="E277" s="1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108.395</v>
      </c>
      <c r="P277" s="14">
        <f t="shared" si="17"/>
        <v>65.298192771084331</v>
      </c>
      <c r="Q277" t="s">
        <v>8328</v>
      </c>
      <c r="R277" t="s">
        <v>8333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15">
        <v>4000</v>
      </c>
      <c r="E278" s="1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147.6</v>
      </c>
      <c r="P278" s="14">
        <f t="shared" si="17"/>
        <v>95.225806451612897</v>
      </c>
      <c r="Q278" t="s">
        <v>8328</v>
      </c>
      <c r="R278" t="s">
        <v>8333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15">
        <v>65000</v>
      </c>
      <c r="E279" s="1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110.38153846153847</v>
      </c>
      <c r="P279" s="14">
        <f t="shared" si="17"/>
        <v>75.444794952681391</v>
      </c>
      <c r="Q279" t="s">
        <v>8328</v>
      </c>
      <c r="R279" t="s">
        <v>8333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15">
        <v>27000</v>
      </c>
      <c r="E280" s="1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150.34814814814814</v>
      </c>
      <c r="P280" s="14">
        <f t="shared" si="17"/>
        <v>97.816867469879512</v>
      </c>
      <c r="Q280" t="s">
        <v>8328</v>
      </c>
      <c r="R280" t="s">
        <v>8333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15">
        <v>17000</v>
      </c>
      <c r="E281" s="1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157.31829411764707</v>
      </c>
      <c r="P281" s="14">
        <f t="shared" si="17"/>
        <v>87.685606557377056</v>
      </c>
      <c r="Q281" t="s">
        <v>8328</v>
      </c>
      <c r="R281" t="s">
        <v>8333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15">
        <v>75000</v>
      </c>
      <c r="E282" s="1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156.14400000000001</v>
      </c>
      <c r="P282" s="14">
        <f t="shared" si="17"/>
        <v>54.748948106591868</v>
      </c>
      <c r="Q282" t="s">
        <v>8328</v>
      </c>
      <c r="R282" t="s">
        <v>8333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15">
        <v>5500</v>
      </c>
      <c r="E283" s="1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120.58763636363636</v>
      </c>
      <c r="P283" s="14">
        <f t="shared" si="17"/>
        <v>83.953417721518989</v>
      </c>
      <c r="Q283" t="s">
        <v>8328</v>
      </c>
      <c r="R283" t="s">
        <v>8333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15">
        <v>45000</v>
      </c>
      <c r="E284" s="1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101.18888888888888</v>
      </c>
      <c r="P284" s="14">
        <f t="shared" si="17"/>
        <v>254.38547486033519</v>
      </c>
      <c r="Q284" t="s">
        <v>8328</v>
      </c>
      <c r="R284" t="s">
        <v>8333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15">
        <v>18000</v>
      </c>
      <c r="E285" s="1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114.27249999999999</v>
      </c>
      <c r="P285" s="14">
        <f t="shared" si="17"/>
        <v>101.8269801980198</v>
      </c>
      <c r="Q285" t="s">
        <v>8328</v>
      </c>
      <c r="R285" t="s">
        <v>8333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15">
        <v>40000</v>
      </c>
      <c r="E286" s="1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104.62615</v>
      </c>
      <c r="P286" s="14">
        <f t="shared" si="17"/>
        <v>55.066394736842106</v>
      </c>
      <c r="Q286" t="s">
        <v>8328</v>
      </c>
      <c r="R286" t="s">
        <v>8333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15">
        <v>14000</v>
      </c>
      <c r="E287" s="1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228.82507142857142</v>
      </c>
      <c r="P287" s="14">
        <f t="shared" si="17"/>
        <v>56.901438721136763</v>
      </c>
      <c r="Q287" t="s">
        <v>8328</v>
      </c>
      <c r="R287" t="s">
        <v>8333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15">
        <v>15000</v>
      </c>
      <c r="E288" s="1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109.15333333333332</v>
      </c>
      <c r="P288" s="14">
        <f t="shared" si="17"/>
        <v>121.28148148148148</v>
      </c>
      <c r="Q288" t="s">
        <v>8328</v>
      </c>
      <c r="R288" t="s">
        <v>8333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15">
        <v>15000</v>
      </c>
      <c r="E289" s="1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176.29999999999998</v>
      </c>
      <c r="P289" s="14">
        <f t="shared" si="17"/>
        <v>91.189655172413794</v>
      </c>
      <c r="Q289" t="s">
        <v>8328</v>
      </c>
      <c r="R289" t="s">
        <v>8333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15">
        <v>50000</v>
      </c>
      <c r="E290" s="1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103.21061999999999</v>
      </c>
      <c r="P290" s="14">
        <f t="shared" si="17"/>
        <v>115.44812080536913</v>
      </c>
      <c r="Q290" t="s">
        <v>8328</v>
      </c>
      <c r="R290" t="s">
        <v>8333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15">
        <v>15000</v>
      </c>
      <c r="E291" s="1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104.82000000000001</v>
      </c>
      <c r="P291" s="14">
        <f t="shared" si="17"/>
        <v>67.771551724137936</v>
      </c>
      <c r="Q291" t="s">
        <v>8328</v>
      </c>
      <c r="R291" t="s">
        <v>8333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15">
        <v>4500</v>
      </c>
      <c r="E292" s="1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106.68444444444445</v>
      </c>
      <c r="P292" s="14">
        <f t="shared" si="17"/>
        <v>28.576190476190476</v>
      </c>
      <c r="Q292" t="s">
        <v>8328</v>
      </c>
      <c r="R292" t="s">
        <v>8333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15">
        <v>5000</v>
      </c>
      <c r="E293" s="1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120.02</v>
      </c>
      <c r="P293" s="14">
        <f t="shared" si="17"/>
        <v>46.8828125</v>
      </c>
      <c r="Q293" t="s">
        <v>8328</v>
      </c>
      <c r="R293" t="s">
        <v>8333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15">
        <v>75000</v>
      </c>
      <c r="E294" s="1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101.50693333333334</v>
      </c>
      <c r="P294" s="14">
        <f t="shared" si="17"/>
        <v>154.42231237322514</v>
      </c>
      <c r="Q294" t="s">
        <v>8328</v>
      </c>
      <c r="R294" t="s">
        <v>8333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15">
        <v>26000</v>
      </c>
      <c r="E295" s="1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101.38461538461539</v>
      </c>
      <c r="P295" s="14">
        <f t="shared" si="17"/>
        <v>201.22137404580153</v>
      </c>
      <c r="Q295" t="s">
        <v>8328</v>
      </c>
      <c r="R295" t="s">
        <v>8333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15">
        <v>5000</v>
      </c>
      <c r="E296" s="1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 s="14">
        <f t="shared" si="17"/>
        <v>100</v>
      </c>
      <c r="Q296" t="s">
        <v>8328</v>
      </c>
      <c r="R296" t="s">
        <v>8333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15">
        <v>50000</v>
      </c>
      <c r="E297" s="1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133.10911999999999</v>
      </c>
      <c r="P297" s="14">
        <f t="shared" si="17"/>
        <v>100.08204511278196</v>
      </c>
      <c r="Q297" t="s">
        <v>8328</v>
      </c>
      <c r="R297" t="s">
        <v>8333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15">
        <v>25000</v>
      </c>
      <c r="E298" s="1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118.72620000000001</v>
      </c>
      <c r="P298" s="14">
        <f t="shared" si="17"/>
        <v>230.08953488372092</v>
      </c>
      <c r="Q298" t="s">
        <v>8328</v>
      </c>
      <c r="R298" t="s">
        <v>8333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15">
        <v>20000</v>
      </c>
      <c r="E299" s="1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100.64</v>
      </c>
      <c r="P299" s="14">
        <f t="shared" si="17"/>
        <v>141.74647887323943</v>
      </c>
      <c r="Q299" t="s">
        <v>8328</v>
      </c>
      <c r="R299" t="s">
        <v>8333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15">
        <v>126000</v>
      </c>
      <c r="E300" s="1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108.93241269841269</v>
      </c>
      <c r="P300" s="14">
        <f t="shared" si="17"/>
        <v>56.344351395730705</v>
      </c>
      <c r="Q300" t="s">
        <v>8328</v>
      </c>
      <c r="R300" t="s">
        <v>8333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15">
        <v>10000</v>
      </c>
      <c r="E301" s="1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178.95250000000001</v>
      </c>
      <c r="P301" s="14">
        <f t="shared" si="17"/>
        <v>73.341188524590166</v>
      </c>
      <c r="Q301" t="s">
        <v>8328</v>
      </c>
      <c r="R301" t="s">
        <v>8333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15">
        <v>25000</v>
      </c>
      <c r="E302" s="1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101.72264</v>
      </c>
      <c r="P302" s="14">
        <f t="shared" si="17"/>
        <v>85.337785234899329</v>
      </c>
      <c r="Q302" t="s">
        <v>8328</v>
      </c>
      <c r="R302" t="s">
        <v>8333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15">
        <v>13000</v>
      </c>
      <c r="E303" s="1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118.73499999999999</v>
      </c>
      <c r="P303" s="14">
        <f t="shared" si="17"/>
        <v>61.496215139442228</v>
      </c>
      <c r="Q303" t="s">
        <v>8328</v>
      </c>
      <c r="R303" t="s">
        <v>8333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15">
        <v>10000</v>
      </c>
      <c r="E304" s="1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100.46</v>
      </c>
      <c r="P304" s="14">
        <f t="shared" si="17"/>
        <v>93.018518518518519</v>
      </c>
      <c r="Q304" t="s">
        <v>8328</v>
      </c>
      <c r="R304" t="s">
        <v>8333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15">
        <v>3000</v>
      </c>
      <c r="E305" s="1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137.46666666666667</v>
      </c>
      <c r="P305" s="14">
        <f t="shared" si="17"/>
        <v>50.292682926829265</v>
      </c>
      <c r="Q305" t="s">
        <v>8328</v>
      </c>
      <c r="R305" t="s">
        <v>8333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15">
        <v>3400</v>
      </c>
      <c r="E306" s="1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231.64705882352939</v>
      </c>
      <c r="P306" s="14">
        <f t="shared" si="17"/>
        <v>106.43243243243244</v>
      </c>
      <c r="Q306" t="s">
        <v>8328</v>
      </c>
      <c r="R306" t="s">
        <v>8333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15">
        <v>7500</v>
      </c>
      <c r="E307" s="1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130.33333333333331</v>
      </c>
      <c r="P307" s="14">
        <f t="shared" si="17"/>
        <v>51.719576719576722</v>
      </c>
      <c r="Q307" t="s">
        <v>8328</v>
      </c>
      <c r="R307" t="s">
        <v>8333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15">
        <v>1000</v>
      </c>
      <c r="E308" s="1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292.89999999999998</v>
      </c>
      <c r="P308" s="14">
        <f t="shared" si="17"/>
        <v>36.612499999999997</v>
      </c>
      <c r="Q308" t="s">
        <v>8328</v>
      </c>
      <c r="R308" t="s">
        <v>8333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15">
        <v>22000</v>
      </c>
      <c r="E309" s="1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111.31818181818183</v>
      </c>
      <c r="P309" s="14">
        <f t="shared" si="17"/>
        <v>42.517361111111114</v>
      </c>
      <c r="Q309" t="s">
        <v>8328</v>
      </c>
      <c r="R309" t="s">
        <v>8333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15">
        <v>12000</v>
      </c>
      <c r="E310" s="1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105.56666666666668</v>
      </c>
      <c r="P310" s="14">
        <f t="shared" si="17"/>
        <v>62.712871287128714</v>
      </c>
      <c r="Q310" t="s">
        <v>8328</v>
      </c>
      <c r="R310" t="s">
        <v>8333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15">
        <v>18000</v>
      </c>
      <c r="E311" s="1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118.94444444444446</v>
      </c>
      <c r="P311" s="14">
        <f t="shared" si="17"/>
        <v>89.957983193277315</v>
      </c>
      <c r="Q311" t="s">
        <v>8328</v>
      </c>
      <c r="R311" t="s">
        <v>8333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15">
        <v>1000</v>
      </c>
      <c r="E312" s="1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104.129</v>
      </c>
      <c r="P312" s="14">
        <f t="shared" si="17"/>
        <v>28.924722222222222</v>
      </c>
      <c r="Q312" t="s">
        <v>8328</v>
      </c>
      <c r="R312" t="s">
        <v>8333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15">
        <v>20000</v>
      </c>
      <c r="E313" s="1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104.10165000000001</v>
      </c>
      <c r="P313" s="14">
        <f t="shared" si="17"/>
        <v>138.8022</v>
      </c>
      <c r="Q313" t="s">
        <v>8328</v>
      </c>
      <c r="R313" t="s">
        <v>8333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15">
        <v>8000</v>
      </c>
      <c r="E314" s="1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111.87499999999999</v>
      </c>
      <c r="P314" s="14">
        <f t="shared" si="17"/>
        <v>61.301369863013697</v>
      </c>
      <c r="Q314" t="s">
        <v>8328</v>
      </c>
      <c r="R314" t="s">
        <v>8333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15">
        <v>17000</v>
      </c>
      <c r="E315" s="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104.73529411764706</v>
      </c>
      <c r="P315" s="14">
        <f t="shared" si="17"/>
        <v>80.202702702702709</v>
      </c>
      <c r="Q315" t="s">
        <v>8328</v>
      </c>
      <c r="R315" t="s">
        <v>8333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15">
        <v>1000</v>
      </c>
      <c r="E316" s="1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385.15000000000003</v>
      </c>
      <c r="P316" s="14">
        <f t="shared" si="17"/>
        <v>32.095833333333331</v>
      </c>
      <c r="Q316" t="s">
        <v>8328</v>
      </c>
      <c r="R316" t="s">
        <v>8333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15">
        <v>25000</v>
      </c>
      <c r="E317" s="1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101.248</v>
      </c>
      <c r="P317" s="14">
        <f t="shared" si="17"/>
        <v>200.88888888888889</v>
      </c>
      <c r="Q317" t="s">
        <v>8328</v>
      </c>
      <c r="R317" t="s">
        <v>8333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15">
        <v>15000</v>
      </c>
      <c r="E318" s="1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113.77333333333333</v>
      </c>
      <c r="P318" s="14">
        <f t="shared" si="17"/>
        <v>108.01265822784811</v>
      </c>
      <c r="Q318" t="s">
        <v>8328</v>
      </c>
      <c r="R318" t="s">
        <v>8333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15">
        <v>30000</v>
      </c>
      <c r="E319" s="1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100.80333333333333</v>
      </c>
      <c r="P319" s="14">
        <f t="shared" si="17"/>
        <v>95.699367088607602</v>
      </c>
      <c r="Q319" t="s">
        <v>8328</v>
      </c>
      <c r="R319" t="s">
        <v>8333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15">
        <v>5000</v>
      </c>
      <c r="E320" s="1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283.32</v>
      </c>
      <c r="P320" s="14">
        <f t="shared" si="17"/>
        <v>49.880281690140848</v>
      </c>
      <c r="Q320" t="s">
        <v>8328</v>
      </c>
      <c r="R320" t="s">
        <v>8333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15">
        <v>5000</v>
      </c>
      <c r="E321" s="1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112.68</v>
      </c>
      <c r="P321" s="14">
        <f t="shared" si="17"/>
        <v>110.47058823529412</v>
      </c>
      <c r="Q321" t="s">
        <v>8328</v>
      </c>
      <c r="R321" t="s">
        <v>8333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15">
        <v>20000</v>
      </c>
      <c r="E322" s="1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106.58000000000001</v>
      </c>
      <c r="P322" s="14">
        <f t="shared" si="17"/>
        <v>134.91139240506328</v>
      </c>
      <c r="Q322" t="s">
        <v>8328</v>
      </c>
      <c r="R322" t="s">
        <v>8333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15">
        <v>35000</v>
      </c>
      <c r="E323" s="1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(E323/D323)*100</f>
        <v>102.66285714285715</v>
      </c>
      <c r="P323" s="14">
        <f t="shared" ref="P323:P386" si="21">E323/L323</f>
        <v>106.62314540059347</v>
      </c>
      <c r="Q323" t="s">
        <v>8328</v>
      </c>
      <c r="R323" t="s">
        <v>8333</v>
      </c>
      <c r="S323" s="9">
        <f t="shared" ref="S323:S386" si="22">(((J323/60)/60/24)+DATE(1970,1,1))</f>
        <v>42647.446597222224</v>
      </c>
      <c r="T323" s="9">
        <f t="shared" ref="T323:T386" si="23">(((I323/60)/60/24)+DATE(1970,1,1))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15">
        <v>25000</v>
      </c>
      <c r="E324" s="1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107.91200000000001</v>
      </c>
      <c r="P324" s="14">
        <f t="shared" si="21"/>
        <v>145.04301075268816</v>
      </c>
      <c r="Q324" t="s">
        <v>8328</v>
      </c>
      <c r="R324" t="s">
        <v>8333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15">
        <v>5400</v>
      </c>
      <c r="E325" s="1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123.07407407407408</v>
      </c>
      <c r="P325" s="14">
        <f t="shared" si="21"/>
        <v>114.58620689655173</v>
      </c>
      <c r="Q325" t="s">
        <v>8328</v>
      </c>
      <c r="R325" t="s">
        <v>8333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15">
        <v>8500</v>
      </c>
      <c r="E326" s="1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101.6</v>
      </c>
      <c r="P326" s="14">
        <f t="shared" si="21"/>
        <v>105.3170731707317</v>
      </c>
      <c r="Q326" t="s">
        <v>8328</v>
      </c>
      <c r="R326" t="s">
        <v>8333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15">
        <v>50000</v>
      </c>
      <c r="E327" s="1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104.396</v>
      </c>
      <c r="P327" s="14">
        <f t="shared" si="21"/>
        <v>70.921195652173907</v>
      </c>
      <c r="Q327" t="s">
        <v>8328</v>
      </c>
      <c r="R327" t="s">
        <v>8333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15">
        <v>150000</v>
      </c>
      <c r="E328" s="1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112.92973333333333</v>
      </c>
      <c r="P328" s="14">
        <f t="shared" si="21"/>
        <v>147.17167680278018</v>
      </c>
      <c r="Q328" t="s">
        <v>8328</v>
      </c>
      <c r="R328" t="s">
        <v>8333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15">
        <v>4000</v>
      </c>
      <c r="E329" s="1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136.4</v>
      </c>
      <c r="P329" s="14">
        <f t="shared" si="21"/>
        <v>160.47058823529412</v>
      </c>
      <c r="Q329" t="s">
        <v>8328</v>
      </c>
      <c r="R329" t="s">
        <v>8333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15">
        <v>75000</v>
      </c>
      <c r="E330" s="1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103.61439999999999</v>
      </c>
      <c r="P330" s="14">
        <f t="shared" si="21"/>
        <v>156.04578313253012</v>
      </c>
      <c r="Q330" t="s">
        <v>8328</v>
      </c>
      <c r="R330" t="s">
        <v>8333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15">
        <v>10000</v>
      </c>
      <c r="E331" s="1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105.5</v>
      </c>
      <c r="P331" s="14">
        <f t="shared" si="21"/>
        <v>63.17365269461078</v>
      </c>
      <c r="Q331" t="s">
        <v>8328</v>
      </c>
      <c r="R331" t="s">
        <v>8333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15">
        <v>35000</v>
      </c>
      <c r="E332" s="1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101.82857142857142</v>
      </c>
      <c r="P332" s="14">
        <f t="shared" si="21"/>
        <v>104.82352941176471</v>
      </c>
      <c r="Q332" t="s">
        <v>8328</v>
      </c>
      <c r="R332" t="s">
        <v>8333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15">
        <v>40000</v>
      </c>
      <c r="E333" s="1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106.60499999999999</v>
      </c>
      <c r="P333" s="14">
        <f t="shared" si="21"/>
        <v>97.356164383561648</v>
      </c>
      <c r="Q333" t="s">
        <v>8328</v>
      </c>
      <c r="R333" t="s">
        <v>8333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15">
        <v>100000</v>
      </c>
      <c r="E334" s="1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113.015</v>
      </c>
      <c r="P334" s="14">
        <f t="shared" si="21"/>
        <v>203.63063063063063</v>
      </c>
      <c r="Q334" t="s">
        <v>8328</v>
      </c>
      <c r="R334" t="s">
        <v>8333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15">
        <v>40000</v>
      </c>
      <c r="E335" s="1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125.22750000000001</v>
      </c>
      <c r="P335" s="14">
        <f t="shared" si="21"/>
        <v>188.31203007518798</v>
      </c>
      <c r="Q335" t="s">
        <v>8328</v>
      </c>
      <c r="R335" t="s">
        <v>8333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15">
        <v>10000</v>
      </c>
      <c r="E336" s="1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101.19</v>
      </c>
      <c r="P336" s="14">
        <f t="shared" si="21"/>
        <v>146.65217391304347</v>
      </c>
      <c r="Q336" t="s">
        <v>8328</v>
      </c>
      <c r="R336" t="s">
        <v>8333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15">
        <v>8500</v>
      </c>
      <c r="E337" s="1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102.76470588235294</v>
      </c>
      <c r="P337" s="14">
        <f t="shared" si="21"/>
        <v>109.1875</v>
      </c>
      <c r="Q337" t="s">
        <v>8328</v>
      </c>
      <c r="R337" t="s">
        <v>8333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15">
        <v>25000</v>
      </c>
      <c r="E338" s="1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116.83911999999998</v>
      </c>
      <c r="P338" s="14">
        <f t="shared" si="21"/>
        <v>59.249046653144013</v>
      </c>
      <c r="Q338" t="s">
        <v>8328</v>
      </c>
      <c r="R338" t="s">
        <v>8333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15">
        <v>3000</v>
      </c>
      <c r="E339" s="1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101.16833333333335</v>
      </c>
      <c r="P339" s="14">
        <f t="shared" si="21"/>
        <v>97.904838709677421</v>
      </c>
      <c r="Q339" t="s">
        <v>8328</v>
      </c>
      <c r="R339" t="s">
        <v>8333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15">
        <v>15000</v>
      </c>
      <c r="E340" s="1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110.13360000000002</v>
      </c>
      <c r="P340" s="14">
        <f t="shared" si="21"/>
        <v>70.000169491525426</v>
      </c>
      <c r="Q340" t="s">
        <v>8328</v>
      </c>
      <c r="R340" t="s">
        <v>8333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15">
        <v>6000</v>
      </c>
      <c r="E341" s="1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108.08333333333333</v>
      </c>
      <c r="P341" s="14">
        <f t="shared" si="21"/>
        <v>72.865168539325836</v>
      </c>
      <c r="Q341" t="s">
        <v>8328</v>
      </c>
      <c r="R341" t="s">
        <v>8333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15">
        <v>35000</v>
      </c>
      <c r="E342" s="1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125.02285714285715</v>
      </c>
      <c r="P342" s="14">
        <f t="shared" si="21"/>
        <v>146.34782608695653</v>
      </c>
      <c r="Q342" t="s">
        <v>8328</v>
      </c>
      <c r="R342" t="s">
        <v>8333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15">
        <v>3500</v>
      </c>
      <c r="E343" s="1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106.71428571428572</v>
      </c>
      <c r="P343" s="14">
        <f t="shared" si="21"/>
        <v>67.909090909090907</v>
      </c>
      <c r="Q343" t="s">
        <v>8328</v>
      </c>
      <c r="R343" t="s">
        <v>8333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15">
        <v>55000</v>
      </c>
      <c r="E344" s="1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100.36639999999998</v>
      </c>
      <c r="P344" s="14">
        <f t="shared" si="21"/>
        <v>169.85083076923075</v>
      </c>
      <c r="Q344" t="s">
        <v>8328</v>
      </c>
      <c r="R344" t="s">
        <v>8333</v>
      </c>
      <c r="S344" s="9">
        <f t="shared" si="22"/>
        <v>42459.780844907407</v>
      </c>
      <c r="T344" s="9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15">
        <v>30000</v>
      </c>
      <c r="E345" s="1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102.02863333333335</v>
      </c>
      <c r="P345" s="14">
        <f t="shared" si="21"/>
        <v>58.413339694656486</v>
      </c>
      <c r="Q345" t="s">
        <v>8328</v>
      </c>
      <c r="R345" t="s">
        <v>8333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15">
        <v>33500</v>
      </c>
      <c r="E346" s="1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102.08358208955224</v>
      </c>
      <c r="P346" s="14">
        <f t="shared" si="21"/>
        <v>119.99298245614035</v>
      </c>
      <c r="Q346" t="s">
        <v>8328</v>
      </c>
      <c r="R346" t="s">
        <v>8333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15">
        <v>14500</v>
      </c>
      <c r="E347" s="1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123.27586206896552</v>
      </c>
      <c r="P347" s="14">
        <f t="shared" si="21"/>
        <v>99.860335195530723</v>
      </c>
      <c r="Q347" t="s">
        <v>8328</v>
      </c>
      <c r="R347" t="s">
        <v>8333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15">
        <v>10000</v>
      </c>
      <c r="E348" s="1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170.28880000000001</v>
      </c>
      <c r="P348" s="14">
        <f t="shared" si="21"/>
        <v>90.579148936170213</v>
      </c>
      <c r="Q348" t="s">
        <v>8328</v>
      </c>
      <c r="R348" t="s">
        <v>8333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15">
        <v>40000</v>
      </c>
      <c r="E349" s="1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111.59049999999999</v>
      </c>
      <c r="P349" s="14">
        <f t="shared" si="21"/>
        <v>117.77361477572559</v>
      </c>
      <c r="Q349" t="s">
        <v>8328</v>
      </c>
      <c r="R349" t="s">
        <v>8333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15">
        <v>10000</v>
      </c>
      <c r="E350" s="1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 s="14">
        <f t="shared" si="21"/>
        <v>86.554621848739501</v>
      </c>
      <c r="Q350" t="s">
        <v>8328</v>
      </c>
      <c r="R350" t="s">
        <v>8333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15">
        <v>11260</v>
      </c>
      <c r="E351" s="1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106.63570159857905</v>
      </c>
      <c r="P351" s="14">
        <f t="shared" si="21"/>
        <v>71.899281437125751</v>
      </c>
      <c r="Q351" t="s">
        <v>8328</v>
      </c>
      <c r="R351" t="s">
        <v>8333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15">
        <v>25000</v>
      </c>
      <c r="E352" s="1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114.75999999999999</v>
      </c>
      <c r="P352" s="14">
        <f t="shared" si="21"/>
        <v>129.81900452488688</v>
      </c>
      <c r="Q352" t="s">
        <v>8328</v>
      </c>
      <c r="R352" t="s">
        <v>8333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15">
        <v>34000</v>
      </c>
      <c r="E353" s="1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127.34117647058822</v>
      </c>
      <c r="P353" s="14">
        <f t="shared" si="21"/>
        <v>44.912863070539416</v>
      </c>
      <c r="Q353" t="s">
        <v>8328</v>
      </c>
      <c r="R353" t="s">
        <v>8333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15">
        <v>10000</v>
      </c>
      <c r="E354" s="1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116.56</v>
      </c>
      <c r="P354" s="14">
        <f t="shared" si="21"/>
        <v>40.755244755244753</v>
      </c>
      <c r="Q354" t="s">
        <v>8328</v>
      </c>
      <c r="R354" t="s">
        <v>8333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15">
        <v>58425</v>
      </c>
      <c r="E355" s="1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108.61819426615318</v>
      </c>
      <c r="P355" s="14">
        <f t="shared" si="21"/>
        <v>103.52394779771615</v>
      </c>
      <c r="Q355" t="s">
        <v>8328</v>
      </c>
      <c r="R355" t="s">
        <v>8333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15">
        <v>3500</v>
      </c>
      <c r="E356" s="1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103.94285714285714</v>
      </c>
      <c r="P356" s="14">
        <f t="shared" si="21"/>
        <v>125.44827586206897</v>
      </c>
      <c r="Q356" t="s">
        <v>8328</v>
      </c>
      <c r="R356" t="s">
        <v>8333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15">
        <v>35000</v>
      </c>
      <c r="E357" s="1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116.25714285714285</v>
      </c>
      <c r="P357" s="14">
        <f t="shared" si="21"/>
        <v>246.60606060606059</v>
      </c>
      <c r="Q357" t="s">
        <v>8328</v>
      </c>
      <c r="R357" t="s">
        <v>8333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15">
        <v>7500</v>
      </c>
      <c r="E358" s="1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102.69239999999999</v>
      </c>
      <c r="P358" s="14">
        <f t="shared" si="21"/>
        <v>79.401340206185566</v>
      </c>
      <c r="Q358" t="s">
        <v>8328</v>
      </c>
      <c r="R358" t="s">
        <v>8333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15">
        <v>15000</v>
      </c>
      <c r="E359" s="1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 s="14">
        <f t="shared" si="21"/>
        <v>86.138613861386133</v>
      </c>
      <c r="Q359" t="s">
        <v>8328</v>
      </c>
      <c r="R359" t="s">
        <v>8333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15">
        <v>50000</v>
      </c>
      <c r="E360" s="1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103.08800000000001</v>
      </c>
      <c r="P360" s="14">
        <f t="shared" si="21"/>
        <v>193.04868913857678</v>
      </c>
      <c r="Q360" t="s">
        <v>8328</v>
      </c>
      <c r="R360" t="s">
        <v>8333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15">
        <v>24200</v>
      </c>
      <c r="E361" s="1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104.85537190082646</v>
      </c>
      <c r="P361" s="14">
        <f t="shared" si="21"/>
        <v>84.023178807947019</v>
      </c>
      <c r="Q361" t="s">
        <v>8328</v>
      </c>
      <c r="R361" t="s">
        <v>8333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15">
        <v>12000</v>
      </c>
      <c r="E362" s="1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101.375</v>
      </c>
      <c r="P362" s="14">
        <f t="shared" si="21"/>
        <v>139.82758620689654</v>
      </c>
      <c r="Q362" t="s">
        <v>8328</v>
      </c>
      <c r="R362" t="s">
        <v>8333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15">
        <v>35000</v>
      </c>
      <c r="E363" s="1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111.07699999999998</v>
      </c>
      <c r="P363" s="14">
        <f t="shared" si="21"/>
        <v>109.82189265536722</v>
      </c>
      <c r="Q363" t="s">
        <v>8328</v>
      </c>
      <c r="R363" t="s">
        <v>8333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15">
        <v>9665</v>
      </c>
      <c r="E364" s="1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124.15933781686496</v>
      </c>
      <c r="P364" s="14">
        <f t="shared" si="21"/>
        <v>139.53488372093022</v>
      </c>
      <c r="Q364" t="s">
        <v>8328</v>
      </c>
      <c r="R364" t="s">
        <v>8333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15">
        <v>8925</v>
      </c>
      <c r="E365" s="1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101.33333333333334</v>
      </c>
      <c r="P365" s="14">
        <f t="shared" si="21"/>
        <v>347.84615384615387</v>
      </c>
      <c r="Q365" t="s">
        <v>8328</v>
      </c>
      <c r="R365" t="s">
        <v>8333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15">
        <v>7000</v>
      </c>
      <c r="E366" s="1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110.16142857142856</v>
      </c>
      <c r="P366" s="14">
        <f t="shared" si="21"/>
        <v>68.24159292035398</v>
      </c>
      <c r="Q366" t="s">
        <v>8328</v>
      </c>
      <c r="R366" t="s">
        <v>8333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15">
        <v>15000</v>
      </c>
      <c r="E367" s="1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103.97333333333334</v>
      </c>
      <c r="P367" s="14">
        <f t="shared" si="21"/>
        <v>239.93846153846152</v>
      </c>
      <c r="Q367" t="s">
        <v>8328</v>
      </c>
      <c r="R367" t="s">
        <v>8333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15">
        <v>38000</v>
      </c>
      <c r="E368" s="1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101.31578947368421</v>
      </c>
      <c r="P368" s="14">
        <f t="shared" si="21"/>
        <v>287.31343283582089</v>
      </c>
      <c r="Q368" t="s">
        <v>8328</v>
      </c>
      <c r="R368" t="s">
        <v>8333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15">
        <v>10000</v>
      </c>
      <c r="E369" s="1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103.3501</v>
      </c>
      <c r="P369" s="14">
        <f t="shared" si="21"/>
        <v>86.84882352941176</v>
      </c>
      <c r="Q369" t="s">
        <v>8328</v>
      </c>
      <c r="R369" t="s">
        <v>8333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15">
        <v>12500</v>
      </c>
      <c r="E370" s="1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104.11200000000001</v>
      </c>
      <c r="P370" s="14">
        <f t="shared" si="21"/>
        <v>81.84905660377359</v>
      </c>
      <c r="Q370" t="s">
        <v>8328</v>
      </c>
      <c r="R370" t="s">
        <v>8333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15">
        <v>6500</v>
      </c>
      <c r="E371" s="1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110.15569230769231</v>
      </c>
      <c r="P371" s="14">
        <f t="shared" si="21"/>
        <v>42.874970059880241</v>
      </c>
      <c r="Q371" t="s">
        <v>8328</v>
      </c>
      <c r="R371" t="s">
        <v>8333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15">
        <v>25000</v>
      </c>
      <c r="E372" s="1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122.02</v>
      </c>
      <c r="P372" s="14">
        <f t="shared" si="21"/>
        <v>709.41860465116281</v>
      </c>
      <c r="Q372" t="s">
        <v>8328</v>
      </c>
      <c r="R372" t="s">
        <v>8333</v>
      </c>
      <c r="S372" s="9">
        <f t="shared" si="22"/>
        <v>42711.795138888891</v>
      </c>
      <c r="T372" s="9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15">
        <v>150000</v>
      </c>
      <c r="E373" s="1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114.16866666666667</v>
      </c>
      <c r="P373" s="14">
        <f t="shared" si="21"/>
        <v>161.25517890772127</v>
      </c>
      <c r="Q373" t="s">
        <v>8328</v>
      </c>
      <c r="R373" t="s">
        <v>8333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15">
        <v>300</v>
      </c>
      <c r="E374" s="1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125.33333333333334</v>
      </c>
      <c r="P374" s="14">
        <f t="shared" si="21"/>
        <v>41.777777777777779</v>
      </c>
      <c r="Q374" t="s">
        <v>8328</v>
      </c>
      <c r="R374" t="s">
        <v>8333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15">
        <v>7500</v>
      </c>
      <c r="E375" s="1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106.66666666666667</v>
      </c>
      <c r="P375" s="14">
        <f t="shared" si="21"/>
        <v>89.887640449438209</v>
      </c>
      <c r="Q375" t="s">
        <v>8328</v>
      </c>
      <c r="R375" t="s">
        <v>8333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15">
        <v>6000</v>
      </c>
      <c r="E376" s="1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130.65</v>
      </c>
      <c r="P376" s="14">
        <f t="shared" si="21"/>
        <v>45.051724137931032</v>
      </c>
      <c r="Q376" t="s">
        <v>8328</v>
      </c>
      <c r="R376" t="s">
        <v>8333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15">
        <v>500</v>
      </c>
      <c r="E377" s="1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 s="14">
        <f t="shared" si="21"/>
        <v>42.857142857142854</v>
      </c>
      <c r="Q377" t="s">
        <v>8328</v>
      </c>
      <c r="R377" t="s">
        <v>8333</v>
      </c>
      <c r="S377" s="9">
        <f t="shared" si="22"/>
        <v>41657.985081018516</v>
      </c>
      <c r="T377" s="9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15">
        <v>2450</v>
      </c>
      <c r="E378" s="1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105.9591836734694</v>
      </c>
      <c r="P378" s="14">
        <f t="shared" si="21"/>
        <v>54.083333333333336</v>
      </c>
      <c r="Q378" t="s">
        <v>8328</v>
      </c>
      <c r="R378" t="s">
        <v>8333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15">
        <v>12000</v>
      </c>
      <c r="E379" s="1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114.39999999999999</v>
      </c>
      <c r="P379" s="14">
        <f t="shared" si="21"/>
        <v>103.21804511278195</v>
      </c>
      <c r="Q379" t="s">
        <v>8328</v>
      </c>
      <c r="R379" t="s">
        <v>8333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15">
        <v>3000</v>
      </c>
      <c r="E380" s="1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111.76666666666665</v>
      </c>
      <c r="P380" s="14">
        <f t="shared" si="21"/>
        <v>40.397590361445786</v>
      </c>
      <c r="Q380" t="s">
        <v>8328</v>
      </c>
      <c r="R380" t="s">
        <v>8333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15">
        <v>15000</v>
      </c>
      <c r="E381" s="1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116.08000000000001</v>
      </c>
      <c r="P381" s="14">
        <f t="shared" si="21"/>
        <v>116.85906040268456</v>
      </c>
      <c r="Q381" t="s">
        <v>8328</v>
      </c>
      <c r="R381" t="s">
        <v>8333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15">
        <v>4000</v>
      </c>
      <c r="E382" s="1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141.5</v>
      </c>
      <c r="P382" s="14">
        <f t="shared" si="21"/>
        <v>115.51020408163265</v>
      </c>
      <c r="Q382" t="s">
        <v>8328</v>
      </c>
      <c r="R382" t="s">
        <v>8333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15">
        <v>25000</v>
      </c>
      <c r="E383" s="1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104.72999999999999</v>
      </c>
      <c r="P383" s="14">
        <f t="shared" si="21"/>
        <v>104.31274900398407</v>
      </c>
      <c r="Q383" t="s">
        <v>8328</v>
      </c>
      <c r="R383" t="s">
        <v>8333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15">
        <v>600</v>
      </c>
      <c r="E384" s="1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255.83333333333331</v>
      </c>
      <c r="P384" s="14">
        <f t="shared" si="21"/>
        <v>69.772727272727266</v>
      </c>
      <c r="Q384" t="s">
        <v>8328</v>
      </c>
      <c r="R384" t="s">
        <v>8333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15">
        <v>999</v>
      </c>
      <c r="E385" s="1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206.70670670670671</v>
      </c>
      <c r="P385" s="14">
        <f t="shared" si="21"/>
        <v>43.020833333333336</v>
      </c>
      <c r="Q385" t="s">
        <v>8328</v>
      </c>
      <c r="R385" t="s">
        <v>8333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15">
        <v>20000</v>
      </c>
      <c r="E386" s="1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112.105</v>
      </c>
      <c r="P386" s="14">
        <f t="shared" si="21"/>
        <v>58.540469973890339</v>
      </c>
      <c r="Q386" t="s">
        <v>8328</v>
      </c>
      <c r="R386" t="s">
        <v>8333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15">
        <v>25000</v>
      </c>
      <c r="E387" s="1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(E387/D387)*100</f>
        <v>105.982</v>
      </c>
      <c r="P387" s="14">
        <f t="shared" ref="P387:P450" si="25">E387/L387</f>
        <v>111.79535864978902</v>
      </c>
      <c r="Q387" t="s">
        <v>8328</v>
      </c>
      <c r="R387" t="s">
        <v>8333</v>
      </c>
      <c r="S387" s="9">
        <f t="shared" ref="S387:S450" si="26">(((J387/60)/60/24)+DATE(1970,1,1))</f>
        <v>41934.584502314814</v>
      </c>
      <c r="T387" s="9">
        <f t="shared" ref="T387:T450" si="27">(((I387/60)/60/24)+DATE(1970,1,1))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15">
        <v>600</v>
      </c>
      <c r="E388" s="1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100.16666666666667</v>
      </c>
      <c r="P388" s="14">
        <f t="shared" si="25"/>
        <v>46.230769230769234</v>
      </c>
      <c r="Q388" t="s">
        <v>8328</v>
      </c>
      <c r="R388" t="s">
        <v>8333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15">
        <v>38000</v>
      </c>
      <c r="E389" s="1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213.98947368421051</v>
      </c>
      <c r="P389" s="14">
        <f t="shared" si="25"/>
        <v>144.69039145907473</v>
      </c>
      <c r="Q389" t="s">
        <v>8328</v>
      </c>
      <c r="R389" t="s">
        <v>8333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15">
        <v>5000</v>
      </c>
      <c r="E390" s="1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126.16000000000001</v>
      </c>
      <c r="P390" s="14">
        <f t="shared" si="25"/>
        <v>88.845070422535215</v>
      </c>
      <c r="Q390" t="s">
        <v>8328</v>
      </c>
      <c r="R390" t="s">
        <v>8333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15">
        <v>68000</v>
      </c>
      <c r="E391" s="1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181.53547058823528</v>
      </c>
      <c r="P391" s="14">
        <f t="shared" si="25"/>
        <v>81.75107284768211</v>
      </c>
      <c r="Q391" t="s">
        <v>8328</v>
      </c>
      <c r="R391" t="s">
        <v>8333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15">
        <v>1000</v>
      </c>
      <c r="E392" s="1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 s="14">
        <f t="shared" si="25"/>
        <v>71.428571428571431</v>
      </c>
      <c r="Q392" t="s">
        <v>8328</v>
      </c>
      <c r="R392" t="s">
        <v>8333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15">
        <v>20000</v>
      </c>
      <c r="E393" s="1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100.61</v>
      </c>
      <c r="P393" s="14">
        <f t="shared" si="25"/>
        <v>104.25906735751295</v>
      </c>
      <c r="Q393" t="s">
        <v>8328</v>
      </c>
      <c r="R393" t="s">
        <v>8333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15">
        <v>18500</v>
      </c>
      <c r="E394" s="1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100.9027027027027</v>
      </c>
      <c r="P394" s="14">
        <f t="shared" si="25"/>
        <v>90.616504854368927</v>
      </c>
      <c r="Q394" t="s">
        <v>8328</v>
      </c>
      <c r="R394" t="s">
        <v>8333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15">
        <v>50000</v>
      </c>
      <c r="E395" s="1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110.446</v>
      </c>
      <c r="P395" s="14">
        <f t="shared" si="25"/>
        <v>157.33048433048432</v>
      </c>
      <c r="Q395" t="s">
        <v>8328</v>
      </c>
      <c r="R395" t="s">
        <v>8333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15">
        <v>4700</v>
      </c>
      <c r="E396" s="1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111.8936170212766</v>
      </c>
      <c r="P396" s="14">
        <f t="shared" si="25"/>
        <v>105.18</v>
      </c>
      <c r="Q396" t="s">
        <v>8328</v>
      </c>
      <c r="R396" t="s">
        <v>8333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15">
        <v>10000</v>
      </c>
      <c r="E397" s="1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108.04450000000001</v>
      </c>
      <c r="P397" s="14">
        <f t="shared" si="25"/>
        <v>58.719836956521746</v>
      </c>
      <c r="Q397" t="s">
        <v>8328</v>
      </c>
      <c r="R397" t="s">
        <v>8333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15">
        <v>15000</v>
      </c>
      <c r="E398" s="1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106.66666666666667</v>
      </c>
      <c r="P398" s="14">
        <f t="shared" si="25"/>
        <v>81.632653061224488</v>
      </c>
      <c r="Q398" t="s">
        <v>8328</v>
      </c>
      <c r="R398" t="s">
        <v>8333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15">
        <v>12444</v>
      </c>
      <c r="E399" s="1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103.90027322404372</v>
      </c>
      <c r="P399" s="14">
        <f t="shared" si="25"/>
        <v>56.460043668122275</v>
      </c>
      <c r="Q399" t="s">
        <v>8328</v>
      </c>
      <c r="R399" t="s">
        <v>8333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15">
        <v>7500</v>
      </c>
      <c r="E400" s="1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125.16000000000001</v>
      </c>
      <c r="P400" s="14">
        <f t="shared" si="25"/>
        <v>140.1044776119403</v>
      </c>
      <c r="Q400" t="s">
        <v>8328</v>
      </c>
      <c r="R400" t="s">
        <v>8333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15">
        <v>20000</v>
      </c>
      <c r="E401" s="1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106.80499999999999</v>
      </c>
      <c r="P401" s="14">
        <f t="shared" si="25"/>
        <v>224.85263157894738</v>
      </c>
      <c r="Q401" t="s">
        <v>8328</v>
      </c>
      <c r="R401" t="s">
        <v>8333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15">
        <v>10000</v>
      </c>
      <c r="E402" s="1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112.30249999999999</v>
      </c>
      <c r="P402" s="14">
        <f t="shared" si="25"/>
        <v>181.13306451612902</v>
      </c>
      <c r="Q402" t="s">
        <v>8328</v>
      </c>
      <c r="R402" t="s">
        <v>8333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15">
        <v>50000</v>
      </c>
      <c r="E403" s="1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103.812</v>
      </c>
      <c r="P403" s="14">
        <f t="shared" si="25"/>
        <v>711.04109589041093</v>
      </c>
      <c r="Q403" t="s">
        <v>8328</v>
      </c>
      <c r="R403" t="s">
        <v>8333</v>
      </c>
      <c r="S403" s="9">
        <f t="shared" si="26"/>
        <v>40732.842245370368</v>
      </c>
      <c r="T403" s="9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15">
        <v>2000</v>
      </c>
      <c r="E404" s="1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141.65</v>
      </c>
      <c r="P404" s="14">
        <f t="shared" si="25"/>
        <v>65.883720930232556</v>
      </c>
      <c r="Q404" t="s">
        <v>8328</v>
      </c>
      <c r="R404" t="s">
        <v>8333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15">
        <v>5000</v>
      </c>
      <c r="E405" s="1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105.25999999999999</v>
      </c>
      <c r="P405" s="14">
        <f t="shared" si="25"/>
        <v>75.185714285714283</v>
      </c>
      <c r="Q405" t="s">
        <v>8328</v>
      </c>
      <c r="R405" t="s">
        <v>8333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15">
        <v>35000</v>
      </c>
      <c r="E406" s="1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103.09142857142857</v>
      </c>
      <c r="P406" s="14">
        <f t="shared" si="25"/>
        <v>133.14391143911439</v>
      </c>
      <c r="Q406" t="s">
        <v>8328</v>
      </c>
      <c r="R406" t="s">
        <v>8333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15">
        <v>2820</v>
      </c>
      <c r="E407" s="1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107.65957446808511</v>
      </c>
      <c r="P407" s="14">
        <f t="shared" si="25"/>
        <v>55.2</v>
      </c>
      <c r="Q407" t="s">
        <v>8328</v>
      </c>
      <c r="R407" t="s">
        <v>8333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15">
        <v>2800</v>
      </c>
      <c r="E408" s="1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107.70464285714286</v>
      </c>
      <c r="P408" s="14">
        <f t="shared" si="25"/>
        <v>86.163714285714292</v>
      </c>
      <c r="Q408" t="s">
        <v>8328</v>
      </c>
      <c r="R408" t="s">
        <v>8333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15">
        <v>2000</v>
      </c>
      <c r="E409" s="1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101.55000000000001</v>
      </c>
      <c r="P409" s="14">
        <f t="shared" si="25"/>
        <v>92.318181818181813</v>
      </c>
      <c r="Q409" t="s">
        <v>8328</v>
      </c>
      <c r="R409" t="s">
        <v>8333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15">
        <v>6000</v>
      </c>
      <c r="E410" s="1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101.43766666666667</v>
      </c>
      <c r="P410" s="14">
        <f t="shared" si="25"/>
        <v>160.16473684210527</v>
      </c>
      <c r="Q410" t="s">
        <v>8328</v>
      </c>
      <c r="R410" t="s">
        <v>8333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15">
        <v>500</v>
      </c>
      <c r="E411" s="1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136.80000000000001</v>
      </c>
      <c r="P411" s="14">
        <f t="shared" si="25"/>
        <v>45.6</v>
      </c>
      <c r="Q411" t="s">
        <v>8328</v>
      </c>
      <c r="R411" t="s">
        <v>8333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15">
        <v>1000</v>
      </c>
      <c r="E412" s="1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128.29999999999998</v>
      </c>
      <c r="P412" s="14">
        <f t="shared" si="25"/>
        <v>183.28571428571428</v>
      </c>
      <c r="Q412" t="s">
        <v>8328</v>
      </c>
      <c r="R412" t="s">
        <v>8333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15">
        <v>30000</v>
      </c>
      <c r="E413" s="1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101.05</v>
      </c>
      <c r="P413" s="14">
        <f t="shared" si="25"/>
        <v>125.78838174273859</v>
      </c>
      <c r="Q413" t="s">
        <v>8328</v>
      </c>
      <c r="R413" t="s">
        <v>8333</v>
      </c>
      <c r="S413" s="9">
        <f t="shared" si="26"/>
        <v>41598.17597222222</v>
      </c>
      <c r="T413" s="9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15">
        <v>2500</v>
      </c>
      <c r="E414" s="1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126.84</v>
      </c>
      <c r="P414" s="14">
        <f t="shared" si="25"/>
        <v>57.654545454545456</v>
      </c>
      <c r="Q414" t="s">
        <v>8328</v>
      </c>
      <c r="R414" t="s">
        <v>8333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15">
        <v>12800</v>
      </c>
      <c r="E415" s="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105.0859375</v>
      </c>
      <c r="P415" s="14">
        <f t="shared" si="25"/>
        <v>78.660818713450297</v>
      </c>
      <c r="Q415" t="s">
        <v>8328</v>
      </c>
      <c r="R415" t="s">
        <v>8333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15">
        <v>18500</v>
      </c>
      <c r="E416" s="1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102.85405405405406</v>
      </c>
      <c r="P416" s="14">
        <f t="shared" si="25"/>
        <v>91.480769230769226</v>
      </c>
      <c r="Q416" t="s">
        <v>8328</v>
      </c>
      <c r="R416" t="s">
        <v>8333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15">
        <v>1400</v>
      </c>
      <c r="E417" s="1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102.14714285714285</v>
      </c>
      <c r="P417" s="14">
        <f t="shared" si="25"/>
        <v>68.09809523809524</v>
      </c>
      <c r="Q417" t="s">
        <v>8328</v>
      </c>
      <c r="R417" t="s">
        <v>8333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15">
        <v>1000</v>
      </c>
      <c r="E418" s="1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120.21700000000001</v>
      </c>
      <c r="P418" s="14">
        <f t="shared" si="25"/>
        <v>48.086800000000004</v>
      </c>
      <c r="Q418" t="s">
        <v>8328</v>
      </c>
      <c r="R418" t="s">
        <v>8333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15">
        <v>10500</v>
      </c>
      <c r="E419" s="1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100.24761904761905</v>
      </c>
      <c r="P419" s="14">
        <f t="shared" si="25"/>
        <v>202.42307692307693</v>
      </c>
      <c r="Q419" t="s">
        <v>8328</v>
      </c>
      <c r="R419" t="s">
        <v>8333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15">
        <v>22400</v>
      </c>
      <c r="E420" s="1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100.63392857142857</v>
      </c>
      <c r="P420" s="14">
        <f t="shared" si="25"/>
        <v>216.75</v>
      </c>
      <c r="Q420" t="s">
        <v>8328</v>
      </c>
      <c r="R420" t="s">
        <v>8333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15">
        <v>8000</v>
      </c>
      <c r="E421" s="1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100.4375</v>
      </c>
      <c r="P421" s="14">
        <f t="shared" si="25"/>
        <v>110.06849315068493</v>
      </c>
      <c r="Q421" t="s">
        <v>8328</v>
      </c>
      <c r="R421" t="s">
        <v>8333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15">
        <v>3300</v>
      </c>
      <c r="E422" s="1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0.43939393939393934</v>
      </c>
      <c r="P422" s="14">
        <f t="shared" si="25"/>
        <v>4.833333333333333</v>
      </c>
      <c r="Q422" t="s">
        <v>8328</v>
      </c>
      <c r="R422" t="s">
        <v>8334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15">
        <v>15000</v>
      </c>
      <c r="E423" s="1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2.0066666666666668</v>
      </c>
      <c r="P423" s="14">
        <f t="shared" si="25"/>
        <v>50.166666666666664</v>
      </c>
      <c r="Q423" t="s">
        <v>8328</v>
      </c>
      <c r="R423" t="s">
        <v>8334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15">
        <v>40000</v>
      </c>
      <c r="E424" s="1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1.075</v>
      </c>
      <c r="P424" s="14">
        <f t="shared" si="25"/>
        <v>35.833333333333336</v>
      </c>
      <c r="Q424" t="s">
        <v>8328</v>
      </c>
      <c r="R424" t="s">
        <v>8334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15">
        <v>20000</v>
      </c>
      <c r="E425" s="1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0.76500000000000001</v>
      </c>
      <c r="P425" s="14">
        <f t="shared" si="25"/>
        <v>11.76923076923077</v>
      </c>
      <c r="Q425" t="s">
        <v>8328</v>
      </c>
      <c r="R425" t="s">
        <v>8334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15">
        <v>3000</v>
      </c>
      <c r="E426" s="1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6.7966666666666677</v>
      </c>
      <c r="P426" s="14">
        <f t="shared" si="25"/>
        <v>40.78</v>
      </c>
      <c r="Q426" t="s">
        <v>8328</v>
      </c>
      <c r="R426" t="s">
        <v>8334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15">
        <v>50000</v>
      </c>
      <c r="E427" s="1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1.2E-2</v>
      </c>
      <c r="P427" s="14">
        <f t="shared" si="25"/>
        <v>3</v>
      </c>
      <c r="Q427" t="s">
        <v>8328</v>
      </c>
      <c r="R427" t="s">
        <v>8334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15">
        <v>10000</v>
      </c>
      <c r="E428" s="1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1.3299999999999998</v>
      </c>
      <c r="P428" s="14">
        <f t="shared" si="25"/>
        <v>16.625</v>
      </c>
      <c r="Q428" t="s">
        <v>8328</v>
      </c>
      <c r="R428" t="s">
        <v>8334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15">
        <v>6500</v>
      </c>
      <c r="E429" s="1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 s="14" t="e">
        <f t="shared" si="25"/>
        <v>#DIV/0!</v>
      </c>
      <c r="Q429" t="s">
        <v>8328</v>
      </c>
      <c r="R429" t="s">
        <v>8334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15">
        <v>12000</v>
      </c>
      <c r="E430" s="1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5.6333333333333329</v>
      </c>
      <c r="P430" s="14">
        <f t="shared" si="25"/>
        <v>52</v>
      </c>
      <c r="Q430" t="s">
        <v>8328</v>
      </c>
      <c r="R430" t="s">
        <v>8334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15">
        <v>5000</v>
      </c>
      <c r="E431" s="1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 s="14" t="e">
        <f t="shared" si="25"/>
        <v>#DIV/0!</v>
      </c>
      <c r="Q431" t="s">
        <v>8328</v>
      </c>
      <c r="R431" t="s">
        <v>8334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15">
        <v>1000</v>
      </c>
      <c r="E432" s="1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</v>
      </c>
      <c r="P432" s="14">
        <f t="shared" si="25"/>
        <v>4.8</v>
      </c>
      <c r="Q432" t="s">
        <v>8328</v>
      </c>
      <c r="R432" t="s">
        <v>8334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15">
        <v>3000</v>
      </c>
      <c r="E433" s="1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13.833333333333334</v>
      </c>
      <c r="P433" s="14">
        <f t="shared" si="25"/>
        <v>51.875</v>
      </c>
      <c r="Q433" t="s">
        <v>8328</v>
      </c>
      <c r="R433" t="s">
        <v>8334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15">
        <v>6000</v>
      </c>
      <c r="E434" s="1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</v>
      </c>
      <c r="P434" s="14">
        <f t="shared" si="25"/>
        <v>71.25</v>
      </c>
      <c r="Q434" t="s">
        <v>8328</v>
      </c>
      <c r="R434" t="s">
        <v>8334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15">
        <v>3000</v>
      </c>
      <c r="E435" s="1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 s="14" t="e">
        <f t="shared" si="25"/>
        <v>#DIV/0!</v>
      </c>
      <c r="Q435" t="s">
        <v>8328</v>
      </c>
      <c r="R435" t="s">
        <v>8334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15">
        <v>2500</v>
      </c>
      <c r="E436" s="1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 s="14">
        <f t="shared" si="25"/>
        <v>62.5</v>
      </c>
      <c r="Q436" t="s">
        <v>8328</v>
      </c>
      <c r="R436" t="s">
        <v>8334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15">
        <v>110000</v>
      </c>
      <c r="E437" s="1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2.7272727272727275E-3</v>
      </c>
      <c r="P437" s="14">
        <f t="shared" si="25"/>
        <v>1</v>
      </c>
      <c r="Q437" t="s">
        <v>8328</v>
      </c>
      <c r="R437" t="s">
        <v>8334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15">
        <v>1000</v>
      </c>
      <c r="E438" s="1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 s="14" t="e">
        <f t="shared" si="25"/>
        <v>#DIV/0!</v>
      </c>
      <c r="Q438" t="s">
        <v>8328</v>
      </c>
      <c r="R438" t="s">
        <v>8334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15">
        <v>7000</v>
      </c>
      <c r="E439" s="1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 s="14" t="e">
        <f t="shared" si="25"/>
        <v>#DIV/0!</v>
      </c>
      <c r="Q439" t="s">
        <v>8328</v>
      </c>
      <c r="R439" t="s">
        <v>8334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15">
        <v>20000</v>
      </c>
      <c r="E440" s="1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</v>
      </c>
      <c r="P440" s="14">
        <f t="shared" si="25"/>
        <v>170.54545454545453</v>
      </c>
      <c r="Q440" t="s">
        <v>8328</v>
      </c>
      <c r="R440" t="s">
        <v>8334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15">
        <v>450</v>
      </c>
      <c r="E441" s="1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 s="14" t="e">
        <f t="shared" si="25"/>
        <v>#DIV/0!</v>
      </c>
      <c r="Q441" t="s">
        <v>8328</v>
      </c>
      <c r="R441" t="s">
        <v>8334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15">
        <v>5000</v>
      </c>
      <c r="E442" s="1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0.1</v>
      </c>
      <c r="P442" s="14">
        <f t="shared" si="25"/>
        <v>5</v>
      </c>
      <c r="Q442" t="s">
        <v>8328</v>
      </c>
      <c r="R442" t="s">
        <v>8334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15">
        <v>400</v>
      </c>
      <c r="E443" s="1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 s="14" t="e">
        <f t="shared" si="25"/>
        <v>#DIV/0!</v>
      </c>
      <c r="Q443" t="s">
        <v>8328</v>
      </c>
      <c r="R443" t="s">
        <v>8334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15">
        <v>17000</v>
      </c>
      <c r="E444" s="1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39.358823529411765</v>
      </c>
      <c r="P444" s="14">
        <f t="shared" si="25"/>
        <v>393.58823529411762</v>
      </c>
      <c r="Q444" t="s">
        <v>8328</v>
      </c>
      <c r="R444" t="s">
        <v>8334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15">
        <v>10000</v>
      </c>
      <c r="E445" s="1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0.1</v>
      </c>
      <c r="P445" s="14">
        <f t="shared" si="25"/>
        <v>5</v>
      </c>
      <c r="Q445" t="s">
        <v>8328</v>
      </c>
      <c r="R445" t="s">
        <v>8334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15">
        <v>1000</v>
      </c>
      <c r="E446" s="1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 s="14">
        <f t="shared" si="25"/>
        <v>50</v>
      </c>
      <c r="Q446" t="s">
        <v>8328</v>
      </c>
      <c r="R446" t="s">
        <v>8334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15">
        <v>60000</v>
      </c>
      <c r="E447" s="1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3.3333333333333335E-3</v>
      </c>
      <c r="P447" s="14">
        <f t="shared" si="25"/>
        <v>1</v>
      </c>
      <c r="Q447" t="s">
        <v>8328</v>
      </c>
      <c r="R447" t="s">
        <v>8334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15">
        <v>10500</v>
      </c>
      <c r="E448" s="1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7.2952380952380951</v>
      </c>
      <c r="P448" s="14">
        <f t="shared" si="25"/>
        <v>47.875</v>
      </c>
      <c r="Q448" t="s">
        <v>8328</v>
      </c>
      <c r="R448" t="s">
        <v>8334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15">
        <v>30000</v>
      </c>
      <c r="E449" s="1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1.6666666666666666E-2</v>
      </c>
      <c r="P449" s="14">
        <f t="shared" si="25"/>
        <v>5</v>
      </c>
      <c r="Q449" t="s">
        <v>8328</v>
      </c>
      <c r="R449" t="s">
        <v>8334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15">
        <v>2500</v>
      </c>
      <c r="E450" s="1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3.2804000000000002</v>
      </c>
      <c r="P450" s="14">
        <f t="shared" si="25"/>
        <v>20.502500000000001</v>
      </c>
      <c r="Q450" t="s">
        <v>8328</v>
      </c>
      <c r="R450" t="s">
        <v>8334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15">
        <v>2000</v>
      </c>
      <c r="E451" s="1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(E451/D451)*100</f>
        <v>2.25</v>
      </c>
      <c r="P451" s="14">
        <f t="shared" ref="P451:P514" si="29">E451/L451</f>
        <v>9</v>
      </c>
      <c r="Q451" t="s">
        <v>8328</v>
      </c>
      <c r="R451" t="s">
        <v>8334</v>
      </c>
      <c r="S451" s="9">
        <f t="shared" ref="S451:S514" si="30">(((J451/60)/60/24)+DATE(1970,1,1))</f>
        <v>41534.568113425928</v>
      </c>
      <c r="T451" s="9">
        <f t="shared" ref="T451:T514" si="31">(((I451/60)/60/24)+DATE(1970,1,1))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15">
        <v>50000</v>
      </c>
      <c r="E452" s="1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0.79200000000000004</v>
      </c>
      <c r="P452" s="14">
        <f t="shared" si="29"/>
        <v>56.571428571428569</v>
      </c>
      <c r="Q452" t="s">
        <v>8328</v>
      </c>
      <c r="R452" t="s">
        <v>8334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15">
        <v>20000</v>
      </c>
      <c r="E453" s="1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 s="14" t="e">
        <f t="shared" si="29"/>
        <v>#DIV/0!</v>
      </c>
      <c r="Q453" t="s">
        <v>8328</v>
      </c>
      <c r="R453" t="s">
        <v>8334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15">
        <v>750</v>
      </c>
      <c r="E454" s="1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 s="14">
        <f t="shared" si="29"/>
        <v>40</v>
      </c>
      <c r="Q454" t="s">
        <v>8328</v>
      </c>
      <c r="R454" t="s">
        <v>8334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15">
        <v>94875</v>
      </c>
      <c r="E455" s="1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2.7404479578392621E-2</v>
      </c>
      <c r="P455" s="14">
        <f t="shared" si="29"/>
        <v>13</v>
      </c>
      <c r="Q455" t="s">
        <v>8328</v>
      </c>
      <c r="R455" t="s">
        <v>8334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15">
        <v>10000</v>
      </c>
      <c r="E456" s="1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0.82000000000000006</v>
      </c>
      <c r="P456" s="14">
        <f t="shared" si="29"/>
        <v>16.399999999999999</v>
      </c>
      <c r="Q456" t="s">
        <v>8328</v>
      </c>
      <c r="R456" t="s">
        <v>8334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15">
        <v>65000</v>
      </c>
      <c r="E457" s="1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6.9230769230769221E-2</v>
      </c>
      <c r="P457" s="14">
        <f t="shared" si="29"/>
        <v>22.5</v>
      </c>
      <c r="Q457" t="s">
        <v>8328</v>
      </c>
      <c r="R457" t="s">
        <v>8334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15">
        <v>8888</v>
      </c>
      <c r="E458" s="1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0.68631863186318631</v>
      </c>
      <c r="P458" s="14">
        <f t="shared" si="29"/>
        <v>20.333333333333332</v>
      </c>
      <c r="Q458" t="s">
        <v>8328</v>
      </c>
      <c r="R458" t="s">
        <v>8334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15">
        <v>20000</v>
      </c>
      <c r="E459" s="1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 s="14" t="e">
        <f t="shared" si="29"/>
        <v>#DIV/0!</v>
      </c>
      <c r="Q459" t="s">
        <v>8328</v>
      </c>
      <c r="R459" t="s">
        <v>8334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15">
        <v>10000</v>
      </c>
      <c r="E460" s="1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8.2100000000000009</v>
      </c>
      <c r="P460" s="14">
        <f t="shared" si="29"/>
        <v>16.755102040816325</v>
      </c>
      <c r="Q460" t="s">
        <v>8328</v>
      </c>
      <c r="R460" t="s">
        <v>8334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15">
        <v>39000</v>
      </c>
      <c r="E461" s="1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6.4102564102564097E-2</v>
      </c>
      <c r="P461" s="14">
        <f t="shared" si="29"/>
        <v>25</v>
      </c>
      <c r="Q461" t="s">
        <v>8328</v>
      </c>
      <c r="R461" t="s">
        <v>8334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15">
        <v>8500</v>
      </c>
      <c r="E462" s="1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0.29411764705882354</v>
      </c>
      <c r="P462" s="14">
        <f t="shared" si="29"/>
        <v>12.5</v>
      </c>
      <c r="Q462" t="s">
        <v>8328</v>
      </c>
      <c r="R462" t="s">
        <v>8334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15">
        <v>550</v>
      </c>
      <c r="E463" s="1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 s="14" t="e">
        <f t="shared" si="29"/>
        <v>#DIV/0!</v>
      </c>
      <c r="Q463" t="s">
        <v>8328</v>
      </c>
      <c r="R463" t="s">
        <v>8334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15">
        <v>100000</v>
      </c>
      <c r="E464" s="1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 s="14" t="e">
        <f t="shared" si="29"/>
        <v>#DIV/0!</v>
      </c>
      <c r="Q464" t="s">
        <v>8328</v>
      </c>
      <c r="R464" t="s">
        <v>8334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15">
        <v>55000</v>
      </c>
      <c r="E465" s="1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2.2727272727272729</v>
      </c>
      <c r="P465" s="14">
        <f t="shared" si="29"/>
        <v>113.63636363636364</v>
      </c>
      <c r="Q465" t="s">
        <v>8328</v>
      </c>
      <c r="R465" t="s">
        <v>8334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15">
        <v>1010</v>
      </c>
      <c r="E466" s="1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9.9009900990099015E-2</v>
      </c>
      <c r="P466" s="14">
        <f t="shared" si="29"/>
        <v>1</v>
      </c>
      <c r="Q466" t="s">
        <v>8328</v>
      </c>
      <c r="R466" t="s">
        <v>8334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15">
        <v>512</v>
      </c>
      <c r="E467" s="1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26.953125</v>
      </c>
      <c r="P467" s="14">
        <f t="shared" si="29"/>
        <v>17.25</v>
      </c>
      <c r="Q467" t="s">
        <v>8328</v>
      </c>
      <c r="R467" t="s">
        <v>8334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15">
        <v>10000</v>
      </c>
      <c r="E468" s="1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0.76</v>
      </c>
      <c r="P468" s="14">
        <f t="shared" si="29"/>
        <v>15.2</v>
      </c>
      <c r="Q468" t="s">
        <v>8328</v>
      </c>
      <c r="R468" t="s">
        <v>8334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15">
        <v>20000</v>
      </c>
      <c r="E469" s="1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21.574999999999999</v>
      </c>
      <c r="P469" s="14">
        <f t="shared" si="29"/>
        <v>110.64102564102564</v>
      </c>
      <c r="Q469" t="s">
        <v>8328</v>
      </c>
      <c r="R469" t="s">
        <v>8334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15">
        <v>7500</v>
      </c>
      <c r="E470" s="1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 s="14" t="e">
        <f t="shared" si="29"/>
        <v>#DIV/0!</v>
      </c>
      <c r="Q470" t="s">
        <v>8328</v>
      </c>
      <c r="R470" t="s">
        <v>8334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15">
        <v>6000</v>
      </c>
      <c r="E471" s="1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 s="14" t="e">
        <f t="shared" si="29"/>
        <v>#DIV/0!</v>
      </c>
      <c r="Q471" t="s">
        <v>8328</v>
      </c>
      <c r="R471" t="s">
        <v>8334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15">
        <v>5000</v>
      </c>
      <c r="E472" s="1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</v>
      </c>
      <c r="P472" s="14">
        <f t="shared" si="29"/>
        <v>25.5</v>
      </c>
      <c r="Q472" t="s">
        <v>8328</v>
      </c>
      <c r="R472" t="s">
        <v>8334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15">
        <v>55000</v>
      </c>
      <c r="E473" s="1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11.892727272727273</v>
      </c>
      <c r="P473" s="14">
        <f t="shared" si="29"/>
        <v>38.476470588235294</v>
      </c>
      <c r="Q473" t="s">
        <v>8328</v>
      </c>
      <c r="R473" t="s">
        <v>8334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15">
        <v>800</v>
      </c>
      <c r="E474" s="1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17.625</v>
      </c>
      <c r="P474" s="14">
        <f t="shared" si="29"/>
        <v>28.2</v>
      </c>
      <c r="Q474" t="s">
        <v>8328</v>
      </c>
      <c r="R474" t="s">
        <v>8334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15">
        <v>30000</v>
      </c>
      <c r="E475" s="1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</v>
      </c>
      <c r="P475" s="14">
        <f t="shared" si="29"/>
        <v>61.5</v>
      </c>
      <c r="Q475" t="s">
        <v>8328</v>
      </c>
      <c r="R475" t="s">
        <v>8334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15">
        <v>3300</v>
      </c>
      <c r="E476" s="1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3.0303030303030304E-2</v>
      </c>
      <c r="P476" s="14">
        <f t="shared" si="29"/>
        <v>1</v>
      </c>
      <c r="Q476" t="s">
        <v>8328</v>
      </c>
      <c r="R476" t="s">
        <v>8334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15">
        <v>2000</v>
      </c>
      <c r="E477" s="1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 s="14" t="e">
        <f t="shared" si="29"/>
        <v>#DIV/0!</v>
      </c>
      <c r="Q477" t="s">
        <v>8328</v>
      </c>
      <c r="R477" t="s">
        <v>8334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15">
        <v>220000</v>
      </c>
      <c r="E478" s="1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2.230268181818182</v>
      </c>
      <c r="P478" s="14">
        <f t="shared" si="29"/>
        <v>39.569274193548388</v>
      </c>
      <c r="Q478" t="s">
        <v>8328</v>
      </c>
      <c r="R478" t="s">
        <v>8334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15">
        <v>1500</v>
      </c>
      <c r="E479" s="1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 s="14" t="e">
        <f t="shared" si="29"/>
        <v>#DIV/0!</v>
      </c>
      <c r="Q479" t="s">
        <v>8328</v>
      </c>
      <c r="R479" t="s">
        <v>8334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15">
        <v>10000</v>
      </c>
      <c r="E480" s="1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 s="14" t="e">
        <f t="shared" si="29"/>
        <v>#DIV/0!</v>
      </c>
      <c r="Q480" t="s">
        <v>8328</v>
      </c>
      <c r="R480" t="s">
        <v>8334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15">
        <v>15000</v>
      </c>
      <c r="E481" s="1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32.56</v>
      </c>
      <c r="P481" s="14">
        <f t="shared" si="29"/>
        <v>88.8</v>
      </c>
      <c r="Q481" t="s">
        <v>8328</v>
      </c>
      <c r="R481" t="s">
        <v>8334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15">
        <v>40000</v>
      </c>
      <c r="E482" s="1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19.41</v>
      </c>
      <c r="P482" s="14">
        <f t="shared" si="29"/>
        <v>55.457142857142856</v>
      </c>
      <c r="Q482" t="s">
        <v>8328</v>
      </c>
      <c r="R482" t="s">
        <v>8334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15">
        <v>30000</v>
      </c>
      <c r="E483" s="1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6.1</v>
      </c>
      <c r="P483" s="14">
        <f t="shared" si="29"/>
        <v>87.142857142857139</v>
      </c>
      <c r="Q483" t="s">
        <v>8328</v>
      </c>
      <c r="R483" t="s">
        <v>8334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15">
        <v>10000</v>
      </c>
      <c r="E484" s="1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0.1</v>
      </c>
      <c r="P484" s="14">
        <f t="shared" si="29"/>
        <v>10</v>
      </c>
      <c r="Q484" t="s">
        <v>8328</v>
      </c>
      <c r="R484" t="s">
        <v>8334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15">
        <v>15000</v>
      </c>
      <c r="E485" s="1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50.2</v>
      </c>
      <c r="P485" s="14">
        <f t="shared" si="29"/>
        <v>51.224489795918366</v>
      </c>
      <c r="Q485" t="s">
        <v>8328</v>
      </c>
      <c r="R485" t="s">
        <v>8334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15">
        <v>80000</v>
      </c>
      <c r="E486" s="1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0.18625</v>
      </c>
      <c r="P486" s="14">
        <f t="shared" si="29"/>
        <v>13.545454545454545</v>
      </c>
      <c r="Q486" t="s">
        <v>8328</v>
      </c>
      <c r="R486" t="s">
        <v>8334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15">
        <v>37956</v>
      </c>
      <c r="E487" s="1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21.906971229845084</v>
      </c>
      <c r="P487" s="14">
        <f t="shared" si="29"/>
        <v>66.520080000000007</v>
      </c>
      <c r="Q487" t="s">
        <v>8328</v>
      </c>
      <c r="R487" t="s">
        <v>8334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15">
        <v>550000</v>
      </c>
      <c r="E488" s="1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9.0909090909090905E-3</v>
      </c>
      <c r="P488" s="14">
        <f t="shared" si="29"/>
        <v>50</v>
      </c>
      <c r="Q488" t="s">
        <v>8328</v>
      </c>
      <c r="R488" t="s">
        <v>8334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15">
        <v>50000</v>
      </c>
      <c r="E489" s="1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 s="14" t="e">
        <f t="shared" si="29"/>
        <v>#DIV/0!</v>
      </c>
      <c r="Q489" t="s">
        <v>8328</v>
      </c>
      <c r="R489" t="s">
        <v>8334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15">
        <v>12000</v>
      </c>
      <c r="E490" s="1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 s="14" t="e">
        <f t="shared" si="29"/>
        <v>#DIV/0!</v>
      </c>
      <c r="Q490" t="s">
        <v>8328</v>
      </c>
      <c r="R490" t="s">
        <v>8334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15">
        <v>74997</v>
      </c>
      <c r="E491" s="1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0.28667813379201834</v>
      </c>
      <c r="P491" s="14">
        <f t="shared" si="29"/>
        <v>71.666666666666671</v>
      </c>
      <c r="Q491" t="s">
        <v>8328</v>
      </c>
      <c r="R491" t="s">
        <v>8334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15">
        <v>1000</v>
      </c>
      <c r="E492" s="1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 s="14" t="e">
        <f t="shared" si="29"/>
        <v>#DIV/0!</v>
      </c>
      <c r="Q492" t="s">
        <v>8328</v>
      </c>
      <c r="R492" t="s">
        <v>8334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15">
        <v>10000</v>
      </c>
      <c r="E493" s="1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 s="14" t="e">
        <f t="shared" si="29"/>
        <v>#DIV/0!</v>
      </c>
      <c r="Q493" t="s">
        <v>8328</v>
      </c>
      <c r="R493" t="s">
        <v>8334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15">
        <v>10000000</v>
      </c>
      <c r="E494" s="1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 s="14" t="e">
        <f t="shared" si="29"/>
        <v>#DIV/0!</v>
      </c>
      <c r="Q494" t="s">
        <v>8328</v>
      </c>
      <c r="R494" t="s">
        <v>8334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15">
        <v>30000</v>
      </c>
      <c r="E495" s="1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 s="14" t="e">
        <f t="shared" si="29"/>
        <v>#DIV/0!</v>
      </c>
      <c r="Q495" t="s">
        <v>8328</v>
      </c>
      <c r="R495" t="s">
        <v>8334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15">
        <v>20000</v>
      </c>
      <c r="E496" s="1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0.155</v>
      </c>
      <c r="P496" s="14">
        <f t="shared" si="29"/>
        <v>10.333333333333334</v>
      </c>
      <c r="Q496" t="s">
        <v>8328</v>
      </c>
      <c r="R496" t="s">
        <v>8334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15">
        <v>7000</v>
      </c>
      <c r="E497" s="1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 s="14" t="e">
        <f t="shared" si="29"/>
        <v>#DIV/0!</v>
      </c>
      <c r="Q497" t="s">
        <v>8328</v>
      </c>
      <c r="R497" t="s">
        <v>8334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15">
        <v>60000</v>
      </c>
      <c r="E498" s="1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1.6666666666666668E-3</v>
      </c>
      <c r="P498" s="14">
        <f t="shared" si="29"/>
        <v>1</v>
      </c>
      <c r="Q498" t="s">
        <v>8328</v>
      </c>
      <c r="R498" t="s">
        <v>8334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15">
        <v>4480</v>
      </c>
      <c r="E499" s="1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0.6696428571428571</v>
      </c>
      <c r="P499" s="14">
        <f t="shared" si="29"/>
        <v>10</v>
      </c>
      <c r="Q499" t="s">
        <v>8328</v>
      </c>
      <c r="R499" t="s">
        <v>8334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15">
        <v>65108</v>
      </c>
      <c r="E500" s="1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4.5985132395404564</v>
      </c>
      <c r="P500" s="14">
        <f t="shared" si="29"/>
        <v>136.09090909090909</v>
      </c>
      <c r="Q500" t="s">
        <v>8328</v>
      </c>
      <c r="R500" t="s">
        <v>8334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15">
        <v>20000</v>
      </c>
      <c r="E501" s="1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9.5500000000000007</v>
      </c>
      <c r="P501" s="14">
        <f t="shared" si="29"/>
        <v>73.461538461538467</v>
      </c>
      <c r="Q501" t="s">
        <v>8328</v>
      </c>
      <c r="R501" t="s">
        <v>8334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15">
        <v>6500</v>
      </c>
      <c r="E502" s="1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3.3076923076923079</v>
      </c>
      <c r="P502" s="14">
        <f t="shared" si="29"/>
        <v>53.75</v>
      </c>
      <c r="Q502" t="s">
        <v>8328</v>
      </c>
      <c r="R502" t="s">
        <v>8334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15">
        <v>10000</v>
      </c>
      <c r="E503" s="1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 s="14" t="e">
        <f t="shared" si="29"/>
        <v>#DIV/0!</v>
      </c>
      <c r="Q503" t="s">
        <v>8328</v>
      </c>
      <c r="R503" t="s">
        <v>8334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15">
        <v>20000</v>
      </c>
      <c r="E504" s="1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1.1499999999999999</v>
      </c>
      <c r="P504" s="14">
        <f t="shared" si="29"/>
        <v>57.5</v>
      </c>
      <c r="Q504" t="s">
        <v>8328</v>
      </c>
      <c r="R504" t="s">
        <v>8334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15">
        <v>6500</v>
      </c>
      <c r="E505" s="1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1.7538461538461538</v>
      </c>
      <c r="P505" s="14">
        <f t="shared" si="29"/>
        <v>12.666666666666666</v>
      </c>
      <c r="Q505" t="s">
        <v>8328</v>
      </c>
      <c r="R505" t="s">
        <v>8334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15">
        <v>24500</v>
      </c>
      <c r="E506" s="1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1.3673469387755102</v>
      </c>
      <c r="P506" s="14">
        <f t="shared" si="29"/>
        <v>67</v>
      </c>
      <c r="Q506" t="s">
        <v>8328</v>
      </c>
      <c r="R506" t="s">
        <v>8334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15">
        <v>12000</v>
      </c>
      <c r="E507" s="1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0.43333333333333329</v>
      </c>
      <c r="P507" s="14">
        <f t="shared" si="29"/>
        <v>3.7142857142857144</v>
      </c>
      <c r="Q507" t="s">
        <v>8328</v>
      </c>
      <c r="R507" t="s">
        <v>8334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15">
        <v>200000</v>
      </c>
      <c r="E508" s="1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0.125</v>
      </c>
      <c r="P508" s="14">
        <f t="shared" si="29"/>
        <v>250</v>
      </c>
      <c r="Q508" t="s">
        <v>8328</v>
      </c>
      <c r="R508" t="s">
        <v>8334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15">
        <v>20000</v>
      </c>
      <c r="E509" s="1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</v>
      </c>
      <c r="P509" s="14">
        <f t="shared" si="29"/>
        <v>64</v>
      </c>
      <c r="Q509" t="s">
        <v>8328</v>
      </c>
      <c r="R509" t="s">
        <v>8334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15">
        <v>50000</v>
      </c>
      <c r="E510" s="1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0.8</v>
      </c>
      <c r="P510" s="14">
        <f t="shared" si="29"/>
        <v>133.33333333333334</v>
      </c>
      <c r="Q510" t="s">
        <v>8328</v>
      </c>
      <c r="R510" t="s">
        <v>8334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15">
        <v>5000</v>
      </c>
      <c r="E511" s="1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0.2</v>
      </c>
      <c r="P511" s="14">
        <f t="shared" si="29"/>
        <v>10</v>
      </c>
      <c r="Q511" t="s">
        <v>8328</v>
      </c>
      <c r="R511" t="s">
        <v>8334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15">
        <v>14000</v>
      </c>
      <c r="E512" s="1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 s="14" t="e">
        <f t="shared" si="29"/>
        <v>#DIV/0!</v>
      </c>
      <c r="Q512" t="s">
        <v>8328</v>
      </c>
      <c r="R512" t="s">
        <v>8334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15">
        <v>5000</v>
      </c>
      <c r="E513" s="1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 s="14">
        <f t="shared" si="29"/>
        <v>30</v>
      </c>
      <c r="Q513" t="s">
        <v>8328</v>
      </c>
      <c r="R513" t="s">
        <v>8334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15">
        <v>8000</v>
      </c>
      <c r="E514" s="1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0.13749999999999998</v>
      </c>
      <c r="P514" s="14">
        <f t="shared" si="29"/>
        <v>5.5</v>
      </c>
      <c r="Q514" t="s">
        <v>8328</v>
      </c>
      <c r="R514" t="s">
        <v>8334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15">
        <v>50000</v>
      </c>
      <c r="E515" s="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(E515/D515)*100</f>
        <v>13.923999999999999</v>
      </c>
      <c r="P515" s="14">
        <f t="shared" ref="P515:P578" si="33">E515/L515</f>
        <v>102.38235294117646</v>
      </c>
      <c r="Q515" t="s">
        <v>8328</v>
      </c>
      <c r="R515" t="s">
        <v>8334</v>
      </c>
      <c r="S515" s="9">
        <f t="shared" ref="S515:S578" si="34">(((J515/60)/60/24)+DATE(1970,1,1))</f>
        <v>42552.653993055559</v>
      </c>
      <c r="T515" s="9">
        <f t="shared" ref="T515:T578" si="35">(((I515/60)/60/24)+DATE(1970,1,1))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15">
        <v>1500</v>
      </c>
      <c r="E516" s="1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3.3333333333333335</v>
      </c>
      <c r="P516" s="14">
        <f t="shared" si="33"/>
        <v>16.666666666666668</v>
      </c>
      <c r="Q516" t="s">
        <v>8328</v>
      </c>
      <c r="R516" t="s">
        <v>8334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15">
        <v>97000</v>
      </c>
      <c r="E517" s="1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25.41340206185567</v>
      </c>
      <c r="P517" s="14">
        <f t="shared" si="33"/>
        <v>725.02941176470586</v>
      </c>
      <c r="Q517" t="s">
        <v>8328</v>
      </c>
      <c r="R517" t="s">
        <v>8334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15">
        <v>5000</v>
      </c>
      <c r="E518" s="1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 s="14" t="e">
        <f t="shared" si="33"/>
        <v>#DIV/0!</v>
      </c>
      <c r="Q518" t="s">
        <v>8328</v>
      </c>
      <c r="R518" t="s">
        <v>8334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15">
        <v>15000</v>
      </c>
      <c r="E519" s="1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</v>
      </c>
      <c r="P519" s="14">
        <f t="shared" si="33"/>
        <v>68.333333333333329</v>
      </c>
      <c r="Q519" t="s">
        <v>8328</v>
      </c>
      <c r="R519" t="s">
        <v>8334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15">
        <v>7175</v>
      </c>
      <c r="E520" s="1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 s="14" t="e">
        <f t="shared" si="33"/>
        <v>#DIV/0!</v>
      </c>
      <c r="Q520" t="s">
        <v>8328</v>
      </c>
      <c r="R520" t="s">
        <v>8334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15">
        <v>12001</v>
      </c>
      <c r="E521" s="1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22.881426547787683</v>
      </c>
      <c r="P521" s="14">
        <f t="shared" si="33"/>
        <v>39.228571428571428</v>
      </c>
      <c r="Q521" t="s">
        <v>8328</v>
      </c>
      <c r="R521" t="s">
        <v>8334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15">
        <v>5000</v>
      </c>
      <c r="E522" s="1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102.1</v>
      </c>
      <c r="P522" s="14">
        <f t="shared" si="33"/>
        <v>150.14705882352942</v>
      </c>
      <c r="Q522" t="s">
        <v>8335</v>
      </c>
      <c r="R522" t="s">
        <v>8336</v>
      </c>
      <c r="S522" s="9">
        <f t="shared" si="34"/>
        <v>42318.702094907407</v>
      </c>
      <c r="T522" s="9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15">
        <v>5000</v>
      </c>
      <c r="E523" s="1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104.64</v>
      </c>
      <c r="P523" s="14">
        <f t="shared" si="33"/>
        <v>93.428571428571431</v>
      </c>
      <c r="Q523" t="s">
        <v>8335</v>
      </c>
      <c r="R523" t="s">
        <v>8336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15">
        <v>3000</v>
      </c>
      <c r="E524" s="1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114.66666666666667</v>
      </c>
      <c r="P524" s="14">
        <f t="shared" si="33"/>
        <v>110.96774193548387</v>
      </c>
      <c r="Q524" t="s">
        <v>8335</v>
      </c>
      <c r="R524" t="s">
        <v>8336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15">
        <v>5000</v>
      </c>
      <c r="E525" s="1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120.6</v>
      </c>
      <c r="P525" s="14">
        <f t="shared" si="33"/>
        <v>71.785714285714292</v>
      </c>
      <c r="Q525" t="s">
        <v>8335</v>
      </c>
      <c r="R525" t="s">
        <v>8336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15">
        <v>3500</v>
      </c>
      <c r="E526" s="1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108.67285714285715</v>
      </c>
      <c r="P526" s="14">
        <f t="shared" si="33"/>
        <v>29.258076923076924</v>
      </c>
      <c r="Q526" t="s">
        <v>8335</v>
      </c>
      <c r="R526" t="s">
        <v>8336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15">
        <v>12000</v>
      </c>
      <c r="E527" s="1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 s="14">
        <f t="shared" si="33"/>
        <v>1000</v>
      </c>
      <c r="Q527" t="s">
        <v>8335</v>
      </c>
      <c r="R527" t="s">
        <v>8336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15">
        <v>1500</v>
      </c>
      <c r="E528" s="1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113.99999999999999</v>
      </c>
      <c r="P528" s="14">
        <f t="shared" si="33"/>
        <v>74.347826086956516</v>
      </c>
      <c r="Q528" t="s">
        <v>8335</v>
      </c>
      <c r="R528" t="s">
        <v>8336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15">
        <v>10000</v>
      </c>
      <c r="E529" s="1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100.85</v>
      </c>
      <c r="P529" s="14">
        <f t="shared" si="33"/>
        <v>63.829113924050631</v>
      </c>
      <c r="Q529" t="s">
        <v>8335</v>
      </c>
      <c r="R529" t="s">
        <v>8336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15">
        <v>1150</v>
      </c>
      <c r="E530" s="1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115.65217391304347</v>
      </c>
      <c r="P530" s="14">
        <f t="shared" si="33"/>
        <v>44.333333333333336</v>
      </c>
      <c r="Q530" t="s">
        <v>8335</v>
      </c>
      <c r="R530" t="s">
        <v>8336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15">
        <v>1200</v>
      </c>
      <c r="E531" s="1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130.41666666666666</v>
      </c>
      <c r="P531" s="14">
        <f t="shared" si="33"/>
        <v>86.944444444444443</v>
      </c>
      <c r="Q531" t="s">
        <v>8335</v>
      </c>
      <c r="R531" t="s">
        <v>8336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15">
        <v>3405</v>
      </c>
      <c r="E532" s="1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107.78267254038178</v>
      </c>
      <c r="P532" s="14">
        <f t="shared" si="33"/>
        <v>126.55172413793103</v>
      </c>
      <c r="Q532" t="s">
        <v>8335</v>
      </c>
      <c r="R532" t="s">
        <v>8336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15">
        <v>4000</v>
      </c>
      <c r="E533" s="1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 s="14">
        <f t="shared" si="33"/>
        <v>129.03225806451613</v>
      </c>
      <c r="Q533" t="s">
        <v>8335</v>
      </c>
      <c r="R533" t="s">
        <v>8336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15">
        <v>10000</v>
      </c>
      <c r="E534" s="1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123.25</v>
      </c>
      <c r="P534" s="14">
        <f t="shared" si="33"/>
        <v>71.242774566473983</v>
      </c>
      <c r="Q534" t="s">
        <v>8335</v>
      </c>
      <c r="R534" t="s">
        <v>8336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15">
        <v>2000</v>
      </c>
      <c r="E535" s="1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100.2</v>
      </c>
      <c r="P535" s="14">
        <f t="shared" si="33"/>
        <v>117.88235294117646</v>
      </c>
      <c r="Q535" t="s">
        <v>8335</v>
      </c>
      <c r="R535" t="s">
        <v>8336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15">
        <v>15000</v>
      </c>
      <c r="E536" s="1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104.66666666666666</v>
      </c>
      <c r="P536" s="14">
        <f t="shared" si="33"/>
        <v>327.08333333333331</v>
      </c>
      <c r="Q536" t="s">
        <v>8335</v>
      </c>
      <c r="R536" t="s">
        <v>8336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15">
        <v>2000</v>
      </c>
      <c r="E537" s="1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102.49999999999999</v>
      </c>
      <c r="P537" s="14">
        <f t="shared" si="33"/>
        <v>34.745762711864408</v>
      </c>
      <c r="Q537" t="s">
        <v>8335</v>
      </c>
      <c r="R537" t="s">
        <v>8336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15">
        <v>3300</v>
      </c>
      <c r="E538" s="1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118.25757575757576</v>
      </c>
      <c r="P538" s="14">
        <f t="shared" si="33"/>
        <v>100.06410256410257</v>
      </c>
      <c r="Q538" t="s">
        <v>8335</v>
      </c>
      <c r="R538" t="s">
        <v>8336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15">
        <v>2000</v>
      </c>
      <c r="E539" s="1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120.5</v>
      </c>
      <c r="P539" s="14">
        <f t="shared" si="33"/>
        <v>40.847457627118644</v>
      </c>
      <c r="Q539" t="s">
        <v>8335</v>
      </c>
      <c r="R539" t="s">
        <v>8336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15">
        <v>5000</v>
      </c>
      <c r="E540" s="1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302.42</v>
      </c>
      <c r="P540" s="14">
        <f t="shared" si="33"/>
        <v>252.01666666666668</v>
      </c>
      <c r="Q540" t="s">
        <v>8335</v>
      </c>
      <c r="R540" t="s">
        <v>8336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15">
        <v>500</v>
      </c>
      <c r="E541" s="1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100.64400000000001</v>
      </c>
      <c r="P541" s="14">
        <f t="shared" si="33"/>
        <v>25.161000000000001</v>
      </c>
      <c r="Q541" t="s">
        <v>8335</v>
      </c>
      <c r="R541" t="s">
        <v>8336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15">
        <v>15000</v>
      </c>
      <c r="E542" s="1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6.6666666666666671E-3</v>
      </c>
      <c r="P542" s="14">
        <f t="shared" si="33"/>
        <v>1</v>
      </c>
      <c r="Q542" t="s">
        <v>8337</v>
      </c>
      <c r="R542" t="s">
        <v>8338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15">
        <v>4500</v>
      </c>
      <c r="E543" s="1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0.55555555555555558</v>
      </c>
      <c r="P543" s="14">
        <f t="shared" si="33"/>
        <v>25</v>
      </c>
      <c r="Q543" t="s">
        <v>8337</v>
      </c>
      <c r="R543" t="s">
        <v>8338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15">
        <v>250000</v>
      </c>
      <c r="E544" s="1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3.9999999999999996E-4</v>
      </c>
      <c r="P544" s="14">
        <f t="shared" si="33"/>
        <v>1</v>
      </c>
      <c r="Q544" t="s">
        <v>8337</v>
      </c>
      <c r="R544" t="s">
        <v>8338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15">
        <v>22000</v>
      </c>
      <c r="E545" s="1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0.31818181818181818</v>
      </c>
      <c r="P545" s="14">
        <f t="shared" si="33"/>
        <v>35</v>
      </c>
      <c r="Q545" t="s">
        <v>8337</v>
      </c>
      <c r="R545" t="s">
        <v>8338</v>
      </c>
      <c r="S545" s="9">
        <f t="shared" si="34"/>
        <v>41914.092152777775</v>
      </c>
      <c r="T545" s="9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15">
        <v>500</v>
      </c>
      <c r="E546" s="1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</v>
      </c>
      <c r="P546" s="14">
        <f t="shared" si="33"/>
        <v>3</v>
      </c>
      <c r="Q546" t="s">
        <v>8337</v>
      </c>
      <c r="R546" t="s">
        <v>8338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15">
        <v>50000</v>
      </c>
      <c r="E547" s="1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27.383999999999997</v>
      </c>
      <c r="P547" s="14">
        <f t="shared" si="33"/>
        <v>402.70588235294116</v>
      </c>
      <c r="Q547" t="s">
        <v>8337</v>
      </c>
      <c r="R547" t="s">
        <v>8338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15">
        <v>60000</v>
      </c>
      <c r="E548" s="1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8.666666666666667E-2</v>
      </c>
      <c r="P548" s="14">
        <f t="shared" si="33"/>
        <v>26</v>
      </c>
      <c r="Q548" t="s">
        <v>8337</v>
      </c>
      <c r="R548" t="s">
        <v>8338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15">
        <v>7500</v>
      </c>
      <c r="E549" s="1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 s="14" t="e">
        <f t="shared" si="33"/>
        <v>#DIV/0!</v>
      </c>
      <c r="Q549" t="s">
        <v>8337</v>
      </c>
      <c r="R549" t="s">
        <v>8338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15">
        <v>10000</v>
      </c>
      <c r="E550" s="1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0.09</v>
      </c>
      <c r="P550" s="14">
        <f t="shared" si="33"/>
        <v>9</v>
      </c>
      <c r="Q550" t="s">
        <v>8337</v>
      </c>
      <c r="R550" t="s">
        <v>8338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15">
        <v>2500</v>
      </c>
      <c r="E551" s="1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</v>
      </c>
      <c r="P551" s="14">
        <f t="shared" si="33"/>
        <v>8.5</v>
      </c>
      <c r="Q551" t="s">
        <v>8337</v>
      </c>
      <c r="R551" t="s">
        <v>8338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15">
        <v>5000</v>
      </c>
      <c r="E552" s="1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0.70000000000000007</v>
      </c>
      <c r="P552" s="14">
        <f t="shared" si="33"/>
        <v>8.75</v>
      </c>
      <c r="Q552" t="s">
        <v>8337</v>
      </c>
      <c r="R552" t="s">
        <v>8338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15">
        <v>75000</v>
      </c>
      <c r="E553" s="1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5.0413333333333332</v>
      </c>
      <c r="P553" s="14">
        <f t="shared" si="33"/>
        <v>135.03571428571428</v>
      </c>
      <c r="Q553" t="s">
        <v>8337</v>
      </c>
      <c r="R553" t="s">
        <v>8338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15">
        <v>45000</v>
      </c>
      <c r="E554" s="1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 s="14" t="e">
        <f t="shared" si="33"/>
        <v>#DIV/0!</v>
      </c>
      <c r="Q554" t="s">
        <v>8337</v>
      </c>
      <c r="R554" t="s">
        <v>8338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15">
        <v>25000</v>
      </c>
      <c r="E555" s="1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0.49199999999999999</v>
      </c>
      <c r="P555" s="14">
        <f t="shared" si="33"/>
        <v>20.5</v>
      </c>
      <c r="Q555" t="s">
        <v>8337</v>
      </c>
      <c r="R555" t="s">
        <v>8338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15">
        <v>3870</v>
      </c>
      <c r="E556" s="1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36.589147286821706</v>
      </c>
      <c r="P556" s="14">
        <f t="shared" si="33"/>
        <v>64.36363636363636</v>
      </c>
      <c r="Q556" t="s">
        <v>8337</v>
      </c>
      <c r="R556" t="s">
        <v>8338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15">
        <v>7500</v>
      </c>
      <c r="E557" s="1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 s="14" t="e">
        <f t="shared" si="33"/>
        <v>#DIV/0!</v>
      </c>
      <c r="Q557" t="s">
        <v>8337</v>
      </c>
      <c r="R557" t="s">
        <v>8338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15">
        <v>8000</v>
      </c>
      <c r="E558" s="1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</v>
      </c>
      <c r="P558" s="14">
        <f t="shared" si="33"/>
        <v>200</v>
      </c>
      <c r="Q558" t="s">
        <v>8337</v>
      </c>
      <c r="R558" t="s">
        <v>8338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15">
        <v>150000</v>
      </c>
      <c r="E559" s="1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0.91066666666666674</v>
      </c>
      <c r="P559" s="14">
        <f t="shared" si="33"/>
        <v>68.3</v>
      </c>
      <c r="Q559" t="s">
        <v>8337</v>
      </c>
      <c r="R559" t="s">
        <v>8338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15">
        <v>750</v>
      </c>
      <c r="E560" s="1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 s="14" t="e">
        <f t="shared" si="33"/>
        <v>#DIV/0!</v>
      </c>
      <c r="Q560" t="s">
        <v>8337</v>
      </c>
      <c r="R560" t="s">
        <v>8338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15">
        <v>240000</v>
      </c>
      <c r="E561" s="1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2.0833333333333336E-2</v>
      </c>
      <c r="P561" s="14">
        <f t="shared" si="33"/>
        <v>50</v>
      </c>
      <c r="Q561" t="s">
        <v>8337</v>
      </c>
      <c r="R561" t="s">
        <v>8338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15">
        <v>100000</v>
      </c>
      <c r="E562" s="1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1.2E-2</v>
      </c>
      <c r="P562" s="14">
        <f t="shared" si="33"/>
        <v>4</v>
      </c>
      <c r="Q562" t="s">
        <v>8337</v>
      </c>
      <c r="R562" t="s">
        <v>8338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15">
        <v>15000</v>
      </c>
      <c r="E563" s="1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0.36666666666666664</v>
      </c>
      <c r="P563" s="14">
        <f t="shared" si="33"/>
        <v>27.5</v>
      </c>
      <c r="Q563" t="s">
        <v>8337</v>
      </c>
      <c r="R563" t="s">
        <v>8338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15">
        <v>50000</v>
      </c>
      <c r="E564" s="1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 s="14" t="e">
        <f t="shared" si="33"/>
        <v>#DIV/0!</v>
      </c>
      <c r="Q564" t="s">
        <v>8337</v>
      </c>
      <c r="R564" t="s">
        <v>8338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15">
        <v>75000</v>
      </c>
      <c r="E565" s="1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9.0666666666666659E-2</v>
      </c>
      <c r="P565" s="14">
        <f t="shared" si="33"/>
        <v>34</v>
      </c>
      <c r="Q565" t="s">
        <v>8337</v>
      </c>
      <c r="R565" t="s">
        <v>8338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15">
        <v>18000</v>
      </c>
      <c r="E566" s="1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5.5555555555555558E-3</v>
      </c>
      <c r="P566" s="14">
        <f t="shared" si="33"/>
        <v>1</v>
      </c>
      <c r="Q566" t="s">
        <v>8337</v>
      </c>
      <c r="R566" t="s">
        <v>8338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15">
        <v>25000</v>
      </c>
      <c r="E567" s="1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 s="14" t="e">
        <f t="shared" si="33"/>
        <v>#DIV/0!</v>
      </c>
      <c r="Q567" t="s">
        <v>8337</v>
      </c>
      <c r="R567" t="s">
        <v>8338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15">
        <v>5000</v>
      </c>
      <c r="E568" s="1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0.02</v>
      </c>
      <c r="P568" s="14">
        <f t="shared" si="33"/>
        <v>1</v>
      </c>
      <c r="Q568" t="s">
        <v>8337</v>
      </c>
      <c r="R568" t="s">
        <v>8338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15">
        <v>10000</v>
      </c>
      <c r="E569" s="1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 s="14" t="e">
        <f t="shared" si="33"/>
        <v>#DIV/0!</v>
      </c>
      <c r="Q569" t="s">
        <v>8337</v>
      </c>
      <c r="R569" t="s">
        <v>8338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15">
        <v>24500</v>
      </c>
      <c r="E570" s="1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 s="14">
        <f t="shared" si="33"/>
        <v>49</v>
      </c>
      <c r="Q570" t="s">
        <v>8337</v>
      </c>
      <c r="R570" t="s">
        <v>8338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15">
        <v>2500</v>
      </c>
      <c r="E571" s="1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0.8</v>
      </c>
      <c r="P571" s="14">
        <f t="shared" si="33"/>
        <v>20</v>
      </c>
      <c r="Q571" t="s">
        <v>8337</v>
      </c>
      <c r="R571" t="s">
        <v>8338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15">
        <v>85000</v>
      </c>
      <c r="E572" s="1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0.16705882352941176</v>
      </c>
      <c r="P572" s="14">
        <f t="shared" si="33"/>
        <v>142</v>
      </c>
      <c r="Q572" t="s">
        <v>8337</v>
      </c>
      <c r="R572" t="s">
        <v>8338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15">
        <v>25000</v>
      </c>
      <c r="E573" s="1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0.42399999999999999</v>
      </c>
      <c r="P573" s="14">
        <f t="shared" si="33"/>
        <v>53</v>
      </c>
      <c r="Q573" t="s">
        <v>8337</v>
      </c>
      <c r="R573" t="s">
        <v>8338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15">
        <v>2500</v>
      </c>
      <c r="E574" s="1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 s="14" t="e">
        <f t="shared" si="33"/>
        <v>#DIV/0!</v>
      </c>
      <c r="Q574" t="s">
        <v>8337</v>
      </c>
      <c r="R574" t="s">
        <v>8338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15">
        <v>88888</v>
      </c>
      <c r="E575" s="1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0.38925389253892539</v>
      </c>
      <c r="P575" s="14">
        <f t="shared" si="33"/>
        <v>38.444444444444443</v>
      </c>
      <c r="Q575" t="s">
        <v>8337</v>
      </c>
      <c r="R575" t="s">
        <v>8338</v>
      </c>
      <c r="S575" s="9">
        <f t="shared" si="34"/>
        <v>41963.050127314811</v>
      </c>
      <c r="T575" s="9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15">
        <v>11180</v>
      </c>
      <c r="E576" s="1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0.7155635062611807</v>
      </c>
      <c r="P576" s="14">
        <f t="shared" si="33"/>
        <v>20</v>
      </c>
      <c r="Q576" t="s">
        <v>8337</v>
      </c>
      <c r="R576" t="s">
        <v>8338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15">
        <v>60000</v>
      </c>
      <c r="E577" s="1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0.43166666666666664</v>
      </c>
      <c r="P577" s="14">
        <f t="shared" si="33"/>
        <v>64.75</v>
      </c>
      <c r="Q577" t="s">
        <v>8337</v>
      </c>
      <c r="R577" t="s">
        <v>8338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15">
        <v>80000</v>
      </c>
      <c r="E578" s="1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1.25E-3</v>
      </c>
      <c r="P578" s="14">
        <f t="shared" si="33"/>
        <v>1</v>
      </c>
      <c r="Q578" t="s">
        <v>8337</v>
      </c>
      <c r="R578" t="s">
        <v>8338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15">
        <v>5000</v>
      </c>
      <c r="E579" s="1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(E579/D579)*100</f>
        <v>0.2</v>
      </c>
      <c r="P579" s="14">
        <f t="shared" ref="P579:P642" si="37">E579/L579</f>
        <v>10</v>
      </c>
      <c r="Q579" t="s">
        <v>8337</v>
      </c>
      <c r="R579" t="s">
        <v>8338</v>
      </c>
      <c r="S579" s="9">
        <f t="shared" ref="S579:S642" si="38">(((J579/60)/60/24)+DATE(1970,1,1))</f>
        <v>42450.589143518519</v>
      </c>
      <c r="T579" s="9">
        <f t="shared" ref="T579:T642" si="39">(((I579/60)/60/24)+DATE(1970,1,1))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15">
        <v>125000</v>
      </c>
      <c r="E580" s="1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1.12E-2</v>
      </c>
      <c r="P580" s="14">
        <f t="shared" si="37"/>
        <v>2</v>
      </c>
      <c r="Q580" t="s">
        <v>8337</v>
      </c>
      <c r="R580" t="s">
        <v>8338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15">
        <v>12000</v>
      </c>
      <c r="E581" s="1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1.4583333333333333</v>
      </c>
      <c r="P581" s="14">
        <f t="shared" si="37"/>
        <v>35</v>
      </c>
      <c r="Q581" t="s">
        <v>8337</v>
      </c>
      <c r="R581" t="s">
        <v>8338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15">
        <v>3000</v>
      </c>
      <c r="E582" s="1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3.3333333333333333E-2</v>
      </c>
      <c r="P582" s="14">
        <f t="shared" si="37"/>
        <v>1</v>
      </c>
      <c r="Q582" t="s">
        <v>8337</v>
      </c>
      <c r="R582" t="s">
        <v>8338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15">
        <v>400</v>
      </c>
      <c r="E583" s="1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 s="14" t="e">
        <f t="shared" si="37"/>
        <v>#DIV/0!</v>
      </c>
      <c r="Q583" t="s">
        <v>8337</v>
      </c>
      <c r="R583" t="s">
        <v>8338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15">
        <v>100000</v>
      </c>
      <c r="E584" s="1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 s="14" t="e">
        <f t="shared" si="37"/>
        <v>#DIV/0!</v>
      </c>
      <c r="Q584" t="s">
        <v>8337</v>
      </c>
      <c r="R584" t="s">
        <v>8338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15">
        <v>9000</v>
      </c>
      <c r="E585" s="1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1.1111111111111112E-2</v>
      </c>
      <c r="P585" s="14">
        <f t="shared" si="37"/>
        <v>1</v>
      </c>
      <c r="Q585" t="s">
        <v>8337</v>
      </c>
      <c r="R585" t="s">
        <v>8338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15">
        <v>1000</v>
      </c>
      <c r="E586" s="1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 s="14">
        <f t="shared" si="37"/>
        <v>5</v>
      </c>
      <c r="Q586" t="s">
        <v>8337</v>
      </c>
      <c r="R586" t="s">
        <v>8338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15">
        <v>9000</v>
      </c>
      <c r="E587" s="1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 s="14" t="e">
        <f t="shared" si="37"/>
        <v>#DIV/0!</v>
      </c>
      <c r="Q587" t="s">
        <v>8337</v>
      </c>
      <c r="R587" t="s">
        <v>8338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15">
        <v>10000</v>
      </c>
      <c r="E588" s="1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0.55999999999999994</v>
      </c>
      <c r="P588" s="14">
        <f t="shared" si="37"/>
        <v>14</v>
      </c>
      <c r="Q588" t="s">
        <v>8337</v>
      </c>
      <c r="R588" t="s">
        <v>8338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15">
        <v>30000</v>
      </c>
      <c r="E589" s="1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9.0833333333333339</v>
      </c>
      <c r="P589" s="14">
        <f t="shared" si="37"/>
        <v>389.28571428571428</v>
      </c>
      <c r="Q589" t="s">
        <v>8337</v>
      </c>
      <c r="R589" t="s">
        <v>8338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15">
        <v>9000</v>
      </c>
      <c r="E590" s="1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3.3444444444444441</v>
      </c>
      <c r="P590" s="14">
        <f t="shared" si="37"/>
        <v>150.5</v>
      </c>
      <c r="Q590" t="s">
        <v>8337</v>
      </c>
      <c r="R590" t="s">
        <v>8338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15">
        <v>7500</v>
      </c>
      <c r="E591" s="1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1.3333333333333334E-2</v>
      </c>
      <c r="P591" s="14">
        <f t="shared" si="37"/>
        <v>1</v>
      </c>
      <c r="Q591" t="s">
        <v>8337</v>
      </c>
      <c r="R591" t="s">
        <v>8338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15">
        <v>5000</v>
      </c>
      <c r="E592" s="1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</v>
      </c>
      <c r="P592" s="14">
        <f t="shared" si="37"/>
        <v>24.777777777777779</v>
      </c>
      <c r="Q592" t="s">
        <v>8337</v>
      </c>
      <c r="R592" t="s">
        <v>8338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15">
        <v>100000</v>
      </c>
      <c r="E593" s="1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6.0999999999999999E-2</v>
      </c>
      <c r="P593" s="14">
        <f t="shared" si="37"/>
        <v>30.5</v>
      </c>
      <c r="Q593" t="s">
        <v>8337</v>
      </c>
      <c r="R593" t="s">
        <v>8338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15">
        <v>7500</v>
      </c>
      <c r="E594" s="1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3.3333333333333335</v>
      </c>
      <c r="P594" s="14">
        <f t="shared" si="37"/>
        <v>250</v>
      </c>
      <c r="Q594" t="s">
        <v>8337</v>
      </c>
      <c r="R594" t="s">
        <v>8338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15">
        <v>500</v>
      </c>
      <c r="E595" s="1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 s="14">
        <f t="shared" si="37"/>
        <v>16.428571428571427</v>
      </c>
      <c r="Q595" t="s">
        <v>8337</v>
      </c>
      <c r="R595" t="s">
        <v>8338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15">
        <v>25000</v>
      </c>
      <c r="E596" s="1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0.104</v>
      </c>
      <c r="P596" s="14">
        <f t="shared" si="37"/>
        <v>13</v>
      </c>
      <c r="Q596" t="s">
        <v>8337</v>
      </c>
      <c r="R596" t="s">
        <v>8338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15">
        <v>100000</v>
      </c>
      <c r="E597" s="1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0.42599999999999999</v>
      </c>
      <c r="P597" s="14">
        <f t="shared" si="37"/>
        <v>53.25</v>
      </c>
      <c r="Q597" t="s">
        <v>8337</v>
      </c>
      <c r="R597" t="s">
        <v>8338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15">
        <v>20000</v>
      </c>
      <c r="E598" s="1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0.03</v>
      </c>
      <c r="P598" s="14">
        <f t="shared" si="37"/>
        <v>3</v>
      </c>
      <c r="Q598" t="s">
        <v>8337</v>
      </c>
      <c r="R598" t="s">
        <v>8338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15">
        <v>7500</v>
      </c>
      <c r="E599" s="1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0.26666666666666666</v>
      </c>
      <c r="P599" s="14">
        <f t="shared" si="37"/>
        <v>10</v>
      </c>
      <c r="Q599" t="s">
        <v>8337</v>
      </c>
      <c r="R599" t="s">
        <v>8338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15">
        <v>2500</v>
      </c>
      <c r="E600" s="1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 s="14">
        <f t="shared" si="37"/>
        <v>121.42857142857143</v>
      </c>
      <c r="Q600" t="s">
        <v>8337</v>
      </c>
      <c r="R600" t="s">
        <v>8338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15">
        <v>50000</v>
      </c>
      <c r="E601" s="1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6.2E-2</v>
      </c>
      <c r="P601" s="14">
        <f t="shared" si="37"/>
        <v>15.5</v>
      </c>
      <c r="Q601" t="s">
        <v>8337</v>
      </c>
      <c r="R601" t="s">
        <v>8338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15">
        <v>5000</v>
      </c>
      <c r="E602" s="1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 s="14">
        <f t="shared" si="37"/>
        <v>100</v>
      </c>
      <c r="Q602" t="s">
        <v>8337</v>
      </c>
      <c r="R602" t="s">
        <v>8338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15">
        <v>10000</v>
      </c>
      <c r="E603" s="1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1.4000000000000001</v>
      </c>
      <c r="P603" s="14">
        <f t="shared" si="37"/>
        <v>23.333333333333332</v>
      </c>
      <c r="Q603" t="s">
        <v>8337</v>
      </c>
      <c r="R603" t="s">
        <v>8338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15">
        <v>70000</v>
      </c>
      <c r="E604" s="1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 s="14" t="e">
        <f t="shared" si="37"/>
        <v>#DIV/0!</v>
      </c>
      <c r="Q604" t="s">
        <v>8337</v>
      </c>
      <c r="R604" t="s">
        <v>8338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15">
        <v>15000</v>
      </c>
      <c r="E605" s="1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</v>
      </c>
      <c r="P605" s="14">
        <f t="shared" si="37"/>
        <v>45.386153846153846</v>
      </c>
      <c r="Q605" t="s">
        <v>8337</v>
      </c>
      <c r="R605" t="s">
        <v>8338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15">
        <v>1500</v>
      </c>
      <c r="E606" s="1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 s="14" t="e">
        <f t="shared" si="37"/>
        <v>#DIV/0!</v>
      </c>
      <c r="Q606" t="s">
        <v>8337</v>
      </c>
      <c r="R606" t="s">
        <v>8338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15">
        <v>5000</v>
      </c>
      <c r="E607" s="1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</v>
      </c>
      <c r="P607" s="14">
        <f t="shared" si="37"/>
        <v>16.375</v>
      </c>
      <c r="Q607" t="s">
        <v>8337</v>
      </c>
      <c r="R607" t="s">
        <v>8338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15">
        <v>5000</v>
      </c>
      <c r="E608" s="1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0.2</v>
      </c>
      <c r="P608" s="14">
        <f t="shared" si="37"/>
        <v>10</v>
      </c>
      <c r="Q608" t="s">
        <v>8337</v>
      </c>
      <c r="R608" t="s">
        <v>8338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15">
        <v>250</v>
      </c>
      <c r="E609" s="1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 s="14" t="e">
        <f t="shared" si="37"/>
        <v>#DIV/0!</v>
      </c>
      <c r="Q609" t="s">
        <v>8337</v>
      </c>
      <c r="R609" t="s">
        <v>8338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15">
        <v>150000</v>
      </c>
      <c r="E610" s="1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0.97400000000000009</v>
      </c>
      <c r="P610" s="14">
        <f t="shared" si="37"/>
        <v>292.2</v>
      </c>
      <c r="Q610" t="s">
        <v>8337</v>
      </c>
      <c r="R610" t="s">
        <v>8338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15">
        <v>780</v>
      </c>
      <c r="E611" s="1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0.64102564102564097</v>
      </c>
      <c r="P611" s="14">
        <f t="shared" si="37"/>
        <v>5</v>
      </c>
      <c r="Q611" t="s">
        <v>8337</v>
      </c>
      <c r="R611" t="s">
        <v>8338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15">
        <v>13803</v>
      </c>
      <c r="E612" s="1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 s="14" t="e">
        <f t="shared" si="37"/>
        <v>#DIV/0!</v>
      </c>
      <c r="Q612" t="s">
        <v>8337</v>
      </c>
      <c r="R612" t="s">
        <v>8338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15">
        <v>80000</v>
      </c>
      <c r="E613" s="1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 s="14" t="e">
        <f t="shared" si="37"/>
        <v>#DIV/0!</v>
      </c>
      <c r="Q613" t="s">
        <v>8337</v>
      </c>
      <c r="R613" t="s">
        <v>8338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15">
        <v>10000</v>
      </c>
      <c r="E614" s="1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 s="14" t="e">
        <f t="shared" si="37"/>
        <v>#DIV/0!</v>
      </c>
      <c r="Q614" t="s">
        <v>8337</v>
      </c>
      <c r="R614" t="s">
        <v>8338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15">
        <v>60000</v>
      </c>
      <c r="E615" s="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21.363333333333333</v>
      </c>
      <c r="P615" s="14">
        <f t="shared" si="37"/>
        <v>105.93388429752066</v>
      </c>
      <c r="Q615" t="s">
        <v>8337</v>
      </c>
      <c r="R615" t="s">
        <v>8338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15">
        <v>10000</v>
      </c>
      <c r="E616" s="1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 s="14" t="e">
        <f t="shared" si="37"/>
        <v>#DIV/0!</v>
      </c>
      <c r="Q616" t="s">
        <v>8337</v>
      </c>
      <c r="R616" t="s">
        <v>8338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15">
        <v>515</v>
      </c>
      <c r="E617" s="1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 s="14" t="e">
        <f t="shared" si="37"/>
        <v>#DIV/0!</v>
      </c>
      <c r="Q617" t="s">
        <v>8337</v>
      </c>
      <c r="R617" t="s">
        <v>8338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15">
        <v>5000</v>
      </c>
      <c r="E618" s="1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 s="14" t="e">
        <f t="shared" si="37"/>
        <v>#DIV/0!</v>
      </c>
      <c r="Q618" t="s">
        <v>8337</v>
      </c>
      <c r="R618" t="s">
        <v>8338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15">
        <v>2000</v>
      </c>
      <c r="E619" s="1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 s="14">
        <f t="shared" si="37"/>
        <v>20</v>
      </c>
      <c r="Q619" t="s">
        <v>8337</v>
      </c>
      <c r="R619" t="s">
        <v>8338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15">
        <v>400</v>
      </c>
      <c r="E620" s="1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 s="14" t="e">
        <f t="shared" si="37"/>
        <v>#DIV/0!</v>
      </c>
      <c r="Q620" t="s">
        <v>8337</v>
      </c>
      <c r="R620" t="s">
        <v>8338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15">
        <v>2500000</v>
      </c>
      <c r="E621" s="1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3.9999999999999996E-5</v>
      </c>
      <c r="P621" s="14">
        <f t="shared" si="37"/>
        <v>1</v>
      </c>
      <c r="Q621" t="s">
        <v>8337</v>
      </c>
      <c r="R621" t="s">
        <v>8338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15">
        <v>30000</v>
      </c>
      <c r="E622" s="1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 s="14">
        <f t="shared" si="37"/>
        <v>300</v>
      </c>
      <c r="Q622" t="s">
        <v>8337</v>
      </c>
      <c r="R622" t="s">
        <v>8338</v>
      </c>
      <c r="S622" s="9">
        <f t="shared" si="38"/>
        <v>41831.716874999998</v>
      </c>
      <c r="T622" s="9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15">
        <v>25000</v>
      </c>
      <c r="E623" s="1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</v>
      </c>
      <c r="P623" s="14">
        <f t="shared" si="37"/>
        <v>87</v>
      </c>
      <c r="Q623" t="s">
        <v>8337</v>
      </c>
      <c r="R623" t="s">
        <v>8338</v>
      </c>
      <c r="S623" s="9">
        <f t="shared" si="38"/>
        <v>42528.987696759257</v>
      </c>
      <c r="T623" s="9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15">
        <v>6000</v>
      </c>
      <c r="E624" s="1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5.6833333333333336</v>
      </c>
      <c r="P624" s="14">
        <f t="shared" si="37"/>
        <v>37.888888888888886</v>
      </c>
      <c r="Q624" t="s">
        <v>8337</v>
      </c>
      <c r="R624" t="s">
        <v>8338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15">
        <v>75000</v>
      </c>
      <c r="E625" s="1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 s="14" t="e">
        <f t="shared" si="37"/>
        <v>#DIV/0!</v>
      </c>
      <c r="Q625" t="s">
        <v>8337</v>
      </c>
      <c r="R625" t="s">
        <v>8338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15">
        <v>5000</v>
      </c>
      <c r="E626" s="1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 s="14" t="e">
        <f t="shared" si="37"/>
        <v>#DIV/0!</v>
      </c>
      <c r="Q626" t="s">
        <v>8337</v>
      </c>
      <c r="R626" t="s">
        <v>8338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15">
        <v>25000</v>
      </c>
      <c r="E627" s="1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 s="14" t="e">
        <f t="shared" si="37"/>
        <v>#DIV/0!</v>
      </c>
      <c r="Q627" t="s">
        <v>8337</v>
      </c>
      <c r="R627" t="s">
        <v>8338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15">
        <v>25000</v>
      </c>
      <c r="E628" s="1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17.380000000000003</v>
      </c>
      <c r="P628" s="14">
        <f t="shared" si="37"/>
        <v>111.41025641025641</v>
      </c>
      <c r="Q628" t="s">
        <v>8337</v>
      </c>
      <c r="R628" t="s">
        <v>8338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15">
        <v>450000</v>
      </c>
      <c r="E629" s="1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0.02</v>
      </c>
      <c r="P629" s="14">
        <f t="shared" si="37"/>
        <v>90</v>
      </c>
      <c r="Q629" t="s">
        <v>8337</v>
      </c>
      <c r="R629" t="s">
        <v>8338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15">
        <v>5000</v>
      </c>
      <c r="E630" s="1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 s="14" t="e">
        <f t="shared" si="37"/>
        <v>#DIV/0!</v>
      </c>
      <c r="Q630" t="s">
        <v>8337</v>
      </c>
      <c r="R630" t="s">
        <v>8338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15">
        <v>200000</v>
      </c>
      <c r="E631" s="1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0.17500000000000002</v>
      </c>
      <c r="P631" s="14">
        <f t="shared" si="37"/>
        <v>116.66666666666667</v>
      </c>
      <c r="Q631" t="s">
        <v>8337</v>
      </c>
      <c r="R631" t="s">
        <v>8338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15">
        <v>11999</v>
      </c>
      <c r="E632" s="1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8.3340278356529712E-2</v>
      </c>
      <c r="P632" s="14">
        <f t="shared" si="37"/>
        <v>10</v>
      </c>
      <c r="Q632" t="s">
        <v>8337</v>
      </c>
      <c r="R632" t="s">
        <v>8338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15">
        <v>50000</v>
      </c>
      <c r="E633" s="1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</v>
      </c>
      <c r="P633" s="14">
        <f t="shared" si="37"/>
        <v>76.666666666666671</v>
      </c>
      <c r="Q633" t="s">
        <v>8337</v>
      </c>
      <c r="R633" t="s">
        <v>8338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15">
        <v>20000</v>
      </c>
      <c r="E634" s="1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 s="14" t="e">
        <f t="shared" si="37"/>
        <v>#DIV/0!</v>
      </c>
      <c r="Q634" t="s">
        <v>8337</v>
      </c>
      <c r="R634" t="s">
        <v>8338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15">
        <v>10000</v>
      </c>
      <c r="E635" s="1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12.45</v>
      </c>
      <c r="P635" s="14">
        <f t="shared" si="37"/>
        <v>49.8</v>
      </c>
      <c r="Q635" t="s">
        <v>8337</v>
      </c>
      <c r="R635" t="s">
        <v>8338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15">
        <v>5000</v>
      </c>
      <c r="E636" s="1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0.02</v>
      </c>
      <c r="P636" s="14">
        <f t="shared" si="37"/>
        <v>1</v>
      </c>
      <c r="Q636" t="s">
        <v>8337</v>
      </c>
      <c r="R636" t="s">
        <v>8338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15">
        <v>25000</v>
      </c>
      <c r="E637" s="1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8.0000000000000002E-3</v>
      </c>
      <c r="P637" s="14">
        <f t="shared" si="37"/>
        <v>2</v>
      </c>
      <c r="Q637" t="s">
        <v>8337</v>
      </c>
      <c r="R637" t="s">
        <v>8338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15">
        <v>2000</v>
      </c>
      <c r="E638" s="1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0.2</v>
      </c>
      <c r="P638" s="14">
        <f t="shared" si="37"/>
        <v>4</v>
      </c>
      <c r="Q638" t="s">
        <v>8337</v>
      </c>
      <c r="R638" t="s">
        <v>8338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15">
        <v>100000</v>
      </c>
      <c r="E639" s="1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 s="14" t="e">
        <f t="shared" si="37"/>
        <v>#DIV/0!</v>
      </c>
      <c r="Q639" t="s">
        <v>8337</v>
      </c>
      <c r="R639" t="s">
        <v>8338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15">
        <v>200000</v>
      </c>
      <c r="E640" s="1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9.0000000000000011E-3</v>
      </c>
      <c r="P640" s="14">
        <f t="shared" si="37"/>
        <v>3</v>
      </c>
      <c r="Q640" t="s">
        <v>8337</v>
      </c>
      <c r="R640" t="s">
        <v>8338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15">
        <v>1000000</v>
      </c>
      <c r="E641" s="1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9.9999999999999991E-5</v>
      </c>
      <c r="P641" s="14">
        <f t="shared" si="37"/>
        <v>1</v>
      </c>
      <c r="Q641" t="s">
        <v>8337</v>
      </c>
      <c r="R641" t="s">
        <v>8338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15">
        <v>70</v>
      </c>
      <c r="E642" s="1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144.28571428571428</v>
      </c>
      <c r="P642" s="14">
        <f t="shared" si="37"/>
        <v>50.5</v>
      </c>
      <c r="Q642" t="s">
        <v>8337</v>
      </c>
      <c r="R642" t="s">
        <v>8339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15">
        <v>40000</v>
      </c>
      <c r="E643" s="1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(E643/D643)*100</f>
        <v>119.16249999999999</v>
      </c>
      <c r="P643" s="14">
        <f t="shared" ref="P643:P706" si="41">E643/L643</f>
        <v>151.31746031746033</v>
      </c>
      <c r="Q643" t="s">
        <v>8337</v>
      </c>
      <c r="R643" t="s">
        <v>8339</v>
      </c>
      <c r="S643" s="9">
        <f t="shared" ref="S643:S706" si="42">(((J643/60)/60/24)+DATE(1970,1,1))</f>
        <v>42199.57</v>
      </c>
      <c r="T643" s="9">
        <f t="shared" ref="T643:T706" si="43">(((I643/60)/60/24)+DATE(1970,1,1))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15">
        <v>20000</v>
      </c>
      <c r="E644" s="1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1460.4850000000001</v>
      </c>
      <c r="P644" s="14">
        <f t="shared" si="41"/>
        <v>134.3592456301748</v>
      </c>
      <c r="Q644" t="s">
        <v>8337</v>
      </c>
      <c r="R644" t="s">
        <v>8339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15">
        <v>25000</v>
      </c>
      <c r="E645" s="1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105.80799999999999</v>
      </c>
      <c r="P645" s="14">
        <f t="shared" si="41"/>
        <v>174.02631578947367</v>
      </c>
      <c r="Q645" t="s">
        <v>8337</v>
      </c>
      <c r="R645" t="s">
        <v>8339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15">
        <v>25000</v>
      </c>
      <c r="E646" s="1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300.11791999999997</v>
      </c>
      <c r="P646" s="14">
        <f t="shared" si="41"/>
        <v>73.486268364348675</v>
      </c>
      <c r="Q646" t="s">
        <v>8337</v>
      </c>
      <c r="R646" t="s">
        <v>8339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15">
        <v>2000</v>
      </c>
      <c r="E647" s="1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278.7</v>
      </c>
      <c r="P647" s="14">
        <f t="shared" si="41"/>
        <v>23.518987341772153</v>
      </c>
      <c r="Q647" t="s">
        <v>8337</v>
      </c>
      <c r="R647" t="s">
        <v>8339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15">
        <v>800</v>
      </c>
      <c r="E648" s="1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131.87625</v>
      </c>
      <c r="P648" s="14">
        <f t="shared" si="41"/>
        <v>39.074444444444445</v>
      </c>
      <c r="Q648" t="s">
        <v>8337</v>
      </c>
      <c r="R648" t="s">
        <v>8339</v>
      </c>
      <c r="S648" s="9">
        <f t="shared" si="42"/>
        <v>41832.852627314816</v>
      </c>
      <c r="T648" s="9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15">
        <v>2000</v>
      </c>
      <c r="E649" s="1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107.05</v>
      </c>
      <c r="P649" s="14">
        <f t="shared" si="41"/>
        <v>125.94117647058823</v>
      </c>
      <c r="Q649" t="s">
        <v>8337</v>
      </c>
      <c r="R649" t="s">
        <v>8339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15">
        <v>35000</v>
      </c>
      <c r="E650" s="1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126.82285714285715</v>
      </c>
      <c r="P650" s="14">
        <f t="shared" si="41"/>
        <v>1644</v>
      </c>
      <c r="Q650" t="s">
        <v>8337</v>
      </c>
      <c r="R650" t="s">
        <v>8339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15">
        <v>2500</v>
      </c>
      <c r="E651" s="1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139.96</v>
      </c>
      <c r="P651" s="14">
        <f t="shared" si="41"/>
        <v>42.670731707317074</v>
      </c>
      <c r="Q651" t="s">
        <v>8337</v>
      </c>
      <c r="R651" t="s">
        <v>8339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15">
        <v>1500</v>
      </c>
      <c r="E652" s="1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112.4</v>
      </c>
      <c r="P652" s="14">
        <f t="shared" si="41"/>
        <v>35.125</v>
      </c>
      <c r="Q652" t="s">
        <v>8337</v>
      </c>
      <c r="R652" t="s">
        <v>8339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15">
        <v>25000</v>
      </c>
      <c r="E653" s="1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100.52799999999999</v>
      </c>
      <c r="P653" s="14">
        <f t="shared" si="41"/>
        <v>239.35238095238094</v>
      </c>
      <c r="Q653" t="s">
        <v>8337</v>
      </c>
      <c r="R653" t="s">
        <v>8339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15">
        <v>3000</v>
      </c>
      <c r="E654" s="1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100.46666666666665</v>
      </c>
      <c r="P654" s="14">
        <f t="shared" si="41"/>
        <v>107.64285714285714</v>
      </c>
      <c r="Q654" t="s">
        <v>8337</v>
      </c>
      <c r="R654" t="s">
        <v>8339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15">
        <v>75000</v>
      </c>
      <c r="E655" s="1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141.446</v>
      </c>
      <c r="P655" s="14">
        <f t="shared" si="41"/>
        <v>95.830623306233065</v>
      </c>
      <c r="Q655" t="s">
        <v>8337</v>
      </c>
      <c r="R655" t="s">
        <v>8339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15">
        <v>12000</v>
      </c>
      <c r="E656" s="1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267.29166666666669</v>
      </c>
      <c r="P656" s="14">
        <f t="shared" si="41"/>
        <v>31.663376110562684</v>
      </c>
      <c r="Q656" t="s">
        <v>8337</v>
      </c>
      <c r="R656" t="s">
        <v>8339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15">
        <v>8000</v>
      </c>
      <c r="E657" s="1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146.88749999999999</v>
      </c>
      <c r="P657" s="14">
        <f t="shared" si="41"/>
        <v>42.886861313868614</v>
      </c>
      <c r="Q657" t="s">
        <v>8337</v>
      </c>
      <c r="R657" t="s">
        <v>8339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15">
        <v>5000</v>
      </c>
      <c r="E658" s="1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213.56</v>
      </c>
      <c r="P658" s="14">
        <f t="shared" si="41"/>
        <v>122.73563218390805</v>
      </c>
      <c r="Q658" t="s">
        <v>8337</v>
      </c>
      <c r="R658" t="s">
        <v>8339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15">
        <v>15000</v>
      </c>
      <c r="E659" s="1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125.69999999999999</v>
      </c>
      <c r="P659" s="14">
        <f t="shared" si="41"/>
        <v>190.45454545454547</v>
      </c>
      <c r="Q659" t="s">
        <v>8337</v>
      </c>
      <c r="R659" t="s">
        <v>8339</v>
      </c>
      <c r="S659" s="9">
        <f t="shared" si="42"/>
        <v>42331.84574074074</v>
      </c>
      <c r="T659" s="9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15">
        <v>28888</v>
      </c>
      <c r="E660" s="1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104.46206037108834</v>
      </c>
      <c r="P660" s="14">
        <f t="shared" si="41"/>
        <v>109.33695652173913</v>
      </c>
      <c r="Q660" t="s">
        <v>8337</v>
      </c>
      <c r="R660" t="s">
        <v>8339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15">
        <v>3000</v>
      </c>
      <c r="E661" s="1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100.56666666666668</v>
      </c>
      <c r="P661" s="14">
        <f t="shared" si="41"/>
        <v>143.66666666666666</v>
      </c>
      <c r="Q661" t="s">
        <v>8337</v>
      </c>
      <c r="R661" t="s">
        <v>8339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15">
        <v>50000</v>
      </c>
      <c r="E662" s="1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3.0579999999999998</v>
      </c>
      <c r="P662" s="14">
        <f t="shared" si="41"/>
        <v>84.944444444444443</v>
      </c>
      <c r="Q662" t="s">
        <v>8337</v>
      </c>
      <c r="R662" t="s">
        <v>8339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15">
        <v>10000</v>
      </c>
      <c r="E663" s="1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0.95</v>
      </c>
      <c r="P663" s="14">
        <f t="shared" si="41"/>
        <v>10.555555555555555</v>
      </c>
      <c r="Q663" t="s">
        <v>8337</v>
      </c>
      <c r="R663" t="s">
        <v>8339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15">
        <v>39000</v>
      </c>
      <c r="E664" s="1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0.4</v>
      </c>
      <c r="P664" s="14">
        <f t="shared" si="41"/>
        <v>39</v>
      </c>
      <c r="Q664" t="s">
        <v>8337</v>
      </c>
      <c r="R664" t="s">
        <v>8339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15">
        <v>200000</v>
      </c>
      <c r="E665" s="1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0.35000000000000003</v>
      </c>
      <c r="P665" s="14">
        <f t="shared" si="41"/>
        <v>100</v>
      </c>
      <c r="Q665" t="s">
        <v>8337</v>
      </c>
      <c r="R665" t="s">
        <v>8339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15">
        <v>12000</v>
      </c>
      <c r="E666" s="1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7.5333333333333332</v>
      </c>
      <c r="P666" s="14">
        <f t="shared" si="41"/>
        <v>31.172413793103448</v>
      </c>
      <c r="Q666" t="s">
        <v>8337</v>
      </c>
      <c r="R666" t="s">
        <v>8339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15">
        <v>10000</v>
      </c>
      <c r="E667" s="1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18.64</v>
      </c>
      <c r="P667" s="14">
        <f t="shared" si="41"/>
        <v>155.33333333333334</v>
      </c>
      <c r="Q667" t="s">
        <v>8337</v>
      </c>
      <c r="R667" t="s">
        <v>8339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15">
        <v>200000</v>
      </c>
      <c r="E668" s="1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4.0000000000000001E-3</v>
      </c>
      <c r="P668" s="14">
        <f t="shared" si="41"/>
        <v>2</v>
      </c>
      <c r="Q668" t="s">
        <v>8337</v>
      </c>
      <c r="R668" t="s">
        <v>8339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15">
        <v>50000</v>
      </c>
      <c r="E669" s="1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10.02</v>
      </c>
      <c r="P669" s="14">
        <f t="shared" si="41"/>
        <v>178.92857142857142</v>
      </c>
      <c r="Q669" t="s">
        <v>8337</v>
      </c>
      <c r="R669" t="s">
        <v>8339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15">
        <v>15000</v>
      </c>
      <c r="E670" s="1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4.5600000000000005</v>
      </c>
      <c r="P670" s="14">
        <f t="shared" si="41"/>
        <v>27.36</v>
      </c>
      <c r="Q670" t="s">
        <v>8337</v>
      </c>
      <c r="R670" t="s">
        <v>8339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15">
        <v>200000</v>
      </c>
      <c r="E671" s="1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21.5075</v>
      </c>
      <c r="P671" s="14">
        <f t="shared" si="41"/>
        <v>1536.25</v>
      </c>
      <c r="Q671" t="s">
        <v>8337</v>
      </c>
      <c r="R671" t="s">
        <v>8339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15">
        <v>90000</v>
      </c>
      <c r="E672" s="1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29.276666666666667</v>
      </c>
      <c r="P672" s="14">
        <f t="shared" si="41"/>
        <v>84.99677419354839</v>
      </c>
      <c r="Q672" t="s">
        <v>8337</v>
      </c>
      <c r="R672" t="s">
        <v>8339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15">
        <v>30000</v>
      </c>
      <c r="E673" s="1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39.426666666666662</v>
      </c>
      <c r="P673" s="14">
        <f t="shared" si="41"/>
        <v>788.5333333333333</v>
      </c>
      <c r="Q673" t="s">
        <v>8337</v>
      </c>
      <c r="R673" t="s">
        <v>8339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15">
        <v>50000</v>
      </c>
      <c r="E674" s="1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21.628</v>
      </c>
      <c r="P674" s="14">
        <f t="shared" si="41"/>
        <v>50.29767441860465</v>
      </c>
      <c r="Q674" t="s">
        <v>8337</v>
      </c>
      <c r="R674" t="s">
        <v>8339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15">
        <v>100000</v>
      </c>
      <c r="E675" s="1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0.20500000000000002</v>
      </c>
      <c r="P675" s="14">
        <f t="shared" si="41"/>
        <v>68.333333333333329</v>
      </c>
      <c r="Q675" t="s">
        <v>8337</v>
      </c>
      <c r="R675" t="s">
        <v>8339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15">
        <v>50000</v>
      </c>
      <c r="E676" s="1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0.03</v>
      </c>
      <c r="P676" s="14">
        <f t="shared" si="41"/>
        <v>7.5</v>
      </c>
      <c r="Q676" t="s">
        <v>8337</v>
      </c>
      <c r="R676" t="s">
        <v>8339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15">
        <v>6000</v>
      </c>
      <c r="E677" s="1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14.85</v>
      </c>
      <c r="P677" s="14">
        <f t="shared" si="41"/>
        <v>34.269230769230766</v>
      </c>
      <c r="Q677" t="s">
        <v>8337</v>
      </c>
      <c r="R677" t="s">
        <v>8339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15">
        <v>100000</v>
      </c>
      <c r="E678" s="1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</v>
      </c>
      <c r="P678" s="14">
        <f t="shared" si="41"/>
        <v>61.291666666666664</v>
      </c>
      <c r="Q678" t="s">
        <v>8337</v>
      </c>
      <c r="R678" t="s">
        <v>8339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15">
        <v>50000</v>
      </c>
      <c r="E679" s="1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25.584</v>
      </c>
      <c r="P679" s="14">
        <f t="shared" si="41"/>
        <v>133.25</v>
      </c>
      <c r="Q679" t="s">
        <v>8337</v>
      </c>
      <c r="R679" t="s">
        <v>8339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15">
        <v>29000</v>
      </c>
      <c r="E680" s="1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3.8206896551724134</v>
      </c>
      <c r="P680" s="14">
        <f t="shared" si="41"/>
        <v>65.17647058823529</v>
      </c>
      <c r="Q680" t="s">
        <v>8337</v>
      </c>
      <c r="R680" t="s">
        <v>8339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15">
        <v>57000</v>
      </c>
      <c r="E681" s="1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15.485964912280703</v>
      </c>
      <c r="P681" s="14">
        <f t="shared" si="41"/>
        <v>93.90425531914893</v>
      </c>
      <c r="Q681" t="s">
        <v>8337</v>
      </c>
      <c r="R681" t="s">
        <v>8339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15">
        <v>75000</v>
      </c>
      <c r="E682" s="1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25.912000000000003</v>
      </c>
      <c r="P682" s="14">
        <f t="shared" si="41"/>
        <v>150.65116279069767</v>
      </c>
      <c r="Q682" t="s">
        <v>8337</v>
      </c>
      <c r="R682" t="s">
        <v>8339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15">
        <v>2500</v>
      </c>
      <c r="E683" s="1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0.04</v>
      </c>
      <c r="P683" s="14">
        <f t="shared" si="41"/>
        <v>1</v>
      </c>
      <c r="Q683" t="s">
        <v>8337</v>
      </c>
      <c r="R683" t="s">
        <v>8339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15">
        <v>50000</v>
      </c>
      <c r="E684" s="1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0.106</v>
      </c>
      <c r="P684" s="14">
        <f t="shared" si="41"/>
        <v>13.25</v>
      </c>
      <c r="Q684" t="s">
        <v>8337</v>
      </c>
      <c r="R684" t="s">
        <v>8339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15">
        <v>35000</v>
      </c>
      <c r="E685" s="1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0.85142857142857142</v>
      </c>
      <c r="P685" s="14">
        <f t="shared" si="41"/>
        <v>99.333333333333329</v>
      </c>
      <c r="Q685" t="s">
        <v>8337</v>
      </c>
      <c r="R685" t="s">
        <v>8339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15">
        <v>320000</v>
      </c>
      <c r="E686" s="1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7.4837500000000006</v>
      </c>
      <c r="P686" s="14">
        <f t="shared" si="41"/>
        <v>177.39259259259259</v>
      </c>
      <c r="Q686" t="s">
        <v>8337</v>
      </c>
      <c r="R686" t="s">
        <v>8339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15">
        <v>2000</v>
      </c>
      <c r="E687" s="1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27.650000000000002</v>
      </c>
      <c r="P687" s="14">
        <f t="shared" si="41"/>
        <v>55.3</v>
      </c>
      <c r="Q687" t="s">
        <v>8337</v>
      </c>
      <c r="R687" t="s">
        <v>8339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15">
        <v>500000</v>
      </c>
      <c r="E688" s="1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 s="14" t="e">
        <f t="shared" si="41"/>
        <v>#DIV/0!</v>
      </c>
      <c r="Q688" t="s">
        <v>8337</v>
      </c>
      <c r="R688" t="s">
        <v>8339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15">
        <v>100000</v>
      </c>
      <c r="E689" s="1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3.55</v>
      </c>
      <c r="P689" s="14">
        <f t="shared" si="41"/>
        <v>591.66666666666663</v>
      </c>
      <c r="Q689" t="s">
        <v>8337</v>
      </c>
      <c r="R689" t="s">
        <v>8339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15">
        <v>20000</v>
      </c>
      <c r="E690" s="1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72.989999999999995</v>
      </c>
      <c r="P690" s="14">
        <f t="shared" si="41"/>
        <v>405.5</v>
      </c>
      <c r="Q690" t="s">
        <v>8337</v>
      </c>
      <c r="R690" t="s">
        <v>8339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15">
        <v>200000</v>
      </c>
      <c r="E691" s="1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57.648750000000007</v>
      </c>
      <c r="P691" s="14">
        <f t="shared" si="41"/>
        <v>343.14732142857144</v>
      </c>
      <c r="Q691" t="s">
        <v>8337</v>
      </c>
      <c r="R691" t="s">
        <v>8339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15">
        <v>20000</v>
      </c>
      <c r="E692" s="1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12.34</v>
      </c>
      <c r="P692" s="14">
        <f t="shared" si="41"/>
        <v>72.588235294117652</v>
      </c>
      <c r="Q692" t="s">
        <v>8337</v>
      </c>
      <c r="R692" t="s">
        <v>8339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15">
        <v>50000</v>
      </c>
      <c r="E693" s="1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0.52</v>
      </c>
      <c r="P693" s="14">
        <f t="shared" si="41"/>
        <v>26</v>
      </c>
      <c r="Q693" t="s">
        <v>8337</v>
      </c>
      <c r="R693" t="s">
        <v>8339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15">
        <v>20000</v>
      </c>
      <c r="E694" s="1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6.5299999999999994</v>
      </c>
      <c r="P694" s="14">
        <f t="shared" si="41"/>
        <v>6.4975124378109452</v>
      </c>
      <c r="Q694" t="s">
        <v>8337</v>
      </c>
      <c r="R694" t="s">
        <v>8339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15">
        <v>100000</v>
      </c>
      <c r="E695" s="1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35.338000000000001</v>
      </c>
      <c r="P695" s="14">
        <f t="shared" si="41"/>
        <v>119.38513513513513</v>
      </c>
      <c r="Q695" t="s">
        <v>8337</v>
      </c>
      <c r="R695" t="s">
        <v>8339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15">
        <v>150000</v>
      </c>
      <c r="E696" s="1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0.39333333333333331</v>
      </c>
      <c r="P696" s="14">
        <f t="shared" si="41"/>
        <v>84.285714285714292</v>
      </c>
      <c r="Q696" t="s">
        <v>8337</v>
      </c>
      <c r="R696" t="s">
        <v>8339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15">
        <v>60000</v>
      </c>
      <c r="E697" s="1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</v>
      </c>
      <c r="P697" s="14">
        <f t="shared" si="41"/>
        <v>90.857142857142861</v>
      </c>
      <c r="Q697" t="s">
        <v>8337</v>
      </c>
      <c r="R697" t="s">
        <v>8339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15">
        <v>175000</v>
      </c>
      <c r="E698" s="1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5.7142857142857147E-4</v>
      </c>
      <c r="P698" s="14">
        <f t="shared" si="41"/>
        <v>1</v>
      </c>
      <c r="Q698" t="s">
        <v>8337</v>
      </c>
      <c r="R698" t="s">
        <v>8339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15">
        <v>5000</v>
      </c>
      <c r="E699" s="1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46.379999999999995</v>
      </c>
      <c r="P699" s="14">
        <f t="shared" si="41"/>
        <v>20.342105263157894</v>
      </c>
      <c r="Q699" t="s">
        <v>8337</v>
      </c>
      <c r="R699" t="s">
        <v>8339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15">
        <v>100000</v>
      </c>
      <c r="E700" s="1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15.39</v>
      </c>
      <c r="P700" s="14">
        <f t="shared" si="41"/>
        <v>530.68965517241384</v>
      </c>
      <c r="Q700" t="s">
        <v>8337</v>
      </c>
      <c r="R700" t="s">
        <v>8339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15">
        <v>130000</v>
      </c>
      <c r="E701" s="1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82.422107692307705</v>
      </c>
      <c r="P701" s="14">
        <f t="shared" si="41"/>
        <v>120.39184269662923</v>
      </c>
      <c r="Q701" t="s">
        <v>8337</v>
      </c>
      <c r="R701" t="s">
        <v>8339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15">
        <v>15000</v>
      </c>
      <c r="E702" s="1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2.6866666666666665</v>
      </c>
      <c r="P702" s="14">
        <f t="shared" si="41"/>
        <v>13</v>
      </c>
      <c r="Q702" t="s">
        <v>8337</v>
      </c>
      <c r="R702" t="s">
        <v>8339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15">
        <v>23000</v>
      </c>
      <c r="E703" s="1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26.6</v>
      </c>
      <c r="P703" s="14">
        <f t="shared" si="41"/>
        <v>291.33333333333331</v>
      </c>
      <c r="Q703" t="s">
        <v>8337</v>
      </c>
      <c r="R703" t="s">
        <v>8339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15">
        <v>15000</v>
      </c>
      <c r="E704" s="1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30.813400000000001</v>
      </c>
      <c r="P704" s="14">
        <f t="shared" si="41"/>
        <v>124.9191891891892</v>
      </c>
      <c r="Q704" t="s">
        <v>8337</v>
      </c>
      <c r="R704" t="s">
        <v>8339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15">
        <v>15000</v>
      </c>
      <c r="E705" s="1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</v>
      </c>
      <c r="P705" s="14">
        <f t="shared" si="41"/>
        <v>119.57142857142857</v>
      </c>
      <c r="Q705" t="s">
        <v>8337</v>
      </c>
      <c r="R705" t="s">
        <v>8339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15">
        <v>55000</v>
      </c>
      <c r="E706" s="1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0.87454545454545463</v>
      </c>
      <c r="P706" s="14">
        <f t="shared" si="41"/>
        <v>120.25</v>
      </c>
      <c r="Q706" t="s">
        <v>8337</v>
      </c>
      <c r="R706" t="s">
        <v>8339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15">
        <v>100000</v>
      </c>
      <c r="E707" s="1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(E707/D707)*100</f>
        <v>0.97699999999999987</v>
      </c>
      <c r="P707" s="14">
        <f t="shared" ref="P707:P770" si="45">E707/L707</f>
        <v>195.4</v>
      </c>
      <c r="Q707" t="s">
        <v>8337</v>
      </c>
      <c r="R707" t="s">
        <v>8339</v>
      </c>
      <c r="S707" s="9">
        <f t="shared" ref="S707:S770" si="46">(((J707/60)/60/24)+DATE(1970,1,1))</f>
        <v>42726.491643518515</v>
      </c>
      <c r="T707" s="9">
        <f t="shared" ref="T707:T770" si="47">(((I707/60)/60/24)+DATE(1970,1,1))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15">
        <v>100000</v>
      </c>
      <c r="E708" s="1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 s="14" t="e">
        <f t="shared" si="45"/>
        <v>#DIV/0!</v>
      </c>
      <c r="Q708" t="s">
        <v>8337</v>
      </c>
      <c r="R708" t="s">
        <v>8339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15">
        <v>68000</v>
      </c>
      <c r="E709" s="1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78.927352941176466</v>
      </c>
      <c r="P709" s="14">
        <f t="shared" si="45"/>
        <v>117.69868421052631</v>
      </c>
      <c r="Q709" t="s">
        <v>8337</v>
      </c>
      <c r="R709" t="s">
        <v>8339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15">
        <v>40000</v>
      </c>
      <c r="E710" s="1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22.092500000000001</v>
      </c>
      <c r="P710" s="14">
        <f t="shared" si="45"/>
        <v>23.948509485094849</v>
      </c>
      <c r="Q710" t="s">
        <v>8337</v>
      </c>
      <c r="R710" t="s">
        <v>8339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15">
        <v>15000</v>
      </c>
      <c r="E711" s="1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0.40666666666666662</v>
      </c>
      <c r="P711" s="14">
        <f t="shared" si="45"/>
        <v>30.5</v>
      </c>
      <c r="Q711" t="s">
        <v>8337</v>
      </c>
      <c r="R711" t="s">
        <v>8339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15">
        <v>1200</v>
      </c>
      <c r="E712" s="1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 s="14" t="e">
        <f t="shared" si="45"/>
        <v>#DIV/0!</v>
      </c>
      <c r="Q712" t="s">
        <v>8337</v>
      </c>
      <c r="R712" t="s">
        <v>8339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15">
        <v>100000</v>
      </c>
      <c r="E713" s="1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33.790999999999997</v>
      </c>
      <c r="P713" s="14">
        <f t="shared" si="45"/>
        <v>99.973372781065095</v>
      </c>
      <c r="Q713" t="s">
        <v>8337</v>
      </c>
      <c r="R713" t="s">
        <v>8339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15">
        <v>48500</v>
      </c>
      <c r="E714" s="1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0.21649484536082475</v>
      </c>
      <c r="P714" s="14">
        <f t="shared" si="45"/>
        <v>26.25</v>
      </c>
      <c r="Q714" t="s">
        <v>8337</v>
      </c>
      <c r="R714" t="s">
        <v>8339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15">
        <v>25000</v>
      </c>
      <c r="E715" s="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0.79600000000000004</v>
      </c>
      <c r="P715" s="14">
        <f t="shared" si="45"/>
        <v>199</v>
      </c>
      <c r="Q715" t="s">
        <v>8337</v>
      </c>
      <c r="R715" t="s">
        <v>8339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15">
        <v>15000</v>
      </c>
      <c r="E716" s="1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14.993333333333334</v>
      </c>
      <c r="P716" s="14">
        <f t="shared" si="45"/>
        <v>80.321428571428569</v>
      </c>
      <c r="Q716" t="s">
        <v>8337</v>
      </c>
      <c r="R716" t="s">
        <v>8339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15">
        <v>27500</v>
      </c>
      <c r="E717" s="1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5.0509090909090908</v>
      </c>
      <c r="P717" s="14">
        <f t="shared" si="45"/>
        <v>115.75</v>
      </c>
      <c r="Q717" t="s">
        <v>8337</v>
      </c>
      <c r="R717" t="s">
        <v>8339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15">
        <v>7000</v>
      </c>
      <c r="E718" s="1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10.214285714285715</v>
      </c>
      <c r="P718" s="14">
        <f t="shared" si="45"/>
        <v>44.6875</v>
      </c>
      <c r="Q718" t="s">
        <v>8337</v>
      </c>
      <c r="R718" t="s">
        <v>8339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15">
        <v>100000</v>
      </c>
      <c r="E719" s="1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0.30499999999999999</v>
      </c>
      <c r="P719" s="14">
        <f t="shared" si="45"/>
        <v>76.25</v>
      </c>
      <c r="Q719" t="s">
        <v>8337</v>
      </c>
      <c r="R719" t="s">
        <v>8339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15">
        <v>12000</v>
      </c>
      <c r="E720" s="1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0.75</v>
      </c>
      <c r="P720" s="14">
        <f t="shared" si="45"/>
        <v>22.5</v>
      </c>
      <c r="Q720" t="s">
        <v>8337</v>
      </c>
      <c r="R720" t="s">
        <v>8339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15">
        <v>15000</v>
      </c>
      <c r="E721" s="1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1.2933333333333332</v>
      </c>
      <c r="P721" s="14">
        <f t="shared" si="45"/>
        <v>19.399999999999999</v>
      </c>
      <c r="Q721" t="s">
        <v>8337</v>
      </c>
      <c r="R721" t="s">
        <v>8339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15">
        <v>1900</v>
      </c>
      <c r="E722" s="1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143.94736842105263</v>
      </c>
      <c r="P722" s="14">
        <f t="shared" si="45"/>
        <v>66.707317073170728</v>
      </c>
      <c r="Q722" t="s">
        <v>8340</v>
      </c>
      <c r="R722" t="s">
        <v>8341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15">
        <v>8200</v>
      </c>
      <c r="E723" s="1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122.10975609756099</v>
      </c>
      <c r="P723" s="14">
        <f t="shared" si="45"/>
        <v>84.142857142857139</v>
      </c>
      <c r="Q723" t="s">
        <v>8340</v>
      </c>
      <c r="R723" t="s">
        <v>8341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15">
        <v>25000</v>
      </c>
      <c r="E724" s="1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132.024</v>
      </c>
      <c r="P724" s="14">
        <f t="shared" si="45"/>
        <v>215.72549019607843</v>
      </c>
      <c r="Q724" t="s">
        <v>8340</v>
      </c>
      <c r="R724" t="s">
        <v>8341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15">
        <v>5000</v>
      </c>
      <c r="E725" s="1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109.38000000000001</v>
      </c>
      <c r="P725" s="14">
        <f t="shared" si="45"/>
        <v>54.69</v>
      </c>
      <c r="Q725" t="s">
        <v>8340</v>
      </c>
      <c r="R725" t="s">
        <v>8341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15">
        <v>7000</v>
      </c>
      <c r="E726" s="1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105.47157142857144</v>
      </c>
      <c r="P726" s="14">
        <f t="shared" si="45"/>
        <v>51.62944055944056</v>
      </c>
      <c r="Q726" t="s">
        <v>8340</v>
      </c>
      <c r="R726" t="s">
        <v>8341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15">
        <v>20000</v>
      </c>
      <c r="E727" s="1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100.35000000000001</v>
      </c>
      <c r="P727" s="14">
        <f t="shared" si="45"/>
        <v>143.35714285714286</v>
      </c>
      <c r="Q727" t="s">
        <v>8340</v>
      </c>
      <c r="R727" t="s">
        <v>8341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15">
        <v>2500</v>
      </c>
      <c r="E728" s="1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101.4</v>
      </c>
      <c r="P728" s="14">
        <f t="shared" si="45"/>
        <v>72.428571428571431</v>
      </c>
      <c r="Q728" t="s">
        <v>8340</v>
      </c>
      <c r="R728" t="s">
        <v>8341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15">
        <v>3500</v>
      </c>
      <c r="E729" s="1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155.51428571428571</v>
      </c>
      <c r="P729" s="14">
        <f t="shared" si="45"/>
        <v>36.530201342281877</v>
      </c>
      <c r="Q729" t="s">
        <v>8340</v>
      </c>
      <c r="R729" t="s">
        <v>8341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15">
        <v>7500</v>
      </c>
      <c r="E730" s="1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105.566</v>
      </c>
      <c r="P730" s="14">
        <f t="shared" si="45"/>
        <v>60.903461538461535</v>
      </c>
      <c r="Q730" t="s">
        <v>8340</v>
      </c>
      <c r="R730" t="s">
        <v>8341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15">
        <v>4000</v>
      </c>
      <c r="E731" s="1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130.65</v>
      </c>
      <c r="P731" s="14">
        <f t="shared" si="45"/>
        <v>43.55</v>
      </c>
      <c r="Q731" t="s">
        <v>8340</v>
      </c>
      <c r="R731" t="s">
        <v>8341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15">
        <v>20000</v>
      </c>
      <c r="E732" s="1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132.19</v>
      </c>
      <c r="P732" s="14">
        <f t="shared" si="45"/>
        <v>99.766037735849054</v>
      </c>
      <c r="Q732" t="s">
        <v>8340</v>
      </c>
      <c r="R732" t="s">
        <v>8341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15">
        <v>5000</v>
      </c>
      <c r="E733" s="1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 s="14">
        <f t="shared" si="45"/>
        <v>88.732394366197184</v>
      </c>
      <c r="Q733" t="s">
        <v>8340</v>
      </c>
      <c r="R733" t="s">
        <v>8341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15">
        <v>40</v>
      </c>
      <c r="E734" s="1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 s="14">
        <f t="shared" si="45"/>
        <v>4.9230769230769234</v>
      </c>
      <c r="Q734" t="s">
        <v>8340</v>
      </c>
      <c r="R734" t="s">
        <v>8341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15">
        <v>2500</v>
      </c>
      <c r="E735" s="1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120.48</v>
      </c>
      <c r="P735" s="14">
        <f t="shared" si="45"/>
        <v>17.822485207100591</v>
      </c>
      <c r="Q735" t="s">
        <v>8340</v>
      </c>
      <c r="R735" t="s">
        <v>8341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15">
        <v>8500</v>
      </c>
      <c r="E736" s="1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125.52941176470588</v>
      </c>
      <c r="P736" s="14">
        <f t="shared" si="45"/>
        <v>187.19298245614036</v>
      </c>
      <c r="Q736" t="s">
        <v>8340</v>
      </c>
      <c r="R736" t="s">
        <v>8341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15">
        <v>47000</v>
      </c>
      <c r="E737" s="1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114.40638297872341</v>
      </c>
      <c r="P737" s="14">
        <f t="shared" si="45"/>
        <v>234.80786026200875</v>
      </c>
      <c r="Q737" t="s">
        <v>8340</v>
      </c>
      <c r="R737" t="s">
        <v>8341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15">
        <v>3600</v>
      </c>
      <c r="E738" s="1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315.13888888888891</v>
      </c>
      <c r="P738" s="14">
        <f t="shared" si="45"/>
        <v>105.04629629629629</v>
      </c>
      <c r="Q738" t="s">
        <v>8340</v>
      </c>
      <c r="R738" t="s">
        <v>8341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15">
        <v>5000</v>
      </c>
      <c r="E739" s="1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122.39999999999999</v>
      </c>
      <c r="P739" s="14">
        <f t="shared" si="45"/>
        <v>56.666666666666664</v>
      </c>
      <c r="Q739" t="s">
        <v>8340</v>
      </c>
      <c r="R739" t="s">
        <v>8341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15">
        <v>1500</v>
      </c>
      <c r="E740" s="1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106.73333333333332</v>
      </c>
      <c r="P740" s="14">
        <f t="shared" si="45"/>
        <v>39.048780487804876</v>
      </c>
      <c r="Q740" t="s">
        <v>8340</v>
      </c>
      <c r="R740" t="s">
        <v>8341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15">
        <v>6000</v>
      </c>
      <c r="E741" s="1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158.33333333333331</v>
      </c>
      <c r="P741" s="14">
        <f t="shared" si="45"/>
        <v>68.345323741007192</v>
      </c>
      <c r="Q741" t="s">
        <v>8340</v>
      </c>
      <c r="R741" t="s">
        <v>8341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15">
        <v>3000</v>
      </c>
      <c r="E742" s="1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107.4</v>
      </c>
      <c r="P742" s="14">
        <f t="shared" si="45"/>
        <v>169.57894736842104</v>
      </c>
      <c r="Q742" t="s">
        <v>8340</v>
      </c>
      <c r="R742" t="s">
        <v>8341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15">
        <v>13000</v>
      </c>
      <c r="E743" s="1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102.25999999999999</v>
      </c>
      <c r="P743" s="14">
        <f t="shared" si="45"/>
        <v>141.42340425531913</v>
      </c>
      <c r="Q743" t="s">
        <v>8340</v>
      </c>
      <c r="R743" t="s">
        <v>8341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15">
        <v>1400</v>
      </c>
      <c r="E744" s="1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110.71428571428572</v>
      </c>
      <c r="P744" s="14">
        <f t="shared" si="45"/>
        <v>67.391304347826093</v>
      </c>
      <c r="Q744" t="s">
        <v>8340</v>
      </c>
      <c r="R744" t="s">
        <v>8341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15">
        <v>550</v>
      </c>
      <c r="E745" s="1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 s="14">
        <f t="shared" si="45"/>
        <v>54.266666666666666</v>
      </c>
      <c r="Q745" t="s">
        <v>8340</v>
      </c>
      <c r="R745" t="s">
        <v>8341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15">
        <v>5000</v>
      </c>
      <c r="E746" s="1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102.32000000000001</v>
      </c>
      <c r="P746" s="14">
        <f t="shared" si="45"/>
        <v>82.516129032258064</v>
      </c>
      <c r="Q746" t="s">
        <v>8340</v>
      </c>
      <c r="R746" t="s">
        <v>8341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15">
        <v>2220</v>
      </c>
      <c r="E747" s="1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179.09909909909908</v>
      </c>
      <c r="P747" s="14">
        <f t="shared" si="45"/>
        <v>53.729729729729726</v>
      </c>
      <c r="Q747" t="s">
        <v>8340</v>
      </c>
      <c r="R747" t="s">
        <v>8341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15">
        <v>2987</v>
      </c>
      <c r="E748" s="1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111.08135252761969</v>
      </c>
      <c r="P748" s="14">
        <f t="shared" si="45"/>
        <v>34.206185567010309</v>
      </c>
      <c r="Q748" t="s">
        <v>8340</v>
      </c>
      <c r="R748" t="s">
        <v>8341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15">
        <v>7000</v>
      </c>
      <c r="E749" s="1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100.04285714285714</v>
      </c>
      <c r="P749" s="14">
        <f t="shared" si="45"/>
        <v>127.32727272727273</v>
      </c>
      <c r="Q749" t="s">
        <v>8340</v>
      </c>
      <c r="R749" t="s">
        <v>8341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15">
        <v>2000</v>
      </c>
      <c r="E750" s="1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100.25</v>
      </c>
      <c r="P750" s="14">
        <f t="shared" si="45"/>
        <v>45.56818181818182</v>
      </c>
      <c r="Q750" t="s">
        <v>8340</v>
      </c>
      <c r="R750" t="s">
        <v>8341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15">
        <v>10000</v>
      </c>
      <c r="E751" s="1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105.56</v>
      </c>
      <c r="P751" s="14">
        <f t="shared" si="45"/>
        <v>95.963636363636368</v>
      </c>
      <c r="Q751" t="s">
        <v>8340</v>
      </c>
      <c r="R751" t="s">
        <v>8341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15">
        <v>4444</v>
      </c>
      <c r="E752" s="1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102.58775877587757</v>
      </c>
      <c r="P752" s="14">
        <f t="shared" si="45"/>
        <v>77.271186440677965</v>
      </c>
      <c r="Q752" t="s">
        <v>8340</v>
      </c>
      <c r="R752" t="s">
        <v>8341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15">
        <v>3000</v>
      </c>
      <c r="E753" s="1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118.5</v>
      </c>
      <c r="P753" s="14">
        <f t="shared" si="45"/>
        <v>57.338709677419352</v>
      </c>
      <c r="Q753" t="s">
        <v>8340</v>
      </c>
      <c r="R753" t="s">
        <v>8341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15">
        <v>5000</v>
      </c>
      <c r="E754" s="1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111.7</v>
      </c>
      <c r="P754" s="14">
        <f t="shared" si="45"/>
        <v>53.19047619047619</v>
      </c>
      <c r="Q754" t="s">
        <v>8340</v>
      </c>
      <c r="R754" t="s">
        <v>8341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15">
        <v>10000</v>
      </c>
      <c r="E755" s="1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 s="14">
        <f t="shared" si="45"/>
        <v>492.30769230769232</v>
      </c>
      <c r="Q755" t="s">
        <v>8340</v>
      </c>
      <c r="R755" t="s">
        <v>8341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15">
        <v>2000</v>
      </c>
      <c r="E756" s="1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103.75000000000001</v>
      </c>
      <c r="P756" s="14">
        <f t="shared" si="45"/>
        <v>42.346938775510203</v>
      </c>
      <c r="Q756" t="s">
        <v>8340</v>
      </c>
      <c r="R756" t="s">
        <v>8341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15">
        <v>2500</v>
      </c>
      <c r="E757" s="1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101.9076</v>
      </c>
      <c r="P757" s="14">
        <f t="shared" si="45"/>
        <v>37.466029411764708</v>
      </c>
      <c r="Q757" t="s">
        <v>8340</v>
      </c>
      <c r="R757" t="s">
        <v>8341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15">
        <v>700</v>
      </c>
      <c r="E758" s="1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117.71428571428571</v>
      </c>
      <c r="P758" s="14">
        <f t="shared" si="45"/>
        <v>37.454545454545453</v>
      </c>
      <c r="Q758" t="s">
        <v>8340</v>
      </c>
      <c r="R758" t="s">
        <v>8341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15">
        <v>250</v>
      </c>
      <c r="E759" s="1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 s="14">
        <f t="shared" si="45"/>
        <v>33.055555555555557</v>
      </c>
      <c r="Q759" t="s">
        <v>8340</v>
      </c>
      <c r="R759" t="s">
        <v>8341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15">
        <v>2500</v>
      </c>
      <c r="E760" s="1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 s="14">
        <f t="shared" si="45"/>
        <v>134.21052631578948</v>
      </c>
      <c r="Q760" t="s">
        <v>8340</v>
      </c>
      <c r="R760" t="s">
        <v>8341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15">
        <v>5000</v>
      </c>
      <c r="E761" s="1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101.92000000000002</v>
      </c>
      <c r="P761" s="14">
        <f t="shared" si="45"/>
        <v>51.474747474747474</v>
      </c>
      <c r="Q761" t="s">
        <v>8340</v>
      </c>
      <c r="R761" t="s">
        <v>8341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15">
        <v>2200</v>
      </c>
      <c r="E762" s="1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 s="14" t="e">
        <f t="shared" si="45"/>
        <v>#DIV/0!</v>
      </c>
      <c r="Q762" t="s">
        <v>8340</v>
      </c>
      <c r="R762" t="s">
        <v>8342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15">
        <v>5000</v>
      </c>
      <c r="E763" s="1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</v>
      </c>
      <c r="P763" s="14">
        <f t="shared" si="45"/>
        <v>39.166666666666664</v>
      </c>
      <c r="Q763" t="s">
        <v>8340</v>
      </c>
      <c r="R763" t="s">
        <v>8342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15">
        <v>3500</v>
      </c>
      <c r="E764" s="1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 s="14" t="e">
        <f t="shared" si="45"/>
        <v>#DIV/0!</v>
      </c>
      <c r="Q764" t="s">
        <v>8340</v>
      </c>
      <c r="R764" t="s">
        <v>8342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15">
        <v>4290</v>
      </c>
      <c r="E765" s="1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0.11655011655011654</v>
      </c>
      <c r="P765" s="14">
        <f t="shared" si="45"/>
        <v>5</v>
      </c>
      <c r="Q765" t="s">
        <v>8340</v>
      </c>
      <c r="R765" t="s">
        <v>8342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15">
        <v>5000</v>
      </c>
      <c r="E766" s="1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 s="14" t="e">
        <f t="shared" si="45"/>
        <v>#DIV/0!</v>
      </c>
      <c r="Q766" t="s">
        <v>8340</v>
      </c>
      <c r="R766" t="s">
        <v>8342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15">
        <v>7000</v>
      </c>
      <c r="E767" s="1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36.014285714285712</v>
      </c>
      <c r="P767" s="14">
        <f t="shared" si="45"/>
        <v>57.295454545454547</v>
      </c>
      <c r="Q767" t="s">
        <v>8340</v>
      </c>
      <c r="R767" t="s">
        <v>8342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15">
        <v>4000</v>
      </c>
      <c r="E768" s="1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 s="14" t="e">
        <f t="shared" si="45"/>
        <v>#DIV/0!</v>
      </c>
      <c r="Q768" t="s">
        <v>8340</v>
      </c>
      <c r="R768" t="s">
        <v>8342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15">
        <v>5000</v>
      </c>
      <c r="E769" s="1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</v>
      </c>
      <c r="P769" s="14">
        <f t="shared" si="45"/>
        <v>59</v>
      </c>
      <c r="Q769" t="s">
        <v>8340</v>
      </c>
      <c r="R769" t="s">
        <v>8342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15">
        <v>2500</v>
      </c>
      <c r="E770" s="1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 s="14" t="e">
        <f t="shared" si="45"/>
        <v>#DIV/0!</v>
      </c>
      <c r="Q770" t="s">
        <v>8340</v>
      </c>
      <c r="R770" t="s">
        <v>8342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15">
        <v>4000</v>
      </c>
      <c r="E771" s="1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(E771/D771)*100</f>
        <v>41.4</v>
      </c>
      <c r="P771" s="14">
        <f t="shared" ref="P771:P834" si="49">E771/L771</f>
        <v>31.846153846153847</v>
      </c>
      <c r="Q771" t="s">
        <v>8340</v>
      </c>
      <c r="R771" t="s">
        <v>8342</v>
      </c>
      <c r="S771" s="9">
        <f t="shared" ref="S771:S834" si="50">(((J771/60)/60/24)+DATE(1970,1,1))</f>
        <v>41604.996458333335</v>
      </c>
      <c r="T771" s="9">
        <f t="shared" ref="T771:T834" si="51">(((I771/60)/60/24)+DATE(1970,1,1))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15">
        <v>17500</v>
      </c>
      <c r="E772" s="1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 s="14" t="e">
        <f t="shared" si="49"/>
        <v>#DIV/0!</v>
      </c>
      <c r="Q772" t="s">
        <v>8340</v>
      </c>
      <c r="R772" t="s">
        <v>8342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15">
        <v>38000</v>
      </c>
      <c r="E773" s="1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2.6315789473684209E-2</v>
      </c>
      <c r="P773" s="14">
        <f t="shared" si="49"/>
        <v>10</v>
      </c>
      <c r="Q773" t="s">
        <v>8340</v>
      </c>
      <c r="R773" t="s">
        <v>8342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15">
        <v>1500</v>
      </c>
      <c r="E774" s="1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3.3333333333333335</v>
      </c>
      <c r="P774" s="14">
        <f t="shared" si="49"/>
        <v>50</v>
      </c>
      <c r="Q774" t="s">
        <v>8340</v>
      </c>
      <c r="R774" t="s">
        <v>8342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15">
        <v>3759</v>
      </c>
      <c r="E775" s="1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0.85129023676509719</v>
      </c>
      <c r="P775" s="14">
        <f t="shared" si="49"/>
        <v>16</v>
      </c>
      <c r="Q775" t="s">
        <v>8340</v>
      </c>
      <c r="R775" t="s">
        <v>8342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15">
        <v>500</v>
      </c>
      <c r="E776" s="1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70.199999999999989</v>
      </c>
      <c r="P776" s="14">
        <f t="shared" si="49"/>
        <v>39</v>
      </c>
      <c r="Q776" t="s">
        <v>8340</v>
      </c>
      <c r="R776" t="s">
        <v>8342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15">
        <v>10000</v>
      </c>
      <c r="E777" s="1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1.7000000000000002</v>
      </c>
      <c r="P777" s="14">
        <f t="shared" si="49"/>
        <v>34</v>
      </c>
      <c r="Q777" t="s">
        <v>8340</v>
      </c>
      <c r="R777" t="s">
        <v>8342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15">
        <v>7000</v>
      </c>
      <c r="E778" s="1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51.4</v>
      </c>
      <c r="P778" s="14">
        <f t="shared" si="49"/>
        <v>63.122807017543863</v>
      </c>
      <c r="Q778" t="s">
        <v>8340</v>
      </c>
      <c r="R778" t="s">
        <v>8342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15">
        <v>3000</v>
      </c>
      <c r="E779" s="1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0.70000000000000007</v>
      </c>
      <c r="P779" s="14">
        <f t="shared" si="49"/>
        <v>7</v>
      </c>
      <c r="Q779" t="s">
        <v>8340</v>
      </c>
      <c r="R779" t="s">
        <v>8342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15">
        <v>500</v>
      </c>
      <c r="E780" s="1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0.4</v>
      </c>
      <c r="P780" s="14">
        <f t="shared" si="49"/>
        <v>2</v>
      </c>
      <c r="Q780" t="s">
        <v>8340</v>
      </c>
      <c r="R780" t="s">
        <v>8342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15">
        <v>15000</v>
      </c>
      <c r="E781" s="1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2.666666666666667</v>
      </c>
      <c r="P781" s="14">
        <f t="shared" si="49"/>
        <v>66.666666666666671</v>
      </c>
      <c r="Q781" t="s">
        <v>8340</v>
      </c>
      <c r="R781" t="s">
        <v>8342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15">
        <v>1000</v>
      </c>
      <c r="E782" s="1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 s="14">
        <f t="shared" si="49"/>
        <v>38.518518518518519</v>
      </c>
      <c r="Q782" t="s">
        <v>8343</v>
      </c>
      <c r="R782" t="s">
        <v>8310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15">
        <v>800</v>
      </c>
      <c r="E783" s="1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133.15375</v>
      </c>
      <c r="P783" s="14">
        <f t="shared" si="49"/>
        <v>42.609200000000001</v>
      </c>
      <c r="Q783" t="s">
        <v>8343</v>
      </c>
      <c r="R783" t="s">
        <v>8310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15">
        <v>700</v>
      </c>
      <c r="E784" s="1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 s="14">
        <f t="shared" si="49"/>
        <v>50</v>
      </c>
      <c r="Q784" t="s">
        <v>8343</v>
      </c>
      <c r="R784" t="s">
        <v>8310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15">
        <v>1500</v>
      </c>
      <c r="E785" s="1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148.13333333333333</v>
      </c>
      <c r="P785" s="14">
        <f t="shared" si="49"/>
        <v>63.485714285714288</v>
      </c>
      <c r="Q785" t="s">
        <v>8343</v>
      </c>
      <c r="R785" t="s">
        <v>8310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15">
        <v>1000</v>
      </c>
      <c r="E786" s="1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102.49999999999999</v>
      </c>
      <c r="P786" s="14">
        <f t="shared" si="49"/>
        <v>102.5</v>
      </c>
      <c r="Q786" t="s">
        <v>8343</v>
      </c>
      <c r="R786" t="s">
        <v>8310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15">
        <v>500</v>
      </c>
      <c r="E787" s="1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180.62799999999999</v>
      </c>
      <c r="P787" s="14">
        <f t="shared" si="49"/>
        <v>31.142758620689655</v>
      </c>
      <c r="Q787" t="s">
        <v>8343</v>
      </c>
      <c r="R787" t="s">
        <v>8310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15">
        <v>5000</v>
      </c>
      <c r="E788" s="1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142.79999999999998</v>
      </c>
      <c r="P788" s="14">
        <f t="shared" si="49"/>
        <v>162.27272727272728</v>
      </c>
      <c r="Q788" t="s">
        <v>8343</v>
      </c>
      <c r="R788" t="s">
        <v>8310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15">
        <v>1200</v>
      </c>
      <c r="E789" s="1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114.16666666666666</v>
      </c>
      <c r="P789" s="14">
        <f t="shared" si="49"/>
        <v>80.588235294117652</v>
      </c>
      <c r="Q789" t="s">
        <v>8343</v>
      </c>
      <c r="R789" t="s">
        <v>8310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15">
        <v>1000</v>
      </c>
      <c r="E790" s="1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203.505</v>
      </c>
      <c r="P790" s="14">
        <f t="shared" si="49"/>
        <v>59.85441176470588</v>
      </c>
      <c r="Q790" t="s">
        <v>8343</v>
      </c>
      <c r="R790" t="s">
        <v>8310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15">
        <v>1700</v>
      </c>
      <c r="E791" s="1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109.41176470588236</v>
      </c>
      <c r="P791" s="14">
        <f t="shared" si="49"/>
        <v>132.85714285714286</v>
      </c>
      <c r="Q791" t="s">
        <v>8343</v>
      </c>
      <c r="R791" t="s">
        <v>8310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15">
        <v>10000</v>
      </c>
      <c r="E792" s="1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144.37459999999999</v>
      </c>
      <c r="P792" s="14">
        <f t="shared" si="49"/>
        <v>92.547820512820508</v>
      </c>
      <c r="Q792" t="s">
        <v>8343</v>
      </c>
      <c r="R792" t="s">
        <v>8310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15">
        <v>7500</v>
      </c>
      <c r="E793" s="1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103.86666666666666</v>
      </c>
      <c r="P793" s="14">
        <f t="shared" si="49"/>
        <v>60.859375</v>
      </c>
      <c r="Q793" t="s">
        <v>8343</v>
      </c>
      <c r="R793" t="s">
        <v>8310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15">
        <v>2500</v>
      </c>
      <c r="E794" s="1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100.44440000000002</v>
      </c>
      <c r="P794" s="14">
        <f t="shared" si="49"/>
        <v>41.851833333333339</v>
      </c>
      <c r="Q794" t="s">
        <v>8343</v>
      </c>
      <c r="R794" t="s">
        <v>8310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15">
        <v>2750</v>
      </c>
      <c r="E795" s="1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102.77927272727271</v>
      </c>
      <c r="P795" s="14">
        <f t="shared" si="49"/>
        <v>88.325937499999995</v>
      </c>
      <c r="Q795" t="s">
        <v>8343</v>
      </c>
      <c r="R795" t="s">
        <v>8310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15">
        <v>8000</v>
      </c>
      <c r="E796" s="1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105.31250000000001</v>
      </c>
      <c r="P796" s="14">
        <f t="shared" si="49"/>
        <v>158.96226415094338</v>
      </c>
      <c r="Q796" t="s">
        <v>8343</v>
      </c>
      <c r="R796" t="s">
        <v>8310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15">
        <v>14000</v>
      </c>
      <c r="E797" s="1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111.78571428571429</v>
      </c>
      <c r="P797" s="14">
        <f t="shared" si="49"/>
        <v>85.054347826086953</v>
      </c>
      <c r="Q797" t="s">
        <v>8343</v>
      </c>
      <c r="R797" t="s">
        <v>8310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15">
        <v>10000</v>
      </c>
      <c r="E798" s="1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101.35000000000001</v>
      </c>
      <c r="P798" s="14">
        <f t="shared" si="49"/>
        <v>112.61111111111111</v>
      </c>
      <c r="Q798" t="s">
        <v>8343</v>
      </c>
      <c r="R798" t="s">
        <v>8310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15">
        <v>3000</v>
      </c>
      <c r="E799" s="1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107.53333333333333</v>
      </c>
      <c r="P799" s="14">
        <f t="shared" si="49"/>
        <v>45.436619718309856</v>
      </c>
      <c r="Q799" t="s">
        <v>8343</v>
      </c>
      <c r="R799" t="s">
        <v>8310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15">
        <v>3500</v>
      </c>
      <c r="E800" s="1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114.88571428571429</v>
      </c>
      <c r="P800" s="14">
        <f t="shared" si="49"/>
        <v>46.218390804597703</v>
      </c>
      <c r="Q800" t="s">
        <v>8343</v>
      </c>
      <c r="R800" t="s">
        <v>8310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15">
        <v>5000</v>
      </c>
      <c r="E801" s="1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100.02</v>
      </c>
      <c r="P801" s="14">
        <f t="shared" si="49"/>
        <v>178.60714285714286</v>
      </c>
      <c r="Q801" t="s">
        <v>8343</v>
      </c>
      <c r="R801" t="s">
        <v>8310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15">
        <v>1500</v>
      </c>
      <c r="E802" s="1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152.13333333333335</v>
      </c>
      <c r="P802" s="14">
        <f t="shared" si="49"/>
        <v>40.75</v>
      </c>
      <c r="Q802" t="s">
        <v>8343</v>
      </c>
      <c r="R802" t="s">
        <v>8310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15">
        <v>2000</v>
      </c>
      <c r="E803" s="1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111.52149999999999</v>
      </c>
      <c r="P803" s="14">
        <f t="shared" si="49"/>
        <v>43.733921568627444</v>
      </c>
      <c r="Q803" t="s">
        <v>8343</v>
      </c>
      <c r="R803" t="s">
        <v>8310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15">
        <v>6000</v>
      </c>
      <c r="E804" s="1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101.33333333333334</v>
      </c>
      <c r="P804" s="14">
        <f t="shared" si="49"/>
        <v>81.066666666666663</v>
      </c>
      <c r="Q804" t="s">
        <v>8343</v>
      </c>
      <c r="R804" t="s">
        <v>8310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15">
        <v>2300</v>
      </c>
      <c r="E805" s="1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123.2608695652174</v>
      </c>
      <c r="P805" s="14">
        <f t="shared" si="49"/>
        <v>74.60526315789474</v>
      </c>
      <c r="Q805" t="s">
        <v>8343</v>
      </c>
      <c r="R805" t="s">
        <v>8310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15">
        <v>5500</v>
      </c>
      <c r="E806" s="1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 s="14">
        <f t="shared" si="49"/>
        <v>305.55555555555554</v>
      </c>
      <c r="Q806" t="s">
        <v>8343</v>
      </c>
      <c r="R806" t="s">
        <v>8310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15">
        <v>3000</v>
      </c>
      <c r="E807" s="1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 s="14">
        <f t="shared" si="49"/>
        <v>58.333333333333336</v>
      </c>
      <c r="Q807" t="s">
        <v>8343</v>
      </c>
      <c r="R807" t="s">
        <v>8310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15">
        <v>8000</v>
      </c>
      <c r="E808" s="1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104.4375</v>
      </c>
      <c r="P808" s="14">
        <f t="shared" si="49"/>
        <v>117.67605633802818</v>
      </c>
      <c r="Q808" t="s">
        <v>8343</v>
      </c>
      <c r="R808" t="s">
        <v>8310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15">
        <v>4000</v>
      </c>
      <c r="E809" s="1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105.125</v>
      </c>
      <c r="P809" s="14">
        <f t="shared" si="49"/>
        <v>73.771929824561397</v>
      </c>
      <c r="Q809" t="s">
        <v>8343</v>
      </c>
      <c r="R809" t="s">
        <v>8310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15">
        <v>4500</v>
      </c>
      <c r="E810" s="1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 s="14">
        <f t="shared" si="49"/>
        <v>104.65116279069767</v>
      </c>
      <c r="Q810" t="s">
        <v>8343</v>
      </c>
      <c r="R810" t="s">
        <v>8310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15">
        <v>4000</v>
      </c>
      <c r="E811" s="1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103.77499999999999</v>
      </c>
      <c r="P811" s="14">
        <f t="shared" si="49"/>
        <v>79.82692307692308</v>
      </c>
      <c r="Q811" t="s">
        <v>8343</v>
      </c>
      <c r="R811" t="s">
        <v>8310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15">
        <v>1500</v>
      </c>
      <c r="E812" s="1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 s="14">
        <f t="shared" si="49"/>
        <v>58.333333333333336</v>
      </c>
      <c r="Q812" t="s">
        <v>8343</v>
      </c>
      <c r="R812" t="s">
        <v>8310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15">
        <v>1000</v>
      </c>
      <c r="E813" s="1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 s="14">
        <f t="shared" si="49"/>
        <v>86.666666666666671</v>
      </c>
      <c r="Q813" t="s">
        <v>8343</v>
      </c>
      <c r="R813" t="s">
        <v>8310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15">
        <v>600</v>
      </c>
      <c r="E814" s="1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151.83333333333334</v>
      </c>
      <c r="P814" s="14">
        <f t="shared" si="49"/>
        <v>27.606060606060606</v>
      </c>
      <c r="Q814" t="s">
        <v>8343</v>
      </c>
      <c r="R814" t="s">
        <v>8310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15">
        <v>1500</v>
      </c>
      <c r="E815" s="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159.99600000000001</v>
      </c>
      <c r="P815" s="14">
        <f t="shared" si="49"/>
        <v>24.999375000000001</v>
      </c>
      <c r="Q815" t="s">
        <v>8343</v>
      </c>
      <c r="R815" t="s">
        <v>8310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15">
        <v>1000</v>
      </c>
      <c r="E816" s="1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127.3</v>
      </c>
      <c r="P816" s="14">
        <f t="shared" si="49"/>
        <v>45.464285714285715</v>
      </c>
      <c r="Q816" t="s">
        <v>8343</v>
      </c>
      <c r="R816" t="s">
        <v>8310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15">
        <v>4000</v>
      </c>
      <c r="E817" s="1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 s="14">
        <f t="shared" si="49"/>
        <v>99.534883720930239</v>
      </c>
      <c r="Q817" t="s">
        <v>8343</v>
      </c>
      <c r="R817" t="s">
        <v>8310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15">
        <v>7000</v>
      </c>
      <c r="E818" s="1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115.12214285714286</v>
      </c>
      <c r="P818" s="14">
        <f t="shared" si="49"/>
        <v>39.31</v>
      </c>
      <c r="Q818" t="s">
        <v>8343</v>
      </c>
      <c r="R818" t="s">
        <v>8310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15">
        <v>1500</v>
      </c>
      <c r="E819" s="1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137.11066666666665</v>
      </c>
      <c r="P819" s="14">
        <f t="shared" si="49"/>
        <v>89.419999999999987</v>
      </c>
      <c r="Q819" t="s">
        <v>8343</v>
      </c>
      <c r="R819" t="s">
        <v>8310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15">
        <v>350</v>
      </c>
      <c r="E820" s="1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155.71428571428572</v>
      </c>
      <c r="P820" s="14">
        <f t="shared" si="49"/>
        <v>28.684210526315791</v>
      </c>
      <c r="Q820" t="s">
        <v>8343</v>
      </c>
      <c r="R820" t="s">
        <v>8310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15">
        <v>400</v>
      </c>
      <c r="E821" s="1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108.74999999999999</v>
      </c>
      <c r="P821" s="14">
        <f t="shared" si="49"/>
        <v>31.071428571428573</v>
      </c>
      <c r="Q821" t="s">
        <v>8343</v>
      </c>
      <c r="R821" t="s">
        <v>8310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15">
        <v>2000</v>
      </c>
      <c r="E822" s="1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134.05000000000001</v>
      </c>
      <c r="P822" s="14">
        <f t="shared" si="49"/>
        <v>70.55263157894737</v>
      </c>
      <c r="Q822" t="s">
        <v>8343</v>
      </c>
      <c r="R822" t="s">
        <v>8310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15">
        <v>17482</v>
      </c>
      <c r="E823" s="1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 s="14">
        <f t="shared" si="49"/>
        <v>224.12820512820514</v>
      </c>
      <c r="Q823" t="s">
        <v>8343</v>
      </c>
      <c r="R823" t="s">
        <v>8310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15">
        <v>3000</v>
      </c>
      <c r="E824" s="1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119.16666666666667</v>
      </c>
      <c r="P824" s="14">
        <f t="shared" si="49"/>
        <v>51.811594202898547</v>
      </c>
      <c r="Q824" t="s">
        <v>8343</v>
      </c>
      <c r="R824" t="s">
        <v>8310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15">
        <v>800</v>
      </c>
      <c r="E825" s="1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179.5</v>
      </c>
      <c r="P825" s="14">
        <f t="shared" si="49"/>
        <v>43.515151515151516</v>
      </c>
      <c r="Q825" t="s">
        <v>8343</v>
      </c>
      <c r="R825" t="s">
        <v>8310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15">
        <v>1600</v>
      </c>
      <c r="E826" s="1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134.38124999999999</v>
      </c>
      <c r="P826" s="14">
        <f t="shared" si="49"/>
        <v>39.816666666666663</v>
      </c>
      <c r="Q826" t="s">
        <v>8343</v>
      </c>
      <c r="R826" t="s">
        <v>8310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15">
        <v>12500</v>
      </c>
      <c r="E827" s="1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100.43200000000002</v>
      </c>
      <c r="P827" s="14">
        <f t="shared" si="49"/>
        <v>126.8080808080808</v>
      </c>
      <c r="Q827" t="s">
        <v>8343</v>
      </c>
      <c r="R827" t="s">
        <v>8310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15">
        <v>5500</v>
      </c>
      <c r="E828" s="1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101.45454545454547</v>
      </c>
      <c r="P828" s="14">
        <f t="shared" si="49"/>
        <v>113.87755102040816</v>
      </c>
      <c r="Q828" t="s">
        <v>8343</v>
      </c>
      <c r="R828" t="s">
        <v>8310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15">
        <v>300</v>
      </c>
      <c r="E829" s="1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103.33333333333334</v>
      </c>
      <c r="P829" s="14">
        <f t="shared" si="49"/>
        <v>28.181818181818183</v>
      </c>
      <c r="Q829" t="s">
        <v>8343</v>
      </c>
      <c r="R829" t="s">
        <v>8310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15">
        <v>1300</v>
      </c>
      <c r="E830" s="1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 s="14">
        <f t="shared" si="49"/>
        <v>36.60526315789474</v>
      </c>
      <c r="Q830" t="s">
        <v>8343</v>
      </c>
      <c r="R830" t="s">
        <v>8310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15">
        <v>500</v>
      </c>
      <c r="E831" s="1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 s="14">
        <f t="shared" si="49"/>
        <v>32.5</v>
      </c>
      <c r="Q831" t="s">
        <v>8343</v>
      </c>
      <c r="R831" t="s">
        <v>8310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15">
        <v>1800</v>
      </c>
      <c r="E832" s="1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107.83333333333334</v>
      </c>
      <c r="P832" s="14">
        <f t="shared" si="49"/>
        <v>60.65625</v>
      </c>
      <c r="Q832" t="s">
        <v>8343</v>
      </c>
      <c r="R832" t="s">
        <v>8310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15">
        <v>1500</v>
      </c>
      <c r="E833" s="1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233.33333333333334</v>
      </c>
      <c r="P833" s="14">
        <f t="shared" si="49"/>
        <v>175</v>
      </c>
      <c r="Q833" t="s">
        <v>8343</v>
      </c>
      <c r="R833" t="s">
        <v>8310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15">
        <v>15000</v>
      </c>
      <c r="E834" s="1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100.60706666666665</v>
      </c>
      <c r="P834" s="14">
        <f t="shared" si="49"/>
        <v>97.993896103896105</v>
      </c>
      <c r="Q834" t="s">
        <v>8343</v>
      </c>
      <c r="R834" t="s">
        <v>8310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15">
        <v>6000</v>
      </c>
      <c r="E835" s="1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(E835/D835)*100</f>
        <v>101.66666666666666</v>
      </c>
      <c r="P835" s="14">
        <f t="shared" ref="P835:P898" si="53">E835/L835</f>
        <v>148.78048780487805</v>
      </c>
      <c r="Q835" t="s">
        <v>8343</v>
      </c>
      <c r="R835" t="s">
        <v>8310</v>
      </c>
      <c r="S835" s="9">
        <f t="shared" ref="S835:S898" si="54">(((J835/60)/60/24)+DATE(1970,1,1))</f>
        <v>41718.878182870372</v>
      </c>
      <c r="T835" s="9">
        <f t="shared" ref="T835:T898" si="55">(((I835/60)/60/24)+DATE(1970,1,1))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15">
        <v>5500</v>
      </c>
      <c r="E836" s="1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131.0181818181818</v>
      </c>
      <c r="P836" s="14">
        <f t="shared" si="53"/>
        <v>96.08</v>
      </c>
      <c r="Q836" t="s">
        <v>8343</v>
      </c>
      <c r="R836" t="s">
        <v>8310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15">
        <v>2000</v>
      </c>
      <c r="E837" s="1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117.25000000000001</v>
      </c>
      <c r="P837" s="14">
        <f t="shared" si="53"/>
        <v>58.625</v>
      </c>
      <c r="Q837" t="s">
        <v>8343</v>
      </c>
      <c r="R837" t="s">
        <v>8310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15">
        <v>5000</v>
      </c>
      <c r="E838" s="1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100.93039999999999</v>
      </c>
      <c r="P838" s="14">
        <f t="shared" si="53"/>
        <v>109.70695652173914</v>
      </c>
      <c r="Q838" t="s">
        <v>8343</v>
      </c>
      <c r="R838" t="s">
        <v>8310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15">
        <v>2500</v>
      </c>
      <c r="E839" s="1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121.8</v>
      </c>
      <c r="P839" s="14">
        <f t="shared" si="53"/>
        <v>49.112903225806448</v>
      </c>
      <c r="Q839" t="s">
        <v>8343</v>
      </c>
      <c r="R839" t="s">
        <v>8310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15">
        <v>2000</v>
      </c>
      <c r="E840" s="1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145.4</v>
      </c>
      <c r="P840" s="14">
        <f t="shared" si="53"/>
        <v>47.672131147540981</v>
      </c>
      <c r="Q840" t="s">
        <v>8343</v>
      </c>
      <c r="R840" t="s">
        <v>8310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15">
        <v>5000</v>
      </c>
      <c r="E841" s="1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116.61660000000001</v>
      </c>
      <c r="P841" s="14">
        <f t="shared" si="53"/>
        <v>60.737812499999997</v>
      </c>
      <c r="Q841" t="s">
        <v>8343</v>
      </c>
      <c r="R841" t="s">
        <v>8310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15">
        <v>10000</v>
      </c>
      <c r="E842" s="1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120.4166</v>
      </c>
      <c r="P842" s="14">
        <f t="shared" si="53"/>
        <v>63.37715789473684</v>
      </c>
      <c r="Q842" t="s">
        <v>8343</v>
      </c>
      <c r="R842" t="s">
        <v>8311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15">
        <v>5000</v>
      </c>
      <c r="E843" s="1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101.32000000000001</v>
      </c>
      <c r="P843" s="14">
        <f t="shared" si="53"/>
        <v>53.893617021276597</v>
      </c>
      <c r="Q843" t="s">
        <v>8343</v>
      </c>
      <c r="R843" t="s">
        <v>8311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15">
        <v>2500</v>
      </c>
      <c r="E844" s="1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104.32</v>
      </c>
      <c r="P844" s="14">
        <f t="shared" si="53"/>
        <v>66.871794871794876</v>
      </c>
      <c r="Q844" t="s">
        <v>8343</v>
      </c>
      <c r="R844" t="s">
        <v>8311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15">
        <v>3000</v>
      </c>
      <c r="E845" s="1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267.13333333333333</v>
      </c>
      <c r="P845" s="14">
        <f t="shared" si="53"/>
        <v>63.102362204724407</v>
      </c>
      <c r="Q845" t="s">
        <v>8343</v>
      </c>
      <c r="R845" t="s">
        <v>8311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15">
        <v>3000</v>
      </c>
      <c r="E846" s="1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194.13333333333333</v>
      </c>
      <c r="P846" s="14">
        <f t="shared" si="53"/>
        <v>36.628930817610062</v>
      </c>
      <c r="Q846" t="s">
        <v>8343</v>
      </c>
      <c r="R846" t="s">
        <v>8311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15">
        <v>5000</v>
      </c>
      <c r="E847" s="1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120.3802</v>
      </c>
      <c r="P847" s="14">
        <f t="shared" si="53"/>
        <v>34.005706214689269</v>
      </c>
      <c r="Q847" t="s">
        <v>8343</v>
      </c>
      <c r="R847" t="s">
        <v>8311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15">
        <v>1100</v>
      </c>
      <c r="E848" s="1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122.00090909090908</v>
      </c>
      <c r="P848" s="14">
        <f t="shared" si="53"/>
        <v>28.553404255319148</v>
      </c>
      <c r="Q848" t="s">
        <v>8343</v>
      </c>
      <c r="R848" t="s">
        <v>8311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15">
        <v>10</v>
      </c>
      <c r="E849" s="1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 s="14">
        <f t="shared" si="53"/>
        <v>10</v>
      </c>
      <c r="Q849" t="s">
        <v>8343</v>
      </c>
      <c r="R849" t="s">
        <v>8311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15">
        <v>300</v>
      </c>
      <c r="E850" s="1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 s="14">
        <f t="shared" si="53"/>
        <v>18.75</v>
      </c>
      <c r="Q850" t="s">
        <v>8343</v>
      </c>
      <c r="R850" t="s">
        <v>8311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15">
        <v>4000</v>
      </c>
      <c r="E851" s="1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119.9</v>
      </c>
      <c r="P851" s="14">
        <f t="shared" si="53"/>
        <v>41.704347826086959</v>
      </c>
      <c r="Q851" t="s">
        <v>8343</v>
      </c>
      <c r="R851" t="s">
        <v>8311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15">
        <v>4000</v>
      </c>
      <c r="E852" s="1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155.17499999999998</v>
      </c>
      <c r="P852" s="14">
        <f t="shared" si="53"/>
        <v>46.669172932330824</v>
      </c>
      <c r="Q852" t="s">
        <v>8343</v>
      </c>
      <c r="R852" t="s">
        <v>8311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15">
        <v>2000</v>
      </c>
      <c r="E853" s="1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130.44999999999999</v>
      </c>
      <c r="P853" s="14">
        <f t="shared" si="53"/>
        <v>37.271428571428572</v>
      </c>
      <c r="Q853" t="s">
        <v>8343</v>
      </c>
      <c r="R853" t="s">
        <v>8311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15">
        <v>3500</v>
      </c>
      <c r="E854" s="1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104.97142857142859</v>
      </c>
      <c r="P854" s="14">
        <f t="shared" si="53"/>
        <v>59.258064516129032</v>
      </c>
      <c r="Q854" t="s">
        <v>8343</v>
      </c>
      <c r="R854" t="s">
        <v>8311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15">
        <v>300</v>
      </c>
      <c r="E855" s="1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 s="14">
        <f t="shared" si="53"/>
        <v>30</v>
      </c>
      <c r="Q855" t="s">
        <v>8343</v>
      </c>
      <c r="R855" t="s">
        <v>8311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15">
        <v>27800</v>
      </c>
      <c r="E856" s="1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118.2205035971223</v>
      </c>
      <c r="P856" s="14">
        <f t="shared" si="53"/>
        <v>65.8623246492986</v>
      </c>
      <c r="Q856" t="s">
        <v>8343</v>
      </c>
      <c r="R856" t="s">
        <v>8311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15">
        <v>1450</v>
      </c>
      <c r="E857" s="1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103.44827586206897</v>
      </c>
      <c r="P857" s="14">
        <f t="shared" si="53"/>
        <v>31.914893617021278</v>
      </c>
      <c r="Q857" t="s">
        <v>8343</v>
      </c>
      <c r="R857" t="s">
        <v>8311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15">
        <v>250</v>
      </c>
      <c r="E858" s="1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218.00000000000003</v>
      </c>
      <c r="P858" s="14">
        <f t="shared" si="53"/>
        <v>19.464285714285715</v>
      </c>
      <c r="Q858" t="s">
        <v>8343</v>
      </c>
      <c r="R858" t="s">
        <v>8311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15">
        <v>1200</v>
      </c>
      <c r="E859" s="1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 s="14">
        <f t="shared" si="53"/>
        <v>50</v>
      </c>
      <c r="Q859" t="s">
        <v>8343</v>
      </c>
      <c r="R859" t="s">
        <v>8311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15">
        <v>1200</v>
      </c>
      <c r="E860" s="1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144.00583333333333</v>
      </c>
      <c r="P860" s="14">
        <f t="shared" si="53"/>
        <v>22.737763157894737</v>
      </c>
      <c r="Q860" t="s">
        <v>8343</v>
      </c>
      <c r="R860" t="s">
        <v>8311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15">
        <v>4000</v>
      </c>
      <c r="E861" s="1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104.67500000000001</v>
      </c>
      <c r="P861" s="14">
        <f t="shared" si="53"/>
        <v>42.724489795918366</v>
      </c>
      <c r="Q861" t="s">
        <v>8343</v>
      </c>
      <c r="R861" t="s">
        <v>8311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15">
        <v>14000</v>
      </c>
      <c r="E862" s="1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18.142857142857142</v>
      </c>
      <c r="P862" s="14">
        <f t="shared" si="53"/>
        <v>52.916666666666664</v>
      </c>
      <c r="Q862" t="s">
        <v>8343</v>
      </c>
      <c r="R862" t="s">
        <v>8312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15">
        <v>4500</v>
      </c>
      <c r="E863" s="1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2.2444444444444445</v>
      </c>
      <c r="P863" s="14">
        <f t="shared" si="53"/>
        <v>50.5</v>
      </c>
      <c r="Q863" t="s">
        <v>8343</v>
      </c>
      <c r="R863" t="s">
        <v>8312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15">
        <v>50000</v>
      </c>
      <c r="E864" s="1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0.33999999999999997</v>
      </c>
      <c r="P864" s="14">
        <f t="shared" si="53"/>
        <v>42.5</v>
      </c>
      <c r="Q864" t="s">
        <v>8343</v>
      </c>
      <c r="R864" t="s">
        <v>8312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15">
        <v>2000</v>
      </c>
      <c r="E865" s="1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4.5</v>
      </c>
      <c r="P865" s="14">
        <f t="shared" si="53"/>
        <v>18</v>
      </c>
      <c r="Q865" t="s">
        <v>8343</v>
      </c>
      <c r="R865" t="s">
        <v>8312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15">
        <v>6500</v>
      </c>
      <c r="E866" s="1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41.53846153846154</v>
      </c>
      <c r="P866" s="14">
        <f t="shared" si="53"/>
        <v>34.177215189873415</v>
      </c>
      <c r="Q866" t="s">
        <v>8343</v>
      </c>
      <c r="R866" t="s">
        <v>8312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15">
        <v>2200</v>
      </c>
      <c r="E867" s="1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</v>
      </c>
      <c r="P867" s="14">
        <f t="shared" si="53"/>
        <v>22.5</v>
      </c>
      <c r="Q867" t="s">
        <v>8343</v>
      </c>
      <c r="R867" t="s">
        <v>8312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15">
        <v>3500</v>
      </c>
      <c r="E868" s="1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18.285714285714285</v>
      </c>
      <c r="P868" s="14">
        <f t="shared" si="53"/>
        <v>58.18181818181818</v>
      </c>
      <c r="Q868" t="s">
        <v>8343</v>
      </c>
      <c r="R868" t="s">
        <v>8312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15">
        <v>5000</v>
      </c>
      <c r="E869" s="1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24.02</v>
      </c>
      <c r="P869" s="14">
        <f t="shared" si="53"/>
        <v>109.18181818181819</v>
      </c>
      <c r="Q869" t="s">
        <v>8343</v>
      </c>
      <c r="R869" t="s">
        <v>8312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15">
        <v>45000</v>
      </c>
      <c r="E870" s="1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0.1111111111111111</v>
      </c>
      <c r="P870" s="14">
        <f t="shared" si="53"/>
        <v>50</v>
      </c>
      <c r="Q870" t="s">
        <v>8343</v>
      </c>
      <c r="R870" t="s">
        <v>8312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15">
        <v>8800</v>
      </c>
      <c r="E871" s="1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11.818181818181818</v>
      </c>
      <c r="P871" s="14">
        <f t="shared" si="53"/>
        <v>346.66666666666669</v>
      </c>
      <c r="Q871" t="s">
        <v>8343</v>
      </c>
      <c r="R871" t="s">
        <v>8312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15">
        <v>20000</v>
      </c>
      <c r="E872" s="1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0.31</v>
      </c>
      <c r="P872" s="14">
        <f t="shared" si="53"/>
        <v>12.4</v>
      </c>
      <c r="Q872" t="s">
        <v>8343</v>
      </c>
      <c r="R872" t="s">
        <v>8312</v>
      </c>
      <c r="S872" s="9">
        <f t="shared" si="54"/>
        <v>41488.022256944445</v>
      </c>
      <c r="T872" s="9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15">
        <v>6000</v>
      </c>
      <c r="E873" s="1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5.416666666666667</v>
      </c>
      <c r="P873" s="14">
        <f t="shared" si="53"/>
        <v>27.083333333333332</v>
      </c>
      <c r="Q873" t="s">
        <v>8343</v>
      </c>
      <c r="R873" t="s">
        <v>8312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15">
        <v>8000</v>
      </c>
      <c r="E874" s="1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0.8125</v>
      </c>
      <c r="P874" s="14">
        <f t="shared" si="53"/>
        <v>32.5</v>
      </c>
      <c r="Q874" t="s">
        <v>8343</v>
      </c>
      <c r="R874" t="s">
        <v>8312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15">
        <v>3500</v>
      </c>
      <c r="E875" s="1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1.2857142857142856</v>
      </c>
      <c r="P875" s="14">
        <f t="shared" si="53"/>
        <v>9</v>
      </c>
      <c r="Q875" t="s">
        <v>8343</v>
      </c>
      <c r="R875" t="s">
        <v>8312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15">
        <v>3000</v>
      </c>
      <c r="E876" s="1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24.333333333333336</v>
      </c>
      <c r="P876" s="14">
        <f t="shared" si="53"/>
        <v>34.761904761904759</v>
      </c>
      <c r="Q876" t="s">
        <v>8343</v>
      </c>
      <c r="R876" t="s">
        <v>8312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15">
        <v>5000</v>
      </c>
      <c r="E877" s="1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 s="14" t="e">
        <f t="shared" si="53"/>
        <v>#DIV/0!</v>
      </c>
      <c r="Q877" t="s">
        <v>8343</v>
      </c>
      <c r="R877" t="s">
        <v>8312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15">
        <v>3152</v>
      </c>
      <c r="E878" s="1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40.799492385786799</v>
      </c>
      <c r="P878" s="14">
        <f t="shared" si="53"/>
        <v>28.577777777777779</v>
      </c>
      <c r="Q878" t="s">
        <v>8343</v>
      </c>
      <c r="R878" t="s">
        <v>8312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15">
        <v>2000</v>
      </c>
      <c r="E879" s="1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67.55</v>
      </c>
      <c r="P879" s="14">
        <f t="shared" si="53"/>
        <v>46.586206896551722</v>
      </c>
      <c r="Q879" t="s">
        <v>8343</v>
      </c>
      <c r="R879" t="s">
        <v>8312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15">
        <v>5000</v>
      </c>
      <c r="E880" s="1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1.3</v>
      </c>
      <c r="P880" s="14">
        <f t="shared" si="53"/>
        <v>32.5</v>
      </c>
      <c r="Q880" t="s">
        <v>8343</v>
      </c>
      <c r="R880" t="s">
        <v>8312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15">
        <v>2100</v>
      </c>
      <c r="E881" s="1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30.666666666666664</v>
      </c>
      <c r="P881" s="14">
        <f t="shared" si="53"/>
        <v>21.466666666666665</v>
      </c>
      <c r="Q881" t="s">
        <v>8343</v>
      </c>
      <c r="R881" t="s">
        <v>8312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15">
        <v>3780</v>
      </c>
      <c r="E882" s="1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</v>
      </c>
      <c r="P882" s="14">
        <f t="shared" si="53"/>
        <v>14.125</v>
      </c>
      <c r="Q882" t="s">
        <v>8343</v>
      </c>
      <c r="R882" t="s">
        <v>8313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15">
        <v>3750</v>
      </c>
      <c r="E883" s="1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0.8</v>
      </c>
      <c r="P883" s="14">
        <f t="shared" si="53"/>
        <v>30</v>
      </c>
      <c r="Q883" t="s">
        <v>8343</v>
      </c>
      <c r="R883" t="s">
        <v>8313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15">
        <v>1500</v>
      </c>
      <c r="E884" s="1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20.133333333333333</v>
      </c>
      <c r="P884" s="14">
        <f t="shared" si="53"/>
        <v>21.571428571428573</v>
      </c>
      <c r="Q884" t="s">
        <v>8343</v>
      </c>
      <c r="R884" t="s">
        <v>8313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15">
        <v>5000</v>
      </c>
      <c r="E885" s="1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40.020000000000003</v>
      </c>
      <c r="P885" s="14">
        <f t="shared" si="53"/>
        <v>83.375</v>
      </c>
      <c r="Q885" t="s">
        <v>8343</v>
      </c>
      <c r="R885" t="s">
        <v>8313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15">
        <v>2000</v>
      </c>
      <c r="E886" s="1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 s="14">
        <f t="shared" si="53"/>
        <v>10</v>
      </c>
      <c r="Q886" t="s">
        <v>8343</v>
      </c>
      <c r="R886" t="s">
        <v>8313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15">
        <v>1000</v>
      </c>
      <c r="E887" s="1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 s="14">
        <f t="shared" si="53"/>
        <v>35.714285714285715</v>
      </c>
      <c r="Q887" t="s">
        <v>8343</v>
      </c>
      <c r="R887" t="s">
        <v>8313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15">
        <v>500</v>
      </c>
      <c r="E888" s="1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 s="14">
        <f t="shared" si="53"/>
        <v>29.285714285714285</v>
      </c>
      <c r="Q888" t="s">
        <v>8343</v>
      </c>
      <c r="R888" t="s">
        <v>8313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15">
        <v>1000</v>
      </c>
      <c r="E889" s="1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 s="14" t="e">
        <f t="shared" si="53"/>
        <v>#DIV/0!</v>
      </c>
      <c r="Q889" t="s">
        <v>8343</v>
      </c>
      <c r="R889" t="s">
        <v>8313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15">
        <v>1000</v>
      </c>
      <c r="E890" s="1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7.1999999999999993</v>
      </c>
      <c r="P890" s="14">
        <f t="shared" si="53"/>
        <v>18</v>
      </c>
      <c r="Q890" t="s">
        <v>8343</v>
      </c>
      <c r="R890" t="s">
        <v>8313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15">
        <v>25000</v>
      </c>
      <c r="E891" s="1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9.4412800000000008</v>
      </c>
      <c r="P891" s="14">
        <f t="shared" si="53"/>
        <v>73.760000000000005</v>
      </c>
      <c r="Q891" t="s">
        <v>8343</v>
      </c>
      <c r="R891" t="s">
        <v>8313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15">
        <v>3000</v>
      </c>
      <c r="E892" s="1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4.1666666666666661</v>
      </c>
      <c r="P892" s="14">
        <f t="shared" si="53"/>
        <v>31.25</v>
      </c>
      <c r="Q892" t="s">
        <v>8343</v>
      </c>
      <c r="R892" t="s">
        <v>8313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15">
        <v>8000</v>
      </c>
      <c r="E893" s="1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</v>
      </c>
      <c r="P893" s="14">
        <f t="shared" si="53"/>
        <v>28.888888888888889</v>
      </c>
      <c r="Q893" t="s">
        <v>8343</v>
      </c>
      <c r="R893" t="s">
        <v>8313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15">
        <v>6000</v>
      </c>
      <c r="E894" s="1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40.75</v>
      </c>
      <c r="P894" s="14">
        <f t="shared" si="53"/>
        <v>143.8235294117647</v>
      </c>
      <c r="Q894" t="s">
        <v>8343</v>
      </c>
      <c r="R894" t="s">
        <v>8313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15">
        <v>2000</v>
      </c>
      <c r="E895" s="1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 s="14">
        <f t="shared" si="53"/>
        <v>40</v>
      </c>
      <c r="Q895" t="s">
        <v>8343</v>
      </c>
      <c r="R895" t="s">
        <v>8313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15">
        <v>20000</v>
      </c>
      <c r="E896" s="1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39.17</v>
      </c>
      <c r="P896" s="14">
        <f t="shared" si="53"/>
        <v>147.81132075471697</v>
      </c>
      <c r="Q896" t="s">
        <v>8343</v>
      </c>
      <c r="R896" t="s">
        <v>8313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15">
        <v>8000</v>
      </c>
      <c r="E897" s="1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</v>
      </c>
      <c r="P897" s="14">
        <f t="shared" si="53"/>
        <v>27.857142857142858</v>
      </c>
      <c r="Q897" t="s">
        <v>8343</v>
      </c>
      <c r="R897" t="s">
        <v>8313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15">
        <v>8000</v>
      </c>
      <c r="E898" s="1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 s="14">
        <f t="shared" si="53"/>
        <v>44.444444444444443</v>
      </c>
      <c r="Q898" t="s">
        <v>8343</v>
      </c>
      <c r="R898" t="s">
        <v>8313</v>
      </c>
      <c r="S898" s="9">
        <f t="shared" si="54"/>
        <v>42218.872986111113</v>
      </c>
      <c r="T898" s="9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15">
        <v>3000</v>
      </c>
      <c r="E899" s="1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(E899/D899)*100</f>
        <v>0</v>
      </c>
      <c r="P899" s="14" t="e">
        <f t="shared" ref="P899:P962" si="57">E899/L899</f>
        <v>#DIV/0!</v>
      </c>
      <c r="Q899" t="s">
        <v>8343</v>
      </c>
      <c r="R899" t="s">
        <v>8313</v>
      </c>
      <c r="S899" s="9">
        <f t="shared" ref="S899:S962" si="58">(((J899/60)/60/24)+DATE(1970,1,1))</f>
        <v>41211.688750000001</v>
      </c>
      <c r="T899" s="9">
        <f t="shared" ref="T899:T962" si="59">(((I899/60)/60/24)+DATE(1970,1,1))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15">
        <v>2500</v>
      </c>
      <c r="E900" s="1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2.8000000000000003</v>
      </c>
      <c r="P900" s="14">
        <f t="shared" si="57"/>
        <v>35</v>
      </c>
      <c r="Q900" t="s">
        <v>8343</v>
      </c>
      <c r="R900" t="s">
        <v>8313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15">
        <v>750</v>
      </c>
      <c r="E901" s="1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37.333333333333336</v>
      </c>
      <c r="P901" s="14">
        <f t="shared" si="57"/>
        <v>35</v>
      </c>
      <c r="Q901" t="s">
        <v>8343</v>
      </c>
      <c r="R901" t="s">
        <v>8313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15">
        <v>5000</v>
      </c>
      <c r="E902" s="1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0.42</v>
      </c>
      <c r="P902" s="14">
        <f t="shared" si="57"/>
        <v>10.5</v>
      </c>
      <c r="Q902" t="s">
        <v>8343</v>
      </c>
      <c r="R902" t="s">
        <v>8312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15">
        <v>6500</v>
      </c>
      <c r="E903" s="1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 s="14" t="e">
        <f t="shared" si="57"/>
        <v>#DIV/0!</v>
      </c>
      <c r="Q903" t="s">
        <v>8343</v>
      </c>
      <c r="R903" t="s">
        <v>8312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15">
        <v>30000</v>
      </c>
      <c r="E904" s="1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0.3</v>
      </c>
      <c r="P904" s="14">
        <f t="shared" si="57"/>
        <v>30</v>
      </c>
      <c r="Q904" t="s">
        <v>8343</v>
      </c>
      <c r="R904" t="s">
        <v>8312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15">
        <v>5000</v>
      </c>
      <c r="E905" s="1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</v>
      </c>
      <c r="P905" s="14">
        <f t="shared" si="57"/>
        <v>40</v>
      </c>
      <c r="Q905" t="s">
        <v>8343</v>
      </c>
      <c r="R905" t="s">
        <v>8312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15">
        <v>50000</v>
      </c>
      <c r="E906" s="1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0.30199999999999999</v>
      </c>
      <c r="P906" s="14">
        <f t="shared" si="57"/>
        <v>50.333333333333336</v>
      </c>
      <c r="Q906" t="s">
        <v>8343</v>
      </c>
      <c r="R906" t="s">
        <v>8312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15">
        <v>6500</v>
      </c>
      <c r="E907" s="1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</v>
      </c>
      <c r="P907" s="14">
        <f t="shared" si="57"/>
        <v>32.666666666666664</v>
      </c>
      <c r="Q907" t="s">
        <v>8343</v>
      </c>
      <c r="R907" t="s">
        <v>8312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15">
        <v>15000</v>
      </c>
      <c r="E908" s="1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 s="14" t="e">
        <f t="shared" si="57"/>
        <v>#DIV/0!</v>
      </c>
      <c r="Q908" t="s">
        <v>8343</v>
      </c>
      <c r="R908" t="s">
        <v>8312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15">
        <v>2900</v>
      </c>
      <c r="E909" s="1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 s="14" t="e">
        <f t="shared" si="57"/>
        <v>#DIV/0!</v>
      </c>
      <c r="Q909" t="s">
        <v>8343</v>
      </c>
      <c r="R909" t="s">
        <v>8312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15">
        <v>2500</v>
      </c>
      <c r="E910" s="1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 s="14" t="e">
        <f t="shared" si="57"/>
        <v>#DIV/0!</v>
      </c>
      <c r="Q910" t="s">
        <v>8343</v>
      </c>
      <c r="R910" t="s">
        <v>8312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15">
        <v>16000</v>
      </c>
      <c r="E911" s="1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</v>
      </c>
      <c r="P911" s="14">
        <f t="shared" si="57"/>
        <v>65</v>
      </c>
      <c r="Q911" t="s">
        <v>8343</v>
      </c>
      <c r="R911" t="s">
        <v>8312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15">
        <v>550</v>
      </c>
      <c r="E912" s="1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22.363636363636363</v>
      </c>
      <c r="P912" s="14">
        <f t="shared" si="57"/>
        <v>24.6</v>
      </c>
      <c r="Q912" t="s">
        <v>8343</v>
      </c>
      <c r="R912" t="s">
        <v>8312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15">
        <v>100000</v>
      </c>
      <c r="E913" s="1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 s="14" t="e">
        <f t="shared" si="57"/>
        <v>#DIV/0!</v>
      </c>
      <c r="Q913" t="s">
        <v>8343</v>
      </c>
      <c r="R913" t="s">
        <v>8312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15">
        <v>3500</v>
      </c>
      <c r="E914" s="1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0.85714285714285721</v>
      </c>
      <c r="P914" s="14">
        <f t="shared" si="57"/>
        <v>15</v>
      </c>
      <c r="Q914" t="s">
        <v>8343</v>
      </c>
      <c r="R914" t="s">
        <v>8312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15">
        <v>30000</v>
      </c>
      <c r="E915" s="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6.6066666666666665</v>
      </c>
      <c r="P915" s="14">
        <f t="shared" si="57"/>
        <v>82.583333333333329</v>
      </c>
      <c r="Q915" t="s">
        <v>8343</v>
      </c>
      <c r="R915" t="s">
        <v>8312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15">
        <v>1500</v>
      </c>
      <c r="E916" s="1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 s="14" t="e">
        <f t="shared" si="57"/>
        <v>#DIV/0!</v>
      </c>
      <c r="Q916" t="s">
        <v>8343</v>
      </c>
      <c r="R916" t="s">
        <v>8312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15">
        <v>6500</v>
      </c>
      <c r="E917" s="1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5.7692307692307692</v>
      </c>
      <c r="P917" s="14">
        <f t="shared" si="57"/>
        <v>41.666666666666664</v>
      </c>
      <c r="Q917" t="s">
        <v>8343</v>
      </c>
      <c r="R917" t="s">
        <v>8312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15">
        <v>3300</v>
      </c>
      <c r="E918" s="1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 s="14" t="e">
        <f t="shared" si="57"/>
        <v>#DIV/0!</v>
      </c>
      <c r="Q918" t="s">
        <v>8343</v>
      </c>
      <c r="R918" t="s">
        <v>8312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15">
        <v>5000</v>
      </c>
      <c r="E919" s="1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0.6</v>
      </c>
      <c r="P919" s="14">
        <f t="shared" si="57"/>
        <v>30</v>
      </c>
      <c r="Q919" t="s">
        <v>8343</v>
      </c>
      <c r="R919" t="s">
        <v>8312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15">
        <v>3900</v>
      </c>
      <c r="E920" s="1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</v>
      </c>
      <c r="P920" s="14">
        <f t="shared" si="57"/>
        <v>19.600000000000001</v>
      </c>
      <c r="Q920" t="s">
        <v>8343</v>
      </c>
      <c r="R920" t="s">
        <v>8312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15">
        <v>20000</v>
      </c>
      <c r="E921" s="1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0.5</v>
      </c>
      <c r="P921" s="14">
        <f t="shared" si="57"/>
        <v>100</v>
      </c>
      <c r="Q921" t="s">
        <v>8343</v>
      </c>
      <c r="R921" t="s">
        <v>8312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15">
        <v>5500</v>
      </c>
      <c r="E922" s="1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 s="14" t="e">
        <f t="shared" si="57"/>
        <v>#DIV/0!</v>
      </c>
      <c r="Q922" t="s">
        <v>8343</v>
      </c>
      <c r="R922" t="s">
        <v>8312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15">
        <v>15000</v>
      </c>
      <c r="E923" s="1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30.9</v>
      </c>
      <c r="P923" s="14">
        <f t="shared" si="57"/>
        <v>231.75</v>
      </c>
      <c r="Q923" t="s">
        <v>8343</v>
      </c>
      <c r="R923" t="s">
        <v>8312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15">
        <v>27000</v>
      </c>
      <c r="E924" s="1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21.037037037037038</v>
      </c>
      <c r="P924" s="14">
        <f t="shared" si="57"/>
        <v>189.33333333333334</v>
      </c>
      <c r="Q924" t="s">
        <v>8343</v>
      </c>
      <c r="R924" t="s">
        <v>8312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15">
        <v>15000</v>
      </c>
      <c r="E925" s="1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2.1999999999999997</v>
      </c>
      <c r="P925" s="14">
        <f t="shared" si="57"/>
        <v>55</v>
      </c>
      <c r="Q925" t="s">
        <v>8343</v>
      </c>
      <c r="R925" t="s">
        <v>8312</v>
      </c>
      <c r="S925" s="9">
        <f t="shared" si="58"/>
        <v>41934.959756944445</v>
      </c>
      <c r="T925" s="9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15">
        <v>3000</v>
      </c>
      <c r="E926" s="1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10.9</v>
      </c>
      <c r="P926" s="14">
        <f t="shared" si="57"/>
        <v>21.8</v>
      </c>
      <c r="Q926" t="s">
        <v>8343</v>
      </c>
      <c r="R926" t="s">
        <v>8312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15">
        <v>6000</v>
      </c>
      <c r="E927" s="1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2.666666666666667</v>
      </c>
      <c r="P927" s="14">
        <f t="shared" si="57"/>
        <v>32</v>
      </c>
      <c r="Q927" t="s">
        <v>8343</v>
      </c>
      <c r="R927" t="s">
        <v>8312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15">
        <v>7000</v>
      </c>
      <c r="E928" s="1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 s="14" t="e">
        <f t="shared" si="57"/>
        <v>#DIV/0!</v>
      </c>
      <c r="Q928" t="s">
        <v>8343</v>
      </c>
      <c r="R928" t="s">
        <v>8312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15">
        <v>20000</v>
      </c>
      <c r="E929" s="1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 s="14" t="e">
        <f t="shared" si="57"/>
        <v>#DIV/0!</v>
      </c>
      <c r="Q929" t="s">
        <v>8343</v>
      </c>
      <c r="R929" t="s">
        <v>8312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15">
        <v>14500</v>
      </c>
      <c r="E930" s="1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10.86206896551724</v>
      </c>
      <c r="P930" s="14">
        <f t="shared" si="57"/>
        <v>56.25</v>
      </c>
      <c r="Q930" t="s">
        <v>8343</v>
      </c>
      <c r="R930" t="s">
        <v>8312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15">
        <v>500</v>
      </c>
      <c r="E931" s="1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 s="14" t="e">
        <f t="shared" si="57"/>
        <v>#DIV/0!</v>
      </c>
      <c r="Q931" t="s">
        <v>8343</v>
      </c>
      <c r="R931" t="s">
        <v>8312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15">
        <v>900</v>
      </c>
      <c r="E932" s="1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38.333333333333336</v>
      </c>
      <c r="P932" s="14">
        <f t="shared" si="57"/>
        <v>69</v>
      </c>
      <c r="Q932" t="s">
        <v>8343</v>
      </c>
      <c r="R932" t="s">
        <v>8312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15">
        <v>2000</v>
      </c>
      <c r="E933" s="1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6.5500000000000007</v>
      </c>
      <c r="P933" s="14">
        <f t="shared" si="57"/>
        <v>18.714285714285715</v>
      </c>
      <c r="Q933" t="s">
        <v>8343</v>
      </c>
      <c r="R933" t="s">
        <v>8312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15">
        <v>9500</v>
      </c>
      <c r="E934" s="1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14.536842105263158</v>
      </c>
      <c r="P934" s="14">
        <f t="shared" si="57"/>
        <v>46.033333333333331</v>
      </c>
      <c r="Q934" t="s">
        <v>8343</v>
      </c>
      <c r="R934" t="s">
        <v>8312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15">
        <v>2000</v>
      </c>
      <c r="E935" s="1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 s="14">
        <f t="shared" si="57"/>
        <v>60</v>
      </c>
      <c r="Q935" t="s">
        <v>8343</v>
      </c>
      <c r="R935" t="s">
        <v>8312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15">
        <v>5000</v>
      </c>
      <c r="E936" s="1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30.4</v>
      </c>
      <c r="P936" s="14">
        <f t="shared" si="57"/>
        <v>50.666666666666664</v>
      </c>
      <c r="Q936" t="s">
        <v>8343</v>
      </c>
      <c r="R936" t="s">
        <v>8312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15">
        <v>3500</v>
      </c>
      <c r="E937" s="1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1.4285714285714286</v>
      </c>
      <c r="P937" s="14">
        <f t="shared" si="57"/>
        <v>25</v>
      </c>
      <c r="Q937" t="s">
        <v>8343</v>
      </c>
      <c r="R937" t="s">
        <v>8312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15">
        <v>1400</v>
      </c>
      <c r="E938" s="1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 s="14" t="e">
        <f t="shared" si="57"/>
        <v>#DIV/0!</v>
      </c>
      <c r="Q938" t="s">
        <v>8343</v>
      </c>
      <c r="R938" t="s">
        <v>8312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15">
        <v>3500</v>
      </c>
      <c r="E939" s="1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1.1428571428571428</v>
      </c>
      <c r="P939" s="14">
        <f t="shared" si="57"/>
        <v>20</v>
      </c>
      <c r="Q939" t="s">
        <v>8343</v>
      </c>
      <c r="R939" t="s">
        <v>8312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15">
        <v>7000</v>
      </c>
      <c r="E940" s="1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0.35714285714285715</v>
      </c>
      <c r="P940" s="14">
        <f t="shared" si="57"/>
        <v>25</v>
      </c>
      <c r="Q940" t="s">
        <v>8343</v>
      </c>
      <c r="R940" t="s">
        <v>8312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15">
        <v>2750</v>
      </c>
      <c r="E941" s="1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1.4545454545454546</v>
      </c>
      <c r="P941" s="14">
        <f t="shared" si="57"/>
        <v>20</v>
      </c>
      <c r="Q941" t="s">
        <v>8343</v>
      </c>
      <c r="R941" t="s">
        <v>8312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15">
        <v>9000</v>
      </c>
      <c r="E942" s="1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17.155555555555555</v>
      </c>
      <c r="P942" s="14">
        <f t="shared" si="57"/>
        <v>110.28571428571429</v>
      </c>
      <c r="Q942" t="s">
        <v>8337</v>
      </c>
      <c r="R942" t="s">
        <v>8339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15">
        <v>50000</v>
      </c>
      <c r="E943" s="1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</v>
      </c>
      <c r="P943" s="14">
        <f t="shared" si="57"/>
        <v>37.451612903225808</v>
      </c>
      <c r="Q943" t="s">
        <v>8337</v>
      </c>
      <c r="R943" t="s">
        <v>8339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15">
        <v>7500</v>
      </c>
      <c r="E944" s="1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8.9066666666666663</v>
      </c>
      <c r="P944" s="14">
        <f t="shared" si="57"/>
        <v>41.75</v>
      </c>
      <c r="Q944" t="s">
        <v>8337</v>
      </c>
      <c r="R944" t="s">
        <v>8339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15">
        <v>3000</v>
      </c>
      <c r="E945" s="1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9.6333333333333346</v>
      </c>
      <c r="P945" s="14">
        <f t="shared" si="57"/>
        <v>24.083333333333332</v>
      </c>
      <c r="Q945" t="s">
        <v>8337</v>
      </c>
      <c r="R945" t="s">
        <v>8339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15">
        <v>50000</v>
      </c>
      <c r="E946" s="1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13.325999999999999</v>
      </c>
      <c r="P946" s="14">
        <f t="shared" si="57"/>
        <v>69.40625</v>
      </c>
      <c r="Q946" t="s">
        <v>8337</v>
      </c>
      <c r="R946" t="s">
        <v>8339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15">
        <v>100000</v>
      </c>
      <c r="E947" s="1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</v>
      </c>
      <c r="P947" s="14">
        <f t="shared" si="57"/>
        <v>155.25</v>
      </c>
      <c r="Q947" t="s">
        <v>8337</v>
      </c>
      <c r="R947" t="s">
        <v>8339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15">
        <v>15000</v>
      </c>
      <c r="E948" s="1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1.9066666666666665</v>
      </c>
      <c r="P948" s="14">
        <f t="shared" si="57"/>
        <v>57.2</v>
      </c>
      <c r="Q948" t="s">
        <v>8337</v>
      </c>
      <c r="R948" t="s">
        <v>8339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15">
        <v>850</v>
      </c>
      <c r="E949" s="1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 s="14" t="e">
        <f t="shared" si="57"/>
        <v>#DIV/0!</v>
      </c>
      <c r="Q949" t="s">
        <v>8337</v>
      </c>
      <c r="R949" t="s">
        <v>8339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15">
        <v>4000</v>
      </c>
      <c r="E950" s="1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 s="14">
        <f t="shared" si="57"/>
        <v>60</v>
      </c>
      <c r="Q950" t="s">
        <v>8337</v>
      </c>
      <c r="R950" t="s">
        <v>8339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15">
        <v>20000</v>
      </c>
      <c r="E951" s="1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</v>
      </c>
      <c r="P951" s="14">
        <f t="shared" si="57"/>
        <v>39</v>
      </c>
      <c r="Q951" t="s">
        <v>8337</v>
      </c>
      <c r="R951" t="s">
        <v>8339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15">
        <v>5000</v>
      </c>
      <c r="E952" s="1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28.04</v>
      </c>
      <c r="P952" s="14">
        <f t="shared" si="57"/>
        <v>58.416666666666664</v>
      </c>
      <c r="Q952" t="s">
        <v>8337</v>
      </c>
      <c r="R952" t="s">
        <v>8339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15">
        <v>50000</v>
      </c>
      <c r="E953" s="1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38.39</v>
      </c>
      <c r="P953" s="14">
        <f t="shared" si="57"/>
        <v>158.63636363636363</v>
      </c>
      <c r="Q953" t="s">
        <v>8337</v>
      </c>
      <c r="R953" t="s">
        <v>8339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15">
        <v>49000</v>
      </c>
      <c r="E954" s="1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39.942857142857143</v>
      </c>
      <c r="P954" s="14">
        <f t="shared" si="57"/>
        <v>99.857142857142861</v>
      </c>
      <c r="Q954" t="s">
        <v>8337</v>
      </c>
      <c r="R954" t="s">
        <v>8339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15">
        <v>15000</v>
      </c>
      <c r="E955" s="1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0.84</v>
      </c>
      <c r="P955" s="14">
        <f t="shared" si="57"/>
        <v>25.2</v>
      </c>
      <c r="Q955" t="s">
        <v>8337</v>
      </c>
      <c r="R955" t="s">
        <v>8339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15">
        <v>15000</v>
      </c>
      <c r="E956" s="1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43.406666666666666</v>
      </c>
      <c r="P956" s="14">
        <f t="shared" si="57"/>
        <v>89.191780821917803</v>
      </c>
      <c r="Q956" t="s">
        <v>8337</v>
      </c>
      <c r="R956" t="s">
        <v>8339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15">
        <v>300000</v>
      </c>
      <c r="E957" s="1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5.6613333333333333</v>
      </c>
      <c r="P957" s="14">
        <f t="shared" si="57"/>
        <v>182.6236559139785</v>
      </c>
      <c r="Q957" t="s">
        <v>8337</v>
      </c>
      <c r="R957" t="s">
        <v>8339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15">
        <v>50000</v>
      </c>
      <c r="E958" s="1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1.722</v>
      </c>
      <c r="P958" s="14">
        <f t="shared" si="57"/>
        <v>50.647058823529413</v>
      </c>
      <c r="Q958" t="s">
        <v>8337</v>
      </c>
      <c r="R958" t="s">
        <v>8339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15">
        <v>12000</v>
      </c>
      <c r="E959" s="1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1.9416666666666664</v>
      </c>
      <c r="P959" s="14">
        <f t="shared" si="57"/>
        <v>33.285714285714285</v>
      </c>
      <c r="Q959" t="s">
        <v>8337</v>
      </c>
      <c r="R959" t="s">
        <v>8339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15">
        <v>7777</v>
      </c>
      <c r="E960" s="1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11.328275684711327</v>
      </c>
      <c r="P960" s="14">
        <f t="shared" si="57"/>
        <v>51.823529411764703</v>
      </c>
      <c r="Q960" t="s">
        <v>8337</v>
      </c>
      <c r="R960" t="s">
        <v>8339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15">
        <v>50000</v>
      </c>
      <c r="E961" s="1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38.86</v>
      </c>
      <c r="P961" s="14">
        <f t="shared" si="57"/>
        <v>113.62573099415205</v>
      </c>
      <c r="Q961" t="s">
        <v>8337</v>
      </c>
      <c r="R961" t="s">
        <v>8339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15">
        <v>55650</v>
      </c>
      <c r="E962" s="1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46.100628930817614</v>
      </c>
      <c r="P962" s="14">
        <f t="shared" si="57"/>
        <v>136.46276595744681</v>
      </c>
      <c r="Q962" t="s">
        <v>8337</v>
      </c>
      <c r="R962" t="s">
        <v>8339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15">
        <v>95000</v>
      </c>
      <c r="E963" s="1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(E963/D963)*100</f>
        <v>42.188421052631583</v>
      </c>
      <c r="P963" s="14">
        <f t="shared" ref="P963:P1026" si="61">E963/L963</f>
        <v>364.35454545454547</v>
      </c>
      <c r="Q963" t="s">
        <v>8337</v>
      </c>
      <c r="R963" t="s">
        <v>8339</v>
      </c>
      <c r="S963" s="9">
        <f t="shared" ref="S963:S1026" si="62">(((J963/60)/60/24)+DATE(1970,1,1))</f>
        <v>42740.693692129629</v>
      </c>
      <c r="T963" s="9">
        <f t="shared" ref="T963:T1026" si="63">(((I963/60)/60/24)+DATE(1970,1,1))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15">
        <v>2500</v>
      </c>
      <c r="E964" s="1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28.48</v>
      </c>
      <c r="P964" s="14">
        <f t="shared" si="61"/>
        <v>19.243243243243242</v>
      </c>
      <c r="Q964" t="s">
        <v>8337</v>
      </c>
      <c r="R964" t="s">
        <v>8339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15">
        <v>35000</v>
      </c>
      <c r="E965" s="1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</v>
      </c>
      <c r="P965" s="14">
        <f t="shared" si="61"/>
        <v>41.888888888888886</v>
      </c>
      <c r="Q965" t="s">
        <v>8337</v>
      </c>
      <c r="R965" t="s">
        <v>8339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15">
        <v>110000</v>
      </c>
      <c r="E966" s="1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0.79909090909090907</v>
      </c>
      <c r="P966" s="14">
        <f t="shared" si="61"/>
        <v>30.310344827586206</v>
      </c>
      <c r="Q966" t="s">
        <v>8337</v>
      </c>
      <c r="R966" t="s">
        <v>8339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15">
        <v>25000</v>
      </c>
      <c r="E967" s="1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1.1919999999999999</v>
      </c>
      <c r="P967" s="14">
        <f t="shared" si="61"/>
        <v>49.666666666666664</v>
      </c>
      <c r="Q967" t="s">
        <v>8337</v>
      </c>
      <c r="R967" t="s">
        <v>8339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15">
        <v>12000</v>
      </c>
      <c r="E968" s="1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14.799999999999999</v>
      </c>
      <c r="P968" s="14">
        <f t="shared" si="61"/>
        <v>59.2</v>
      </c>
      <c r="Q968" t="s">
        <v>8337</v>
      </c>
      <c r="R968" t="s">
        <v>8339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15">
        <v>20000</v>
      </c>
      <c r="E969" s="1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17.810000000000002</v>
      </c>
      <c r="P969" s="14">
        <f t="shared" si="61"/>
        <v>43.97530864197531</v>
      </c>
      <c r="Q969" t="s">
        <v>8337</v>
      </c>
      <c r="R969" t="s">
        <v>8339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15">
        <v>8000</v>
      </c>
      <c r="E970" s="1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</v>
      </c>
      <c r="P970" s="14">
        <f t="shared" si="61"/>
        <v>26.5</v>
      </c>
      <c r="Q970" t="s">
        <v>8337</v>
      </c>
      <c r="R970" t="s">
        <v>8339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15">
        <v>30000</v>
      </c>
      <c r="E971" s="1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46.666666666666664</v>
      </c>
      <c r="P971" s="14">
        <f t="shared" si="61"/>
        <v>1272.7272727272727</v>
      </c>
      <c r="Q971" t="s">
        <v>8337</v>
      </c>
      <c r="R971" t="s">
        <v>8339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15">
        <v>5000</v>
      </c>
      <c r="E972" s="1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45.92</v>
      </c>
      <c r="P972" s="14">
        <f t="shared" si="61"/>
        <v>164</v>
      </c>
      <c r="Q972" t="s">
        <v>8337</v>
      </c>
      <c r="R972" t="s">
        <v>8339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15">
        <v>100000</v>
      </c>
      <c r="E973" s="1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0.22599999999999998</v>
      </c>
      <c r="P973" s="14">
        <f t="shared" si="61"/>
        <v>45.2</v>
      </c>
      <c r="Q973" t="s">
        <v>8337</v>
      </c>
      <c r="R973" t="s">
        <v>8339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15">
        <v>20000</v>
      </c>
      <c r="E974" s="1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34.625</v>
      </c>
      <c r="P974" s="14">
        <f t="shared" si="61"/>
        <v>153.88888888888889</v>
      </c>
      <c r="Q974" t="s">
        <v>8337</v>
      </c>
      <c r="R974" t="s">
        <v>8339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15">
        <v>20000</v>
      </c>
      <c r="E975" s="1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2.0549999999999997</v>
      </c>
      <c r="P975" s="14">
        <f t="shared" si="61"/>
        <v>51.375</v>
      </c>
      <c r="Q975" t="s">
        <v>8337</v>
      </c>
      <c r="R975" t="s">
        <v>8339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15">
        <v>50000</v>
      </c>
      <c r="E976" s="1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0.55999999999999994</v>
      </c>
      <c r="P976" s="14">
        <f t="shared" si="61"/>
        <v>93.333333333333329</v>
      </c>
      <c r="Q976" t="s">
        <v>8337</v>
      </c>
      <c r="R976" t="s">
        <v>8339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15">
        <v>100000</v>
      </c>
      <c r="E977" s="1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2.6069999999999998</v>
      </c>
      <c r="P977" s="14">
        <f t="shared" si="61"/>
        <v>108.625</v>
      </c>
      <c r="Q977" t="s">
        <v>8337</v>
      </c>
      <c r="R977" t="s">
        <v>8339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15">
        <v>150000</v>
      </c>
      <c r="E978" s="1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</v>
      </c>
      <c r="P978" s="14">
        <f t="shared" si="61"/>
        <v>160.5</v>
      </c>
      <c r="Q978" t="s">
        <v>8337</v>
      </c>
      <c r="R978" t="s">
        <v>8339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15">
        <v>2700</v>
      </c>
      <c r="E979" s="1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33.666666666666664</v>
      </c>
      <c r="P979" s="14">
        <f t="shared" si="61"/>
        <v>75.75</v>
      </c>
      <c r="Q979" t="s">
        <v>8337</v>
      </c>
      <c r="R979" t="s">
        <v>8339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15">
        <v>172889</v>
      </c>
      <c r="E980" s="1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56.263267182990241</v>
      </c>
      <c r="P980" s="14">
        <f t="shared" si="61"/>
        <v>790.83739837398377</v>
      </c>
      <c r="Q980" t="s">
        <v>8337</v>
      </c>
      <c r="R980" t="s">
        <v>8339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15">
        <v>35000</v>
      </c>
      <c r="E981" s="1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82.817599999999999</v>
      </c>
      <c r="P981" s="14">
        <f t="shared" si="61"/>
        <v>301.93916666666667</v>
      </c>
      <c r="Q981" t="s">
        <v>8337</v>
      </c>
      <c r="R981" t="s">
        <v>8339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15">
        <v>10000</v>
      </c>
      <c r="E982" s="1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14.860000000000001</v>
      </c>
      <c r="P982" s="14">
        <f t="shared" si="61"/>
        <v>47.935483870967744</v>
      </c>
      <c r="Q982" t="s">
        <v>8337</v>
      </c>
      <c r="R982" t="s">
        <v>8339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15">
        <v>88888</v>
      </c>
      <c r="E983" s="1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1.2375123751237513E-2</v>
      </c>
      <c r="P983" s="14">
        <f t="shared" si="61"/>
        <v>2.75</v>
      </c>
      <c r="Q983" t="s">
        <v>8337</v>
      </c>
      <c r="R983" t="s">
        <v>8339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15">
        <v>17500</v>
      </c>
      <c r="E984" s="1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1.7142857142857144E-2</v>
      </c>
      <c r="P984" s="14">
        <f t="shared" si="61"/>
        <v>1</v>
      </c>
      <c r="Q984" t="s">
        <v>8337</v>
      </c>
      <c r="R984" t="s">
        <v>8339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15">
        <v>104219</v>
      </c>
      <c r="E985" s="1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29.506136117214709</v>
      </c>
      <c r="P985" s="14">
        <f t="shared" si="61"/>
        <v>171.79329608938548</v>
      </c>
      <c r="Q985" t="s">
        <v>8337</v>
      </c>
      <c r="R985" t="s">
        <v>8339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15">
        <v>10000</v>
      </c>
      <c r="E986" s="1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</v>
      </c>
      <c r="P986" s="14">
        <f t="shared" si="61"/>
        <v>35.333333333333336</v>
      </c>
      <c r="Q986" t="s">
        <v>8337</v>
      </c>
      <c r="R986" t="s">
        <v>8339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15">
        <v>30000</v>
      </c>
      <c r="E987" s="1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6.293333333333333</v>
      </c>
      <c r="P987" s="14">
        <f t="shared" si="61"/>
        <v>82.086956521739125</v>
      </c>
      <c r="Q987" t="s">
        <v>8337</v>
      </c>
      <c r="R987" t="s">
        <v>8339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15">
        <v>20000</v>
      </c>
      <c r="E988" s="1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12.75</v>
      </c>
      <c r="P988" s="14">
        <f t="shared" si="61"/>
        <v>110.8695652173913</v>
      </c>
      <c r="Q988" t="s">
        <v>8337</v>
      </c>
      <c r="R988" t="s">
        <v>8339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15">
        <v>50000</v>
      </c>
      <c r="E989" s="1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13.22</v>
      </c>
      <c r="P989" s="14">
        <f t="shared" si="61"/>
        <v>161.21951219512195</v>
      </c>
      <c r="Q989" t="s">
        <v>8337</v>
      </c>
      <c r="R989" t="s">
        <v>8339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15">
        <v>5000</v>
      </c>
      <c r="E990" s="1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 s="14" t="e">
        <f t="shared" si="61"/>
        <v>#DIV/0!</v>
      </c>
      <c r="Q990" t="s">
        <v>8337</v>
      </c>
      <c r="R990" t="s">
        <v>8339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15">
        <v>10000</v>
      </c>
      <c r="E991" s="1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16.77</v>
      </c>
      <c r="P991" s="14">
        <f t="shared" si="61"/>
        <v>52.40625</v>
      </c>
      <c r="Q991" t="s">
        <v>8337</v>
      </c>
      <c r="R991" t="s">
        <v>8339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15">
        <v>25000</v>
      </c>
      <c r="E992" s="1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0.104</v>
      </c>
      <c r="P992" s="14">
        <f t="shared" si="61"/>
        <v>13</v>
      </c>
      <c r="Q992" t="s">
        <v>8337</v>
      </c>
      <c r="R992" t="s">
        <v>8339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15">
        <v>5000</v>
      </c>
      <c r="E993" s="1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</v>
      </c>
      <c r="P993" s="14">
        <f t="shared" si="61"/>
        <v>30.285714285714285</v>
      </c>
      <c r="Q993" t="s">
        <v>8337</v>
      </c>
      <c r="R993" t="s">
        <v>8339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15">
        <v>100000</v>
      </c>
      <c r="E994" s="1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0.46699999999999997</v>
      </c>
      <c r="P994" s="14">
        <f t="shared" si="61"/>
        <v>116.75</v>
      </c>
      <c r="Q994" t="s">
        <v>8337</v>
      </c>
      <c r="R994" t="s">
        <v>8339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15">
        <v>70000</v>
      </c>
      <c r="E995" s="1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25.087142857142858</v>
      </c>
      <c r="P995" s="14">
        <f t="shared" si="61"/>
        <v>89.59693877551021</v>
      </c>
      <c r="Q995" t="s">
        <v>8337</v>
      </c>
      <c r="R995" t="s">
        <v>8339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15">
        <v>200000</v>
      </c>
      <c r="E996" s="1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2.3345000000000002</v>
      </c>
      <c r="P996" s="14">
        <f t="shared" si="61"/>
        <v>424.45454545454544</v>
      </c>
      <c r="Q996" t="s">
        <v>8337</v>
      </c>
      <c r="R996" t="s">
        <v>8339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15">
        <v>10000</v>
      </c>
      <c r="E997" s="1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7.26</v>
      </c>
      <c r="P997" s="14">
        <f t="shared" si="61"/>
        <v>80.666666666666671</v>
      </c>
      <c r="Q997" t="s">
        <v>8337</v>
      </c>
      <c r="R997" t="s">
        <v>8339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15">
        <v>4000</v>
      </c>
      <c r="E998" s="1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</v>
      </c>
      <c r="P998" s="14">
        <f t="shared" si="61"/>
        <v>13</v>
      </c>
      <c r="Q998" t="s">
        <v>8337</v>
      </c>
      <c r="R998" t="s">
        <v>8339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15">
        <v>5000</v>
      </c>
      <c r="E999" s="1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1.3</v>
      </c>
      <c r="P999" s="14">
        <f t="shared" si="61"/>
        <v>8.125</v>
      </c>
      <c r="Q999" t="s">
        <v>8337</v>
      </c>
      <c r="R999" t="s">
        <v>8339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15">
        <v>60000</v>
      </c>
      <c r="E1000" s="1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58.558333333333337</v>
      </c>
      <c r="P1000" s="14">
        <f t="shared" si="61"/>
        <v>153.42794759825327</v>
      </c>
      <c r="Q1000" t="s">
        <v>8337</v>
      </c>
      <c r="R1000" t="s">
        <v>8339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15">
        <v>150000</v>
      </c>
      <c r="E1001" s="1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7.7886666666666677</v>
      </c>
      <c r="P1001" s="14">
        <f t="shared" si="61"/>
        <v>292.07499999999999</v>
      </c>
      <c r="Q1001" t="s">
        <v>8337</v>
      </c>
      <c r="R1001" t="s">
        <v>8339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15">
        <v>894700</v>
      </c>
      <c r="E1002" s="1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2.2157147647256061</v>
      </c>
      <c r="P1002" s="14">
        <f t="shared" si="61"/>
        <v>3304</v>
      </c>
      <c r="Q1002" t="s">
        <v>8337</v>
      </c>
      <c r="R1002" t="s">
        <v>8339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15">
        <v>5000</v>
      </c>
      <c r="E1003" s="1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 s="14">
        <f t="shared" si="61"/>
        <v>1300</v>
      </c>
      <c r="Q1003" t="s">
        <v>8337</v>
      </c>
      <c r="R1003" t="s">
        <v>8339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15">
        <v>9999</v>
      </c>
      <c r="E1004" s="1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29.6029602960296</v>
      </c>
      <c r="P1004" s="14">
        <f t="shared" si="61"/>
        <v>134.54545454545453</v>
      </c>
      <c r="Q1004" t="s">
        <v>8337</v>
      </c>
      <c r="R1004" t="s">
        <v>8339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15">
        <v>20000</v>
      </c>
      <c r="E1005" s="1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16.055</v>
      </c>
      <c r="P1005" s="14">
        <f t="shared" si="61"/>
        <v>214.06666666666666</v>
      </c>
      <c r="Q1005" t="s">
        <v>8337</v>
      </c>
      <c r="R1005" t="s">
        <v>8339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15">
        <v>25000</v>
      </c>
      <c r="E1006" s="1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82.207999999999998</v>
      </c>
      <c r="P1006" s="14">
        <f t="shared" si="61"/>
        <v>216.33684210526314</v>
      </c>
      <c r="Q1006" t="s">
        <v>8337</v>
      </c>
      <c r="R1006" t="s">
        <v>8339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15">
        <v>200000</v>
      </c>
      <c r="E1007" s="1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75.051000000000002</v>
      </c>
      <c r="P1007" s="14">
        <f t="shared" si="61"/>
        <v>932.31055900621118</v>
      </c>
      <c r="Q1007" t="s">
        <v>8337</v>
      </c>
      <c r="R1007" t="s">
        <v>8339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15">
        <v>4000</v>
      </c>
      <c r="E1008" s="1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5.8500000000000005</v>
      </c>
      <c r="P1008" s="14">
        <f t="shared" si="61"/>
        <v>29.25</v>
      </c>
      <c r="Q1008" t="s">
        <v>8337</v>
      </c>
      <c r="R1008" t="s">
        <v>8339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15">
        <v>30000</v>
      </c>
      <c r="E1009" s="1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44.32</v>
      </c>
      <c r="P1009" s="14">
        <f t="shared" si="61"/>
        <v>174.94736842105263</v>
      </c>
      <c r="Q1009" t="s">
        <v>8337</v>
      </c>
      <c r="R1009" t="s">
        <v>8339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15">
        <v>93500</v>
      </c>
      <c r="E1010" s="1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0.26737967914438499</v>
      </c>
      <c r="P1010" s="14">
        <f t="shared" si="61"/>
        <v>250</v>
      </c>
      <c r="Q1010" t="s">
        <v>8337</v>
      </c>
      <c r="R1010" t="s">
        <v>8339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15">
        <v>50000</v>
      </c>
      <c r="E1011" s="1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13.13</v>
      </c>
      <c r="P1011" s="14">
        <f t="shared" si="61"/>
        <v>65</v>
      </c>
      <c r="Q1011" t="s">
        <v>8337</v>
      </c>
      <c r="R1011" t="s">
        <v>8339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15">
        <v>115250</v>
      </c>
      <c r="E1012" s="1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0.19088937093275488</v>
      </c>
      <c r="P1012" s="14">
        <f t="shared" si="61"/>
        <v>55</v>
      </c>
      <c r="Q1012" t="s">
        <v>8337</v>
      </c>
      <c r="R1012" t="s">
        <v>8339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15">
        <v>20000</v>
      </c>
      <c r="E1013" s="1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0.375</v>
      </c>
      <c r="P1013" s="14">
        <f t="shared" si="61"/>
        <v>75</v>
      </c>
      <c r="Q1013" t="s">
        <v>8337</v>
      </c>
      <c r="R1013" t="s">
        <v>8339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15">
        <v>5000</v>
      </c>
      <c r="E1014" s="1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21535.021000000001</v>
      </c>
      <c r="P1014" s="14">
        <f t="shared" si="61"/>
        <v>1389.3561935483872</v>
      </c>
      <c r="Q1014" t="s">
        <v>8337</v>
      </c>
      <c r="R1014" t="s">
        <v>8339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15">
        <v>25000</v>
      </c>
      <c r="E1015" s="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34.527999999999999</v>
      </c>
      <c r="P1015" s="14">
        <f t="shared" si="61"/>
        <v>95.911111111111111</v>
      </c>
      <c r="Q1015" t="s">
        <v>8337</v>
      </c>
      <c r="R1015" t="s">
        <v>8339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15">
        <v>10000</v>
      </c>
      <c r="E1016" s="1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30.599999999999998</v>
      </c>
      <c r="P1016" s="14">
        <f t="shared" si="61"/>
        <v>191.25</v>
      </c>
      <c r="Q1016" t="s">
        <v>8337</v>
      </c>
      <c r="R1016" t="s">
        <v>8339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15">
        <v>9000</v>
      </c>
      <c r="E1017" s="1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2.666666666666667</v>
      </c>
      <c r="P1017" s="14">
        <f t="shared" si="61"/>
        <v>40</v>
      </c>
      <c r="Q1017" t="s">
        <v>8337</v>
      </c>
      <c r="R1017" t="s">
        <v>8339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15">
        <v>100000</v>
      </c>
      <c r="E1018" s="1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</v>
      </c>
      <c r="P1018" s="14">
        <f t="shared" si="61"/>
        <v>74.78947368421052</v>
      </c>
      <c r="Q1018" t="s">
        <v>8337</v>
      </c>
      <c r="R1018" t="s">
        <v>8339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15">
        <v>250000</v>
      </c>
      <c r="E1019" s="1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22.878799999999998</v>
      </c>
      <c r="P1019" s="14">
        <f t="shared" si="61"/>
        <v>161.11830985915492</v>
      </c>
      <c r="Q1019" t="s">
        <v>8337</v>
      </c>
      <c r="R1019" t="s">
        <v>8339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15">
        <v>20000</v>
      </c>
      <c r="E1020" s="1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</v>
      </c>
      <c r="P1020" s="14">
        <f t="shared" si="61"/>
        <v>88.714285714285708</v>
      </c>
      <c r="Q1020" t="s">
        <v>8337</v>
      </c>
      <c r="R1020" t="s">
        <v>8339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15">
        <v>45000</v>
      </c>
      <c r="E1021" s="1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47.333333333333336</v>
      </c>
      <c r="P1021" s="14">
        <f t="shared" si="61"/>
        <v>53.25</v>
      </c>
      <c r="Q1021" t="s">
        <v>8337</v>
      </c>
      <c r="R1021" t="s">
        <v>8339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15">
        <v>1550</v>
      </c>
      <c r="E1022" s="1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205.54838709677421</v>
      </c>
      <c r="P1022" s="14">
        <f t="shared" si="61"/>
        <v>106.2</v>
      </c>
      <c r="Q1022" t="s">
        <v>8343</v>
      </c>
      <c r="R1022" t="s">
        <v>8314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15">
        <v>3000</v>
      </c>
      <c r="E1023" s="1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351.80366666666669</v>
      </c>
      <c r="P1023" s="14">
        <f t="shared" si="61"/>
        <v>22.079728033472804</v>
      </c>
      <c r="Q1023" t="s">
        <v>8343</v>
      </c>
      <c r="R1023" t="s">
        <v>8314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15">
        <v>2000</v>
      </c>
      <c r="E1024" s="1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114.9</v>
      </c>
      <c r="P1024" s="14">
        <f t="shared" si="61"/>
        <v>31.054054054054053</v>
      </c>
      <c r="Q1024" t="s">
        <v>8343</v>
      </c>
      <c r="R1024" t="s">
        <v>8314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15">
        <v>2000</v>
      </c>
      <c r="E1025" s="1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237.15</v>
      </c>
      <c r="P1025" s="14">
        <f t="shared" si="61"/>
        <v>36.206106870229007</v>
      </c>
      <c r="Q1025" t="s">
        <v>8343</v>
      </c>
      <c r="R1025" t="s">
        <v>8314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15">
        <v>20000</v>
      </c>
      <c r="E1026" s="1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118.63774999999998</v>
      </c>
      <c r="P1026" s="14">
        <f t="shared" si="61"/>
        <v>388.9762295081967</v>
      </c>
      <c r="Q1026" t="s">
        <v>8343</v>
      </c>
      <c r="R1026" t="s">
        <v>8314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15">
        <v>70000</v>
      </c>
      <c r="E1027" s="1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(E1027/D1027)*100</f>
        <v>109.92831428571431</v>
      </c>
      <c r="P1027" s="14">
        <f t="shared" ref="P1027:P1090" si="65">E1027/L1027</f>
        <v>71.848571428571432</v>
      </c>
      <c r="Q1027" t="s">
        <v>8343</v>
      </c>
      <c r="R1027" t="s">
        <v>8314</v>
      </c>
      <c r="S1027" s="9">
        <f t="shared" ref="S1027:S1090" si="66">(((J1027/60)/60/24)+DATE(1970,1,1))</f>
        <v>42049.833761574075</v>
      </c>
      <c r="T1027" s="9">
        <f t="shared" ref="T1027:T1090" si="67">(((I1027/60)/60/24)+DATE(1970,1,1))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15">
        <v>7000</v>
      </c>
      <c r="E1028" s="1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100.00828571428571</v>
      </c>
      <c r="P1028" s="14">
        <f t="shared" si="65"/>
        <v>57.381803278688523</v>
      </c>
      <c r="Q1028" t="s">
        <v>8343</v>
      </c>
      <c r="R1028" t="s">
        <v>8314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15">
        <v>7501</v>
      </c>
      <c r="E1029" s="1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103.09292094387415</v>
      </c>
      <c r="P1029" s="14">
        <f t="shared" si="65"/>
        <v>69.666666666666671</v>
      </c>
      <c r="Q1029" t="s">
        <v>8343</v>
      </c>
      <c r="R1029" t="s">
        <v>8314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15">
        <v>10000</v>
      </c>
      <c r="E1030" s="1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117.27000000000001</v>
      </c>
      <c r="P1030" s="14">
        <f t="shared" si="65"/>
        <v>45.988235294117644</v>
      </c>
      <c r="Q1030" t="s">
        <v>8343</v>
      </c>
      <c r="R1030" t="s">
        <v>8314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15">
        <v>10000</v>
      </c>
      <c r="E1031" s="1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111.75999999999999</v>
      </c>
      <c r="P1031" s="14">
        <f t="shared" si="65"/>
        <v>79.262411347517727</v>
      </c>
      <c r="Q1031" t="s">
        <v>8343</v>
      </c>
      <c r="R1031" t="s">
        <v>8314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15">
        <v>2000</v>
      </c>
      <c r="E1032" s="1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342.09999999999997</v>
      </c>
      <c r="P1032" s="14">
        <f t="shared" si="65"/>
        <v>43.031446540880502</v>
      </c>
      <c r="Q1032" t="s">
        <v>8343</v>
      </c>
      <c r="R1032" t="s">
        <v>8314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15">
        <v>10000</v>
      </c>
      <c r="E1033" s="1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107.4</v>
      </c>
      <c r="P1033" s="14">
        <f t="shared" si="65"/>
        <v>108.48484848484848</v>
      </c>
      <c r="Q1033" t="s">
        <v>8343</v>
      </c>
      <c r="R1033" t="s">
        <v>8314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5">
        <v>5400</v>
      </c>
      <c r="E1034" s="1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108.49703703703703</v>
      </c>
      <c r="P1034" s="14">
        <f t="shared" si="65"/>
        <v>61.029583333333335</v>
      </c>
      <c r="Q1034" t="s">
        <v>8343</v>
      </c>
      <c r="R1034" t="s">
        <v>8314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15">
        <v>1328</v>
      </c>
      <c r="E1035" s="1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102.86144578313252</v>
      </c>
      <c r="P1035" s="14">
        <f t="shared" si="65"/>
        <v>50.592592592592595</v>
      </c>
      <c r="Q1035" t="s">
        <v>8343</v>
      </c>
      <c r="R1035" t="s">
        <v>8314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15">
        <v>5000</v>
      </c>
      <c r="E1036" s="1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130.0018</v>
      </c>
      <c r="P1036" s="14">
        <f t="shared" si="65"/>
        <v>39.157168674698795</v>
      </c>
      <c r="Q1036" t="s">
        <v>8343</v>
      </c>
      <c r="R1036" t="s">
        <v>8314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15">
        <v>4600</v>
      </c>
      <c r="E1037" s="1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107.65217391304347</v>
      </c>
      <c r="P1037" s="14">
        <f t="shared" si="65"/>
        <v>65.15789473684211</v>
      </c>
      <c r="Q1037" t="s">
        <v>8343</v>
      </c>
      <c r="R1037" t="s">
        <v>8314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15">
        <v>4500</v>
      </c>
      <c r="E1038" s="1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112.36044444444444</v>
      </c>
      <c r="P1038" s="14">
        <f t="shared" si="65"/>
        <v>23.963127962085309</v>
      </c>
      <c r="Q1038" t="s">
        <v>8343</v>
      </c>
      <c r="R1038" t="s">
        <v>8314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15">
        <v>1000</v>
      </c>
      <c r="E1039" s="1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102.1</v>
      </c>
      <c r="P1039" s="14">
        <f t="shared" si="65"/>
        <v>48.61904761904762</v>
      </c>
      <c r="Q1039" t="s">
        <v>8343</v>
      </c>
      <c r="R1039" t="s">
        <v>8314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15">
        <v>1500</v>
      </c>
      <c r="E1040" s="1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145.33333333333334</v>
      </c>
      <c r="P1040" s="14">
        <f t="shared" si="65"/>
        <v>35.73770491803279</v>
      </c>
      <c r="Q1040" t="s">
        <v>8343</v>
      </c>
      <c r="R1040" t="s">
        <v>8314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15">
        <v>500</v>
      </c>
      <c r="E1041" s="1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128.19999999999999</v>
      </c>
      <c r="P1041" s="14">
        <f t="shared" si="65"/>
        <v>21.366666666666667</v>
      </c>
      <c r="Q1041" t="s">
        <v>8343</v>
      </c>
      <c r="R1041" t="s">
        <v>8314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15">
        <v>85000</v>
      </c>
      <c r="E1042" s="1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0.29411764705882354</v>
      </c>
      <c r="P1042" s="14">
        <f t="shared" si="65"/>
        <v>250</v>
      </c>
      <c r="Q1042" t="s">
        <v>8344</v>
      </c>
      <c r="R1042" t="s">
        <v>8345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15">
        <v>50</v>
      </c>
      <c r="E1043" s="1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 s="14" t="e">
        <f t="shared" si="65"/>
        <v>#DIV/0!</v>
      </c>
      <c r="Q1043" t="s">
        <v>8344</v>
      </c>
      <c r="R1043" t="s">
        <v>8345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15">
        <v>650</v>
      </c>
      <c r="E1044" s="1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</v>
      </c>
      <c r="P1044" s="14">
        <f t="shared" si="65"/>
        <v>10</v>
      </c>
      <c r="Q1044" t="s">
        <v>8344</v>
      </c>
      <c r="R1044" t="s">
        <v>8345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15">
        <v>100000</v>
      </c>
      <c r="E1045" s="1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8.5370000000000008</v>
      </c>
      <c r="P1045" s="14">
        <f t="shared" si="65"/>
        <v>29.236301369863014</v>
      </c>
      <c r="Q1045" t="s">
        <v>8344</v>
      </c>
      <c r="R1045" t="s">
        <v>8345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15">
        <v>7000</v>
      </c>
      <c r="E1046" s="1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8.5714285714285715E-2</v>
      </c>
      <c r="P1046" s="14">
        <f t="shared" si="65"/>
        <v>3</v>
      </c>
      <c r="Q1046" t="s">
        <v>8344</v>
      </c>
      <c r="R1046" t="s">
        <v>8345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15">
        <v>10000</v>
      </c>
      <c r="E1047" s="1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2.6599999999999997</v>
      </c>
      <c r="P1047" s="14">
        <f t="shared" si="65"/>
        <v>33.25</v>
      </c>
      <c r="Q1047" t="s">
        <v>8344</v>
      </c>
      <c r="R1047" t="s">
        <v>8345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15">
        <v>3000</v>
      </c>
      <c r="E1048" s="1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 s="14" t="e">
        <f t="shared" si="65"/>
        <v>#DIV/0!</v>
      </c>
      <c r="Q1048" t="s">
        <v>8344</v>
      </c>
      <c r="R1048" t="s">
        <v>8345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15">
        <v>2000</v>
      </c>
      <c r="E1049" s="1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0.05</v>
      </c>
      <c r="P1049" s="14">
        <f t="shared" si="65"/>
        <v>1</v>
      </c>
      <c r="Q1049" t="s">
        <v>8344</v>
      </c>
      <c r="R1049" t="s">
        <v>8345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15">
        <v>15000</v>
      </c>
      <c r="E1050" s="1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</v>
      </c>
      <c r="P1050" s="14">
        <f t="shared" si="65"/>
        <v>53</v>
      </c>
      <c r="Q1050" t="s">
        <v>8344</v>
      </c>
      <c r="R1050" t="s">
        <v>8345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5">
        <v>12000</v>
      </c>
      <c r="E1051" s="1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 s="14" t="e">
        <f t="shared" si="65"/>
        <v>#DIV/0!</v>
      </c>
      <c r="Q1051" t="s">
        <v>8344</v>
      </c>
      <c r="R1051" t="s">
        <v>8345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15">
        <v>2500</v>
      </c>
      <c r="E1052" s="1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 s="14" t="e">
        <f t="shared" si="65"/>
        <v>#DIV/0!</v>
      </c>
      <c r="Q1052" t="s">
        <v>8344</v>
      </c>
      <c r="R1052" t="s">
        <v>8345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15">
        <v>500</v>
      </c>
      <c r="E1053" s="1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 s="14" t="e">
        <f t="shared" si="65"/>
        <v>#DIV/0!</v>
      </c>
      <c r="Q1053" t="s">
        <v>8344</v>
      </c>
      <c r="R1053" t="s">
        <v>8345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15">
        <v>4336</v>
      </c>
      <c r="E1054" s="1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 s="14" t="e">
        <f t="shared" si="65"/>
        <v>#DIV/0!</v>
      </c>
      <c r="Q1054" t="s">
        <v>8344</v>
      </c>
      <c r="R1054" t="s">
        <v>8345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15">
        <v>1500</v>
      </c>
      <c r="E1055" s="1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 s="14">
        <f t="shared" si="65"/>
        <v>15</v>
      </c>
      <c r="Q1055" t="s">
        <v>8344</v>
      </c>
      <c r="R1055" t="s">
        <v>8345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15">
        <v>2500</v>
      </c>
      <c r="E1056" s="1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 s="14" t="e">
        <f t="shared" si="65"/>
        <v>#DIV/0!</v>
      </c>
      <c r="Q1056" t="s">
        <v>8344</v>
      </c>
      <c r="R1056" t="s">
        <v>8345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15">
        <v>3500</v>
      </c>
      <c r="E1057" s="1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 s="14" t="e">
        <f t="shared" si="65"/>
        <v>#DIV/0!</v>
      </c>
      <c r="Q1057" t="s">
        <v>8344</v>
      </c>
      <c r="R1057" t="s">
        <v>8345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15">
        <v>10000</v>
      </c>
      <c r="E1058" s="1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 s="14" t="e">
        <f t="shared" si="65"/>
        <v>#DIV/0!</v>
      </c>
      <c r="Q1058" t="s">
        <v>8344</v>
      </c>
      <c r="R1058" t="s">
        <v>8345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15">
        <v>10000</v>
      </c>
      <c r="E1059" s="1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 s="14" t="e">
        <f t="shared" si="65"/>
        <v>#DIV/0!</v>
      </c>
      <c r="Q1059" t="s">
        <v>8344</v>
      </c>
      <c r="R1059" t="s">
        <v>8345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15">
        <v>40000</v>
      </c>
      <c r="E1060" s="1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 s="14" t="e">
        <f t="shared" si="65"/>
        <v>#DIV/0!</v>
      </c>
      <c r="Q1060" t="s">
        <v>8344</v>
      </c>
      <c r="R1060" t="s">
        <v>8345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5">
        <v>1100</v>
      </c>
      <c r="E1061" s="1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 s="14" t="e">
        <f t="shared" si="65"/>
        <v>#DIV/0!</v>
      </c>
      <c r="Q1061" t="s">
        <v>8344</v>
      </c>
      <c r="R1061" t="s">
        <v>8345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15">
        <v>5000</v>
      </c>
      <c r="E1062" s="1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 s="14">
        <f t="shared" si="65"/>
        <v>50</v>
      </c>
      <c r="Q1062" t="s">
        <v>8344</v>
      </c>
      <c r="R1062" t="s">
        <v>8345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15">
        <v>4000</v>
      </c>
      <c r="E1063" s="1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 s="14" t="e">
        <f t="shared" si="65"/>
        <v>#DIV/0!</v>
      </c>
      <c r="Q1063" t="s">
        <v>8344</v>
      </c>
      <c r="R1063" t="s">
        <v>8345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15">
        <v>199</v>
      </c>
      <c r="E1064" s="1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95.477386934673376</v>
      </c>
      <c r="P1064" s="14">
        <f t="shared" si="65"/>
        <v>47.5</v>
      </c>
      <c r="Q1064" t="s">
        <v>8344</v>
      </c>
      <c r="R1064" t="s">
        <v>8345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15">
        <v>1000</v>
      </c>
      <c r="E1065" s="1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 s="14" t="e">
        <f t="shared" si="65"/>
        <v>#DIV/0!</v>
      </c>
      <c r="Q1065" t="s">
        <v>8344</v>
      </c>
      <c r="R1065" t="s">
        <v>8345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15">
        <v>90000</v>
      </c>
      <c r="E1066" s="1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</v>
      </c>
      <c r="P1066" s="14">
        <f t="shared" si="65"/>
        <v>65.666666666666671</v>
      </c>
      <c r="Q1066" t="s">
        <v>8346</v>
      </c>
      <c r="R1066" t="s">
        <v>8315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15">
        <v>3000</v>
      </c>
      <c r="E1067" s="1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</v>
      </c>
      <c r="P1067" s="14">
        <f t="shared" si="65"/>
        <v>16.2</v>
      </c>
      <c r="Q1067" t="s">
        <v>8346</v>
      </c>
      <c r="R1067" t="s">
        <v>8315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15">
        <v>150000</v>
      </c>
      <c r="E1068" s="1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</v>
      </c>
      <c r="P1068" s="14">
        <f t="shared" si="65"/>
        <v>34.128378378378379</v>
      </c>
      <c r="Q1068" t="s">
        <v>8346</v>
      </c>
      <c r="R1068" t="s">
        <v>8315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15">
        <v>500</v>
      </c>
      <c r="E1069" s="1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 s="14">
        <f t="shared" si="65"/>
        <v>13</v>
      </c>
      <c r="Q1069" t="s">
        <v>8346</v>
      </c>
      <c r="R1069" t="s">
        <v>8315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15">
        <v>30000</v>
      </c>
      <c r="E1070" s="1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0.15</v>
      </c>
      <c r="P1070" s="14">
        <f t="shared" si="65"/>
        <v>11.25</v>
      </c>
      <c r="Q1070" t="s">
        <v>8346</v>
      </c>
      <c r="R1070" t="s">
        <v>8315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15">
        <v>2200</v>
      </c>
      <c r="E1071" s="1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38.636363636363633</v>
      </c>
      <c r="P1071" s="14">
        <f t="shared" si="65"/>
        <v>40.476190476190474</v>
      </c>
      <c r="Q1071" t="s">
        <v>8346</v>
      </c>
      <c r="R1071" t="s">
        <v>8315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15">
        <v>10000</v>
      </c>
      <c r="E1072" s="1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0.70000000000000007</v>
      </c>
      <c r="P1072" s="14">
        <f t="shared" si="65"/>
        <v>35</v>
      </c>
      <c r="Q1072" t="s">
        <v>8346</v>
      </c>
      <c r="R1072" t="s">
        <v>8315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15">
        <v>100</v>
      </c>
      <c r="E1073" s="1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 s="14" t="e">
        <f t="shared" si="65"/>
        <v>#DIV/0!</v>
      </c>
      <c r="Q1073" t="s">
        <v>8346</v>
      </c>
      <c r="R1073" t="s">
        <v>8315</v>
      </c>
      <c r="S1073" s="9">
        <f t="shared" si="66"/>
        <v>42295.753391203703</v>
      </c>
      <c r="T1073" s="9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15">
        <v>75000</v>
      </c>
      <c r="E1074" s="1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6.8000000000000005E-2</v>
      </c>
      <c r="P1074" s="14">
        <f t="shared" si="65"/>
        <v>12.75</v>
      </c>
      <c r="Q1074" t="s">
        <v>8346</v>
      </c>
      <c r="R1074" t="s">
        <v>8315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15">
        <v>750</v>
      </c>
      <c r="E1075" s="1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1.3333333333333335</v>
      </c>
      <c r="P1075" s="14">
        <f t="shared" si="65"/>
        <v>10</v>
      </c>
      <c r="Q1075" t="s">
        <v>8346</v>
      </c>
      <c r="R1075" t="s">
        <v>8315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15">
        <v>54000</v>
      </c>
      <c r="E1076" s="1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6.3092592592592585</v>
      </c>
      <c r="P1076" s="14">
        <f t="shared" si="65"/>
        <v>113.56666666666666</v>
      </c>
      <c r="Q1076" t="s">
        <v>8346</v>
      </c>
      <c r="R1076" t="s">
        <v>8315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15">
        <v>1000</v>
      </c>
      <c r="E1077" s="1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4.5</v>
      </c>
      <c r="P1077" s="14">
        <f t="shared" si="65"/>
        <v>15</v>
      </c>
      <c r="Q1077" t="s">
        <v>8346</v>
      </c>
      <c r="R1077" t="s">
        <v>8315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15">
        <v>75000</v>
      </c>
      <c r="E1078" s="1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62.765333333333331</v>
      </c>
      <c r="P1078" s="14">
        <f t="shared" si="65"/>
        <v>48.281025641025643</v>
      </c>
      <c r="Q1078" t="s">
        <v>8346</v>
      </c>
      <c r="R1078" t="s">
        <v>8315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15">
        <v>25000</v>
      </c>
      <c r="E1079" s="1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29.376000000000001</v>
      </c>
      <c r="P1079" s="14">
        <f t="shared" si="65"/>
        <v>43.976047904191617</v>
      </c>
      <c r="Q1079" t="s">
        <v>8346</v>
      </c>
      <c r="R1079" t="s">
        <v>8315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15">
        <v>600</v>
      </c>
      <c r="E1080" s="1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7.5</v>
      </c>
      <c r="P1080" s="14">
        <f t="shared" si="65"/>
        <v>9</v>
      </c>
      <c r="Q1080" t="s">
        <v>8346</v>
      </c>
      <c r="R1080" t="s">
        <v>8315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15">
        <v>26000</v>
      </c>
      <c r="E1081" s="1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2.6076923076923078</v>
      </c>
      <c r="P1081" s="14">
        <f t="shared" si="65"/>
        <v>37.666666666666664</v>
      </c>
      <c r="Q1081" t="s">
        <v>8346</v>
      </c>
      <c r="R1081" t="s">
        <v>8315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15">
        <v>20000</v>
      </c>
      <c r="E1082" s="1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9.1050000000000004</v>
      </c>
      <c r="P1082" s="14">
        <f t="shared" si="65"/>
        <v>18.581632653061224</v>
      </c>
      <c r="Q1082" t="s">
        <v>8346</v>
      </c>
      <c r="R1082" t="s">
        <v>8315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15">
        <v>68000</v>
      </c>
      <c r="E1083" s="1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1.7647058823529412E-2</v>
      </c>
      <c r="P1083" s="14">
        <f t="shared" si="65"/>
        <v>3</v>
      </c>
      <c r="Q1083" t="s">
        <v>8346</v>
      </c>
      <c r="R1083" t="s">
        <v>8315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15">
        <v>10000</v>
      </c>
      <c r="E1084" s="1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0.55999999999999994</v>
      </c>
      <c r="P1084" s="14">
        <f t="shared" si="65"/>
        <v>18.666666666666668</v>
      </c>
      <c r="Q1084" t="s">
        <v>8346</v>
      </c>
      <c r="R1084" t="s">
        <v>8315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15">
        <v>50000</v>
      </c>
      <c r="E1085" s="1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0.82000000000000006</v>
      </c>
      <c r="P1085" s="14">
        <f t="shared" si="65"/>
        <v>410</v>
      </c>
      <c r="Q1085" t="s">
        <v>8346</v>
      </c>
      <c r="R1085" t="s">
        <v>8315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5">
        <v>550</v>
      </c>
      <c r="E1086" s="1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 s="14" t="e">
        <f t="shared" si="65"/>
        <v>#DIV/0!</v>
      </c>
      <c r="Q1086" t="s">
        <v>8346</v>
      </c>
      <c r="R1086" t="s">
        <v>8315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15">
        <v>30000</v>
      </c>
      <c r="E1087" s="1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</v>
      </c>
      <c r="P1087" s="14">
        <f t="shared" si="65"/>
        <v>114</v>
      </c>
      <c r="Q1087" t="s">
        <v>8346</v>
      </c>
      <c r="R1087" t="s">
        <v>8315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5">
        <v>18000</v>
      </c>
      <c r="E1088" s="1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8.3333333333333343E-2</v>
      </c>
      <c r="P1088" s="14">
        <f t="shared" si="65"/>
        <v>7.5</v>
      </c>
      <c r="Q1088" t="s">
        <v>8346</v>
      </c>
      <c r="R1088" t="s">
        <v>8315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15">
        <v>1100</v>
      </c>
      <c r="E1089" s="1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 s="14" t="e">
        <f t="shared" si="65"/>
        <v>#DIV/0!</v>
      </c>
      <c r="Q1089" t="s">
        <v>8346</v>
      </c>
      <c r="R1089" t="s">
        <v>8315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15">
        <v>45000</v>
      </c>
      <c r="E1090" s="1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14.182977777777777</v>
      </c>
      <c r="P1090" s="14">
        <f t="shared" si="65"/>
        <v>43.41727891156463</v>
      </c>
      <c r="Q1090" t="s">
        <v>8346</v>
      </c>
      <c r="R1090" t="s">
        <v>8315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15">
        <v>15000</v>
      </c>
      <c r="E1091" s="1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(E1091/D1091)*100</f>
        <v>7.8266666666666662</v>
      </c>
      <c r="P1091" s="14">
        <f t="shared" ref="P1091:P1154" si="69">E1091/L1091</f>
        <v>23.959183673469386</v>
      </c>
      <c r="Q1091" t="s">
        <v>8346</v>
      </c>
      <c r="R1091" t="s">
        <v>8315</v>
      </c>
      <c r="S1091" s="9">
        <f t="shared" ref="S1091:S1154" si="70">(((J1091/60)/60/24)+DATE(1970,1,1))</f>
        <v>42151.189525462964</v>
      </c>
      <c r="T1091" s="9">
        <f t="shared" ref="T1091:T1154" si="71">(((I1091/60)/60/24)+DATE(1970,1,1))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15">
        <v>12999</v>
      </c>
      <c r="E1092" s="1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3.8464497269020695E-2</v>
      </c>
      <c r="P1092" s="14">
        <f t="shared" si="69"/>
        <v>5</v>
      </c>
      <c r="Q1092" t="s">
        <v>8346</v>
      </c>
      <c r="R1092" t="s">
        <v>8315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15">
        <v>200</v>
      </c>
      <c r="E1093" s="1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12.5</v>
      </c>
      <c r="P1093" s="14">
        <f t="shared" si="69"/>
        <v>12.5</v>
      </c>
      <c r="Q1093" t="s">
        <v>8346</v>
      </c>
      <c r="R1093" t="s">
        <v>8315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15">
        <v>2000</v>
      </c>
      <c r="E1094" s="1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</v>
      </c>
      <c r="P1094" s="14">
        <f t="shared" si="69"/>
        <v>3</v>
      </c>
      <c r="Q1094" t="s">
        <v>8346</v>
      </c>
      <c r="R1094" t="s">
        <v>8315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15">
        <v>300</v>
      </c>
      <c r="E1095" s="1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14.083333333333334</v>
      </c>
      <c r="P1095" s="14">
        <f t="shared" si="69"/>
        <v>10.5625</v>
      </c>
      <c r="Q1095" t="s">
        <v>8346</v>
      </c>
      <c r="R1095" t="s">
        <v>8315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15">
        <v>18000</v>
      </c>
      <c r="E1096" s="1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18.300055555555556</v>
      </c>
      <c r="P1096" s="14">
        <f t="shared" si="69"/>
        <v>122.00037037037038</v>
      </c>
      <c r="Q1096" t="s">
        <v>8346</v>
      </c>
      <c r="R1096" t="s">
        <v>8315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15">
        <v>500000</v>
      </c>
      <c r="E1097" s="1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</v>
      </c>
      <c r="P1097" s="14">
        <f t="shared" si="69"/>
        <v>267.80851063829789</v>
      </c>
      <c r="Q1097" t="s">
        <v>8346</v>
      </c>
      <c r="R1097" t="s">
        <v>8315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15">
        <v>12000</v>
      </c>
      <c r="E1098" s="1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17.933333333333334</v>
      </c>
      <c r="P1098" s="14">
        <f t="shared" si="69"/>
        <v>74.206896551724142</v>
      </c>
      <c r="Q1098" t="s">
        <v>8346</v>
      </c>
      <c r="R1098" t="s">
        <v>8315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15">
        <v>100000</v>
      </c>
      <c r="E1099" s="1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4.7E-2</v>
      </c>
      <c r="P1099" s="14">
        <f t="shared" si="69"/>
        <v>6.7142857142857144</v>
      </c>
      <c r="Q1099" t="s">
        <v>8346</v>
      </c>
      <c r="R1099" t="s">
        <v>8315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15">
        <v>25000</v>
      </c>
      <c r="E1100" s="1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7.2120000000000006</v>
      </c>
      <c r="P1100" s="14">
        <f t="shared" si="69"/>
        <v>81.954545454545453</v>
      </c>
      <c r="Q1100" t="s">
        <v>8346</v>
      </c>
      <c r="R1100" t="s">
        <v>8315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15">
        <v>5000</v>
      </c>
      <c r="E1101" s="1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0.5</v>
      </c>
      <c r="P1101" s="14">
        <f t="shared" si="69"/>
        <v>25</v>
      </c>
      <c r="Q1101" t="s">
        <v>8346</v>
      </c>
      <c r="R1101" t="s">
        <v>8315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15">
        <v>4000</v>
      </c>
      <c r="E1102" s="1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</v>
      </c>
      <c r="P1102" s="14">
        <f t="shared" si="69"/>
        <v>10</v>
      </c>
      <c r="Q1102" t="s">
        <v>8346</v>
      </c>
      <c r="R1102" t="s">
        <v>8315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15">
        <v>100000</v>
      </c>
      <c r="E1103" s="1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4.1000000000000002E-2</v>
      </c>
      <c r="P1103" s="14">
        <f t="shared" si="69"/>
        <v>6.833333333333333</v>
      </c>
      <c r="Q1103" t="s">
        <v>8346</v>
      </c>
      <c r="R1103" t="s">
        <v>8315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15">
        <v>8000</v>
      </c>
      <c r="E1104" s="1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5.3125</v>
      </c>
      <c r="P1104" s="14">
        <f t="shared" si="69"/>
        <v>17.708333333333332</v>
      </c>
      <c r="Q1104" t="s">
        <v>8346</v>
      </c>
      <c r="R1104" t="s">
        <v>8315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15">
        <v>15000</v>
      </c>
      <c r="E1105" s="1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</v>
      </c>
      <c r="P1105" s="14">
        <f t="shared" si="69"/>
        <v>16.2</v>
      </c>
      <c r="Q1105" t="s">
        <v>8346</v>
      </c>
      <c r="R1105" t="s">
        <v>8315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15">
        <v>60000</v>
      </c>
      <c r="E1106" s="1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4.9516666666666671</v>
      </c>
      <c r="P1106" s="14">
        <f t="shared" si="69"/>
        <v>80.297297297297291</v>
      </c>
      <c r="Q1106" t="s">
        <v>8346</v>
      </c>
      <c r="R1106" t="s">
        <v>8315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15">
        <v>900000</v>
      </c>
      <c r="E1107" s="1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0.159</v>
      </c>
      <c r="P1107" s="14">
        <f t="shared" si="69"/>
        <v>71.55</v>
      </c>
      <c r="Q1107" t="s">
        <v>8346</v>
      </c>
      <c r="R1107" t="s">
        <v>8315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15">
        <v>400</v>
      </c>
      <c r="E1108" s="1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41.25</v>
      </c>
      <c r="P1108" s="14">
        <f t="shared" si="69"/>
        <v>23.571428571428573</v>
      </c>
      <c r="Q1108" t="s">
        <v>8346</v>
      </c>
      <c r="R1108" t="s">
        <v>8315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15">
        <v>10000</v>
      </c>
      <c r="E1109" s="1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 s="14" t="e">
        <f t="shared" si="69"/>
        <v>#DIV/0!</v>
      </c>
      <c r="Q1109" t="s">
        <v>8346</v>
      </c>
      <c r="R1109" t="s">
        <v>8315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15">
        <v>25000</v>
      </c>
      <c r="E1110" s="1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</v>
      </c>
      <c r="P1110" s="14">
        <f t="shared" si="69"/>
        <v>34.88095238095238</v>
      </c>
      <c r="Q1110" t="s">
        <v>8346</v>
      </c>
      <c r="R1110" t="s">
        <v>8315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15">
        <v>10000</v>
      </c>
      <c r="E1111" s="1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0.44999999999999996</v>
      </c>
      <c r="P1111" s="14">
        <f t="shared" si="69"/>
        <v>15</v>
      </c>
      <c r="Q1111" t="s">
        <v>8346</v>
      </c>
      <c r="R1111" t="s">
        <v>8315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15">
        <v>50000</v>
      </c>
      <c r="E1112" s="1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0.51</v>
      </c>
      <c r="P1112" s="14">
        <f t="shared" si="69"/>
        <v>23.181818181818183</v>
      </c>
      <c r="Q1112" t="s">
        <v>8346</v>
      </c>
      <c r="R1112" t="s">
        <v>8315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15">
        <v>2500</v>
      </c>
      <c r="E1113" s="1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0.04</v>
      </c>
      <c r="P1113" s="14">
        <f t="shared" si="69"/>
        <v>1</v>
      </c>
      <c r="Q1113" t="s">
        <v>8346</v>
      </c>
      <c r="R1113" t="s">
        <v>8315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15">
        <v>88000</v>
      </c>
      <c r="E1114" s="1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35.537409090909087</v>
      </c>
      <c r="P1114" s="14">
        <f t="shared" si="69"/>
        <v>100.23371794871794</v>
      </c>
      <c r="Q1114" t="s">
        <v>8346</v>
      </c>
      <c r="R1114" t="s">
        <v>8315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15">
        <v>1000</v>
      </c>
      <c r="E1115" s="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0.5</v>
      </c>
      <c r="P1115" s="14">
        <f t="shared" si="69"/>
        <v>5</v>
      </c>
      <c r="Q1115" t="s">
        <v>8346</v>
      </c>
      <c r="R1115" t="s">
        <v>8315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15">
        <v>6000</v>
      </c>
      <c r="E1116" s="1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0.16666666666666669</v>
      </c>
      <c r="P1116" s="14">
        <f t="shared" si="69"/>
        <v>3.3333333333333335</v>
      </c>
      <c r="Q1116" t="s">
        <v>8346</v>
      </c>
      <c r="R1116" t="s">
        <v>8315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15">
        <v>40000</v>
      </c>
      <c r="E1117" s="1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0.13250000000000001</v>
      </c>
      <c r="P1117" s="14">
        <f t="shared" si="69"/>
        <v>13.25</v>
      </c>
      <c r="Q1117" t="s">
        <v>8346</v>
      </c>
      <c r="R1117" t="s">
        <v>8315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15">
        <v>500000</v>
      </c>
      <c r="E1118" s="1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3.5704000000000007E-2</v>
      </c>
      <c r="P1118" s="14">
        <f t="shared" si="69"/>
        <v>17.852</v>
      </c>
      <c r="Q1118" t="s">
        <v>8346</v>
      </c>
      <c r="R1118" t="s">
        <v>8315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15">
        <v>1000</v>
      </c>
      <c r="E1119" s="1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8.3000000000000007</v>
      </c>
      <c r="P1119" s="14">
        <f t="shared" si="69"/>
        <v>10.375</v>
      </c>
      <c r="Q1119" t="s">
        <v>8346</v>
      </c>
      <c r="R1119" t="s">
        <v>8315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15">
        <v>4500</v>
      </c>
      <c r="E1120" s="1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</v>
      </c>
      <c r="P1120" s="14">
        <f t="shared" si="69"/>
        <v>36.333333333333336</v>
      </c>
      <c r="Q1120" t="s">
        <v>8346</v>
      </c>
      <c r="R1120" t="s">
        <v>8315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15">
        <v>2100</v>
      </c>
      <c r="E1121" s="1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0.23809523809523811</v>
      </c>
      <c r="P1121" s="14">
        <f t="shared" si="69"/>
        <v>5</v>
      </c>
      <c r="Q1121" t="s">
        <v>8346</v>
      </c>
      <c r="R1121" t="s">
        <v>8315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15">
        <v>25000</v>
      </c>
      <c r="E1122" s="1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 s="14" t="e">
        <f t="shared" si="69"/>
        <v>#DIV/0!</v>
      </c>
      <c r="Q1122" t="s">
        <v>8346</v>
      </c>
      <c r="R1122" t="s">
        <v>8315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15">
        <v>250000</v>
      </c>
      <c r="E1123" s="1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1.1599999999999999E-2</v>
      </c>
      <c r="P1123" s="14">
        <f t="shared" si="69"/>
        <v>5.8</v>
      </c>
      <c r="Q1123" t="s">
        <v>8346</v>
      </c>
      <c r="R1123" t="s">
        <v>8315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15">
        <v>3200</v>
      </c>
      <c r="E1124" s="1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 s="14" t="e">
        <f t="shared" si="69"/>
        <v>#DIV/0!</v>
      </c>
      <c r="Q1124" t="s">
        <v>8346</v>
      </c>
      <c r="R1124" t="s">
        <v>8315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15">
        <v>5000</v>
      </c>
      <c r="E1125" s="1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0.22</v>
      </c>
      <c r="P1125" s="14">
        <f t="shared" si="69"/>
        <v>3.6666666666666665</v>
      </c>
      <c r="Q1125" t="s">
        <v>8346</v>
      </c>
      <c r="R1125" t="s">
        <v>8315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15">
        <v>90000</v>
      </c>
      <c r="E1126" s="1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0.47222222222222221</v>
      </c>
      <c r="P1126" s="14">
        <f t="shared" si="69"/>
        <v>60.714285714285715</v>
      </c>
      <c r="Q1126" t="s">
        <v>8346</v>
      </c>
      <c r="R1126" t="s">
        <v>8316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15">
        <v>3000</v>
      </c>
      <c r="E1127" s="1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 s="14" t="e">
        <f t="shared" si="69"/>
        <v>#DIV/0!</v>
      </c>
      <c r="Q1127" t="s">
        <v>8346</v>
      </c>
      <c r="R1127" t="s">
        <v>8316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15">
        <v>2000</v>
      </c>
      <c r="E1128" s="1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0.5</v>
      </c>
      <c r="P1128" s="14">
        <f t="shared" si="69"/>
        <v>5</v>
      </c>
      <c r="Q1128" t="s">
        <v>8346</v>
      </c>
      <c r="R1128" t="s">
        <v>8316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15">
        <v>35000</v>
      </c>
      <c r="E1129" s="1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</v>
      </c>
      <c r="P1129" s="14">
        <f t="shared" si="69"/>
        <v>25.434782608695652</v>
      </c>
      <c r="Q1129" t="s">
        <v>8346</v>
      </c>
      <c r="R1129" t="s">
        <v>8316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5">
        <v>1000</v>
      </c>
      <c r="E1130" s="1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0.1</v>
      </c>
      <c r="P1130" s="14">
        <f t="shared" si="69"/>
        <v>1</v>
      </c>
      <c r="Q1130" t="s">
        <v>8346</v>
      </c>
      <c r="R1130" t="s">
        <v>8316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15">
        <v>20000</v>
      </c>
      <c r="E1131" s="1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0.105</v>
      </c>
      <c r="P1131" s="14">
        <f t="shared" si="69"/>
        <v>10.5</v>
      </c>
      <c r="Q1131" t="s">
        <v>8346</v>
      </c>
      <c r="R1131" t="s">
        <v>8316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15">
        <v>5000</v>
      </c>
      <c r="E1132" s="1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0.22</v>
      </c>
      <c r="P1132" s="14">
        <f t="shared" si="69"/>
        <v>3.6666666666666665</v>
      </c>
      <c r="Q1132" t="s">
        <v>8346</v>
      </c>
      <c r="R1132" t="s">
        <v>8316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15">
        <v>40000</v>
      </c>
      <c r="E1133" s="1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 s="14" t="e">
        <f t="shared" si="69"/>
        <v>#DIV/0!</v>
      </c>
      <c r="Q1133" t="s">
        <v>8346</v>
      </c>
      <c r="R1133" t="s">
        <v>8316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15">
        <v>10000</v>
      </c>
      <c r="E1134" s="1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14.38</v>
      </c>
      <c r="P1134" s="14">
        <f t="shared" si="69"/>
        <v>110.61538461538461</v>
      </c>
      <c r="Q1134" t="s">
        <v>8346</v>
      </c>
      <c r="R1134" t="s">
        <v>8316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15">
        <v>3000</v>
      </c>
      <c r="E1135" s="1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0.66666666666666674</v>
      </c>
      <c r="P1135" s="14">
        <f t="shared" si="69"/>
        <v>20</v>
      </c>
      <c r="Q1135" t="s">
        <v>8346</v>
      </c>
      <c r="R1135" t="s">
        <v>8316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15">
        <v>25000</v>
      </c>
      <c r="E1136" s="1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4.0000000000000001E-3</v>
      </c>
      <c r="P1136" s="14">
        <f t="shared" si="69"/>
        <v>1</v>
      </c>
      <c r="Q1136" t="s">
        <v>8346</v>
      </c>
      <c r="R1136" t="s">
        <v>8316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15">
        <v>1000</v>
      </c>
      <c r="E1137" s="1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 s="14">
        <f t="shared" si="69"/>
        <v>50</v>
      </c>
      <c r="Q1137" t="s">
        <v>8346</v>
      </c>
      <c r="R1137" t="s">
        <v>8316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15">
        <v>4190</v>
      </c>
      <c r="E1138" s="1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6.4439140811455857</v>
      </c>
      <c r="P1138" s="14">
        <f t="shared" si="69"/>
        <v>45</v>
      </c>
      <c r="Q1138" t="s">
        <v>8346</v>
      </c>
      <c r="R1138" t="s">
        <v>8316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15">
        <v>25000</v>
      </c>
      <c r="E1139" s="1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39.5</v>
      </c>
      <c r="P1139" s="14">
        <f t="shared" si="69"/>
        <v>253.2051282051282</v>
      </c>
      <c r="Q1139" t="s">
        <v>8346</v>
      </c>
      <c r="R1139" t="s">
        <v>8316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15">
        <v>35000</v>
      </c>
      <c r="E1140" s="1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0.35714285714285715</v>
      </c>
      <c r="P1140" s="14">
        <f t="shared" si="69"/>
        <v>31.25</v>
      </c>
      <c r="Q1140" t="s">
        <v>8346</v>
      </c>
      <c r="R1140" t="s">
        <v>8316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15">
        <v>8000</v>
      </c>
      <c r="E1141" s="1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6.25E-2</v>
      </c>
      <c r="P1141" s="14">
        <f t="shared" si="69"/>
        <v>5</v>
      </c>
      <c r="Q1141" t="s">
        <v>8346</v>
      </c>
      <c r="R1141" t="s">
        <v>8316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15">
        <v>5000</v>
      </c>
      <c r="E1142" s="1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 s="14" t="e">
        <f t="shared" si="69"/>
        <v>#DIV/0!</v>
      </c>
      <c r="Q1142" t="s">
        <v>8346</v>
      </c>
      <c r="R1142" t="s">
        <v>8316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5">
        <v>500</v>
      </c>
      <c r="E1143" s="1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 s="14" t="e">
        <f t="shared" si="69"/>
        <v>#DIV/0!</v>
      </c>
      <c r="Q1143" t="s">
        <v>8346</v>
      </c>
      <c r="R1143" t="s">
        <v>8316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15">
        <v>4000</v>
      </c>
      <c r="E1144" s="1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 s="14" t="e">
        <f t="shared" si="69"/>
        <v>#DIV/0!</v>
      </c>
      <c r="Q1144" t="s">
        <v>8346</v>
      </c>
      <c r="R1144" t="s">
        <v>8316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15">
        <v>45000</v>
      </c>
      <c r="E1145" s="1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0.41333333333333333</v>
      </c>
      <c r="P1145" s="14">
        <f t="shared" si="69"/>
        <v>23.25</v>
      </c>
      <c r="Q1145" t="s">
        <v>8346</v>
      </c>
      <c r="R1145" t="s">
        <v>8316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15">
        <v>9300</v>
      </c>
      <c r="E1146" s="1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 s="14" t="e">
        <f t="shared" si="69"/>
        <v>#DIV/0!</v>
      </c>
      <c r="Q1146" t="s">
        <v>8317</v>
      </c>
      <c r="R1146" t="s">
        <v>8347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15">
        <v>80000</v>
      </c>
      <c r="E1147" s="1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0.125</v>
      </c>
      <c r="P1147" s="14">
        <f t="shared" si="69"/>
        <v>100</v>
      </c>
      <c r="Q1147" t="s">
        <v>8317</v>
      </c>
      <c r="R1147" t="s">
        <v>8347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15">
        <v>6000</v>
      </c>
      <c r="E1148" s="1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8.8333333333333339</v>
      </c>
      <c r="P1148" s="14">
        <f t="shared" si="69"/>
        <v>44.166666666666664</v>
      </c>
      <c r="Q1148" t="s">
        <v>8317</v>
      </c>
      <c r="R1148" t="s">
        <v>8347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15">
        <v>25000</v>
      </c>
      <c r="E1149" s="1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 s="14" t="e">
        <f t="shared" si="69"/>
        <v>#DIV/0!</v>
      </c>
      <c r="Q1149" t="s">
        <v>8317</v>
      </c>
      <c r="R1149" t="s">
        <v>8347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15">
        <v>15000</v>
      </c>
      <c r="E1150" s="1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0.48666666666666669</v>
      </c>
      <c r="P1150" s="14">
        <f t="shared" si="69"/>
        <v>24.333333333333332</v>
      </c>
      <c r="Q1150" t="s">
        <v>8317</v>
      </c>
      <c r="R1150" t="s">
        <v>8347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15">
        <v>50000</v>
      </c>
      <c r="E1151" s="1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0.15</v>
      </c>
      <c r="P1151" s="14">
        <f t="shared" si="69"/>
        <v>37.5</v>
      </c>
      <c r="Q1151" t="s">
        <v>8317</v>
      </c>
      <c r="R1151" t="s">
        <v>8347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15">
        <v>2500</v>
      </c>
      <c r="E1152" s="1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10.08</v>
      </c>
      <c r="P1152" s="14">
        <f t="shared" si="69"/>
        <v>42</v>
      </c>
      <c r="Q1152" t="s">
        <v>8317</v>
      </c>
      <c r="R1152" t="s">
        <v>8347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15">
        <v>25000</v>
      </c>
      <c r="E1153" s="1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 s="14" t="e">
        <f t="shared" si="69"/>
        <v>#DIV/0!</v>
      </c>
      <c r="Q1153" t="s">
        <v>8317</v>
      </c>
      <c r="R1153" t="s">
        <v>8347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5">
        <v>16000</v>
      </c>
      <c r="E1154" s="1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5.6937500000000005</v>
      </c>
      <c r="P1154" s="14">
        <f t="shared" si="69"/>
        <v>60.733333333333334</v>
      </c>
      <c r="Q1154" t="s">
        <v>8317</v>
      </c>
      <c r="R1154" t="s">
        <v>8347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15">
        <v>8000</v>
      </c>
      <c r="E1155" s="1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(E1155/D1155)*100</f>
        <v>0.625</v>
      </c>
      <c r="P1155" s="14">
        <f t="shared" ref="P1155:P1218" si="73">E1155/L1155</f>
        <v>50</v>
      </c>
      <c r="Q1155" t="s">
        <v>8317</v>
      </c>
      <c r="R1155" t="s">
        <v>8347</v>
      </c>
      <c r="S1155" s="9">
        <f t="shared" ref="S1155:S1218" si="74">(((J1155/60)/60/24)+DATE(1970,1,1))</f>
        <v>42143.714178240742</v>
      </c>
      <c r="T1155" s="9">
        <f t="shared" ref="T1155:T1218" si="75">(((I1155/60)/60/24)+DATE(1970,1,1))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15">
        <v>5000</v>
      </c>
      <c r="E1156" s="1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</v>
      </c>
      <c r="P1156" s="14">
        <f t="shared" si="73"/>
        <v>108.33333333333333</v>
      </c>
      <c r="Q1156" t="s">
        <v>8317</v>
      </c>
      <c r="R1156" t="s">
        <v>8347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15">
        <v>25000</v>
      </c>
      <c r="E1157" s="1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0.752</v>
      </c>
      <c r="P1157" s="14">
        <f t="shared" si="73"/>
        <v>23.5</v>
      </c>
      <c r="Q1157" t="s">
        <v>8317</v>
      </c>
      <c r="R1157" t="s">
        <v>8347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15">
        <v>6500</v>
      </c>
      <c r="E1158" s="1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 s="14" t="e">
        <f t="shared" si="73"/>
        <v>#DIV/0!</v>
      </c>
      <c r="Q1158" t="s">
        <v>8317</v>
      </c>
      <c r="R1158" t="s">
        <v>8347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15">
        <v>10000</v>
      </c>
      <c r="E1159" s="1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</v>
      </c>
      <c r="P1159" s="14">
        <f t="shared" si="73"/>
        <v>50.333333333333336</v>
      </c>
      <c r="Q1159" t="s">
        <v>8317</v>
      </c>
      <c r="R1159" t="s">
        <v>8347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15">
        <v>7500</v>
      </c>
      <c r="E1160" s="1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0.46666666666666673</v>
      </c>
      <c r="P1160" s="14">
        <f t="shared" si="73"/>
        <v>11.666666666666666</v>
      </c>
      <c r="Q1160" t="s">
        <v>8317</v>
      </c>
      <c r="R1160" t="s">
        <v>8347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15">
        <v>6750</v>
      </c>
      <c r="E1161" s="1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 s="14" t="e">
        <f t="shared" si="73"/>
        <v>#DIV/0!</v>
      </c>
      <c r="Q1161" t="s">
        <v>8317</v>
      </c>
      <c r="R1161" t="s">
        <v>8347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15">
        <v>30000</v>
      </c>
      <c r="E1162" s="1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</v>
      </c>
      <c r="P1162" s="14">
        <f t="shared" si="73"/>
        <v>60.789473684210527</v>
      </c>
      <c r="Q1162" t="s">
        <v>8317</v>
      </c>
      <c r="R1162" t="s">
        <v>8347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15">
        <v>18000</v>
      </c>
      <c r="E1163" s="1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 s="14" t="e">
        <f t="shared" si="73"/>
        <v>#DIV/0!</v>
      </c>
      <c r="Q1163" t="s">
        <v>8317</v>
      </c>
      <c r="R1163" t="s">
        <v>8347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15">
        <v>60000</v>
      </c>
      <c r="E1164" s="1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5.8333333333333341E-2</v>
      </c>
      <c r="P1164" s="14">
        <f t="shared" si="73"/>
        <v>17.5</v>
      </c>
      <c r="Q1164" t="s">
        <v>8317</v>
      </c>
      <c r="R1164" t="s">
        <v>8347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15">
        <v>5200</v>
      </c>
      <c r="E1165" s="1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 s="14" t="e">
        <f t="shared" si="73"/>
        <v>#DIV/0!</v>
      </c>
      <c r="Q1165" t="s">
        <v>8317</v>
      </c>
      <c r="R1165" t="s">
        <v>8347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15">
        <v>10000</v>
      </c>
      <c r="E1166" s="1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 s="14" t="e">
        <f t="shared" si="73"/>
        <v>#DIV/0!</v>
      </c>
      <c r="Q1166" t="s">
        <v>8317</v>
      </c>
      <c r="R1166" t="s">
        <v>8347</v>
      </c>
      <c r="S1166" s="9">
        <f t="shared" si="74"/>
        <v>42509.724328703705</v>
      </c>
      <c r="T1166" s="9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15">
        <v>10000</v>
      </c>
      <c r="E1167" s="1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20.705000000000002</v>
      </c>
      <c r="P1167" s="14">
        <f t="shared" si="73"/>
        <v>82.82</v>
      </c>
      <c r="Q1167" t="s">
        <v>8317</v>
      </c>
      <c r="R1167" t="s">
        <v>8347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15">
        <v>15000</v>
      </c>
      <c r="E1168" s="1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19.139999999999997</v>
      </c>
      <c r="P1168" s="14">
        <f t="shared" si="73"/>
        <v>358.875</v>
      </c>
      <c r="Q1168" t="s">
        <v>8317</v>
      </c>
      <c r="R1168" t="s">
        <v>8347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15">
        <v>60000</v>
      </c>
      <c r="E1169" s="1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1.6316666666666666</v>
      </c>
      <c r="P1169" s="14">
        <f t="shared" si="73"/>
        <v>61.1875</v>
      </c>
      <c r="Q1169" t="s">
        <v>8317</v>
      </c>
      <c r="R1169" t="s">
        <v>8347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15">
        <v>18000</v>
      </c>
      <c r="E1170" s="1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5.6666666666666661</v>
      </c>
      <c r="P1170" s="14">
        <f t="shared" si="73"/>
        <v>340</v>
      </c>
      <c r="Q1170" t="s">
        <v>8317</v>
      </c>
      <c r="R1170" t="s">
        <v>8347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15">
        <v>10000</v>
      </c>
      <c r="E1171" s="1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0.16999999999999998</v>
      </c>
      <c r="P1171" s="14">
        <f t="shared" si="73"/>
        <v>5.666666666666667</v>
      </c>
      <c r="Q1171" t="s">
        <v>8317</v>
      </c>
      <c r="R1171" t="s">
        <v>8347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15">
        <v>25000</v>
      </c>
      <c r="E1172" s="1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0.4</v>
      </c>
      <c r="P1172" s="14">
        <f t="shared" si="73"/>
        <v>50</v>
      </c>
      <c r="Q1172" t="s">
        <v>8317</v>
      </c>
      <c r="R1172" t="s">
        <v>8347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15">
        <v>25000</v>
      </c>
      <c r="E1173" s="1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0.1</v>
      </c>
      <c r="P1173" s="14">
        <f t="shared" si="73"/>
        <v>25</v>
      </c>
      <c r="Q1173" t="s">
        <v>8317</v>
      </c>
      <c r="R1173" t="s">
        <v>8347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15">
        <v>9000</v>
      </c>
      <c r="E1174" s="1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 s="14" t="e">
        <f t="shared" si="73"/>
        <v>#DIV/0!</v>
      </c>
      <c r="Q1174" t="s">
        <v>8317</v>
      </c>
      <c r="R1174" t="s">
        <v>8347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15">
        <v>125000</v>
      </c>
      <c r="E1175" s="1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2.4E-2</v>
      </c>
      <c r="P1175" s="14">
        <f t="shared" si="73"/>
        <v>30</v>
      </c>
      <c r="Q1175" t="s">
        <v>8317</v>
      </c>
      <c r="R1175" t="s">
        <v>8347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15">
        <v>15000</v>
      </c>
      <c r="E1176" s="1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5.9066666666666672</v>
      </c>
      <c r="P1176" s="14">
        <f t="shared" si="73"/>
        <v>46.631578947368418</v>
      </c>
      <c r="Q1176" t="s">
        <v>8317</v>
      </c>
      <c r="R1176" t="s">
        <v>8347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15">
        <v>20000</v>
      </c>
      <c r="E1177" s="1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2.9250000000000003</v>
      </c>
      <c r="P1177" s="14">
        <f t="shared" si="73"/>
        <v>65</v>
      </c>
      <c r="Q1177" t="s">
        <v>8317</v>
      </c>
      <c r="R1177" t="s">
        <v>8347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15">
        <v>175000</v>
      </c>
      <c r="E1178" s="1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5.7142857142857143E-3</v>
      </c>
      <c r="P1178" s="14">
        <f t="shared" si="73"/>
        <v>10</v>
      </c>
      <c r="Q1178" t="s">
        <v>8317</v>
      </c>
      <c r="R1178" t="s">
        <v>8347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15">
        <v>6000</v>
      </c>
      <c r="E1179" s="1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 s="14" t="e">
        <f t="shared" si="73"/>
        <v>#DIV/0!</v>
      </c>
      <c r="Q1179" t="s">
        <v>8317</v>
      </c>
      <c r="R1179" t="s">
        <v>8347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15">
        <v>75000</v>
      </c>
      <c r="E1180" s="1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6.6666666666666671E-3</v>
      </c>
      <c r="P1180" s="14">
        <f t="shared" si="73"/>
        <v>5</v>
      </c>
      <c r="Q1180" t="s">
        <v>8317</v>
      </c>
      <c r="R1180" t="s">
        <v>8347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15">
        <v>60000</v>
      </c>
      <c r="E1181" s="1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5.3333333333333339</v>
      </c>
      <c r="P1181" s="14">
        <f t="shared" si="73"/>
        <v>640</v>
      </c>
      <c r="Q1181" t="s">
        <v>8317</v>
      </c>
      <c r="R1181" t="s">
        <v>8347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15">
        <v>50000</v>
      </c>
      <c r="E1182" s="1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11.75</v>
      </c>
      <c r="P1182" s="14">
        <f t="shared" si="73"/>
        <v>69.117647058823536</v>
      </c>
      <c r="Q1182" t="s">
        <v>8317</v>
      </c>
      <c r="R1182" t="s">
        <v>8347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15">
        <v>50000</v>
      </c>
      <c r="E1183" s="1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8.0000000000000002E-3</v>
      </c>
      <c r="P1183" s="14">
        <f t="shared" si="73"/>
        <v>1.3333333333333333</v>
      </c>
      <c r="Q1183" t="s">
        <v>8317</v>
      </c>
      <c r="R1183" t="s">
        <v>8347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15">
        <v>1000</v>
      </c>
      <c r="E1184" s="1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</v>
      </c>
      <c r="P1184" s="14">
        <f t="shared" si="73"/>
        <v>10.5</v>
      </c>
      <c r="Q1184" t="s">
        <v>8317</v>
      </c>
      <c r="R1184" t="s">
        <v>8347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15">
        <v>2500</v>
      </c>
      <c r="E1185" s="1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 s="14">
        <f t="shared" si="73"/>
        <v>33.333333333333336</v>
      </c>
      <c r="Q1185" t="s">
        <v>8317</v>
      </c>
      <c r="R1185" t="s">
        <v>8347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15">
        <v>22000</v>
      </c>
      <c r="E1186" s="1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104.93636363636362</v>
      </c>
      <c r="P1186" s="14">
        <f t="shared" si="73"/>
        <v>61.562666666666665</v>
      </c>
      <c r="Q1186" t="s">
        <v>8348</v>
      </c>
      <c r="R1186" t="s">
        <v>8349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15">
        <v>12500</v>
      </c>
      <c r="E1187" s="1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105.44</v>
      </c>
      <c r="P1187" s="14">
        <f t="shared" si="73"/>
        <v>118.73873873873873</v>
      </c>
      <c r="Q1187" t="s">
        <v>8348</v>
      </c>
      <c r="R1187" t="s">
        <v>8349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15">
        <v>7500</v>
      </c>
      <c r="E1188" s="1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106.73333333333332</v>
      </c>
      <c r="P1188" s="14">
        <f t="shared" si="73"/>
        <v>65.081300813008127</v>
      </c>
      <c r="Q1188" t="s">
        <v>8348</v>
      </c>
      <c r="R1188" t="s">
        <v>8349</v>
      </c>
      <c r="S1188" s="9">
        <f t="shared" si="74"/>
        <v>42123.86336805555</v>
      </c>
      <c r="T1188" s="9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15">
        <v>8750</v>
      </c>
      <c r="E1189" s="1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104.12571428571428</v>
      </c>
      <c r="P1189" s="14">
        <f t="shared" si="73"/>
        <v>130.15714285714284</v>
      </c>
      <c r="Q1189" t="s">
        <v>8348</v>
      </c>
      <c r="R1189" t="s">
        <v>8349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15">
        <v>2000</v>
      </c>
      <c r="E1190" s="1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160.54999999999998</v>
      </c>
      <c r="P1190" s="14">
        <f t="shared" si="73"/>
        <v>37.776470588235291</v>
      </c>
      <c r="Q1190" t="s">
        <v>8348</v>
      </c>
      <c r="R1190" t="s">
        <v>8349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15">
        <v>9000</v>
      </c>
      <c r="E1191" s="1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107.77777777777777</v>
      </c>
      <c r="P1191" s="14">
        <f t="shared" si="73"/>
        <v>112.79069767441861</v>
      </c>
      <c r="Q1191" t="s">
        <v>8348</v>
      </c>
      <c r="R1191" t="s">
        <v>8349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15">
        <v>500</v>
      </c>
      <c r="E1192" s="1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 s="14">
        <f t="shared" si="73"/>
        <v>51.92307692307692</v>
      </c>
      <c r="Q1192" t="s">
        <v>8348</v>
      </c>
      <c r="R1192" t="s">
        <v>8349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15">
        <v>2700</v>
      </c>
      <c r="E1193" s="1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109.07407407407408</v>
      </c>
      <c r="P1193" s="14">
        <f t="shared" si="73"/>
        <v>89.242424242424249</v>
      </c>
      <c r="Q1193" t="s">
        <v>8348</v>
      </c>
      <c r="R1193" t="s">
        <v>8349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15">
        <v>100</v>
      </c>
      <c r="E1194" s="1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 s="14">
        <f t="shared" si="73"/>
        <v>19.333333333333332</v>
      </c>
      <c r="Q1194" t="s">
        <v>8348</v>
      </c>
      <c r="R1194" t="s">
        <v>8349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15">
        <v>21000</v>
      </c>
      <c r="E1195" s="1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103.95714285714286</v>
      </c>
      <c r="P1195" s="14">
        <f t="shared" si="73"/>
        <v>79.967032967032964</v>
      </c>
      <c r="Q1195" t="s">
        <v>8348</v>
      </c>
      <c r="R1195" t="s">
        <v>8349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15">
        <v>12500</v>
      </c>
      <c r="E1196" s="1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322.24</v>
      </c>
      <c r="P1196" s="14">
        <f t="shared" si="73"/>
        <v>56.414565826330531</v>
      </c>
      <c r="Q1196" t="s">
        <v>8348</v>
      </c>
      <c r="R1196" t="s">
        <v>8349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15">
        <v>10000</v>
      </c>
      <c r="E1197" s="1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 s="14">
        <f t="shared" si="73"/>
        <v>79.411764705882348</v>
      </c>
      <c r="Q1197" t="s">
        <v>8348</v>
      </c>
      <c r="R1197" t="s">
        <v>8349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15">
        <v>14500</v>
      </c>
      <c r="E1198" s="1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269.91034482758624</v>
      </c>
      <c r="P1198" s="14">
        <f t="shared" si="73"/>
        <v>76.439453125</v>
      </c>
      <c r="Q1198" t="s">
        <v>8348</v>
      </c>
      <c r="R1198" t="s">
        <v>8349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15">
        <v>15000</v>
      </c>
      <c r="E1199" s="1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253.29333333333332</v>
      </c>
      <c r="P1199" s="14">
        <f t="shared" si="73"/>
        <v>121</v>
      </c>
      <c r="Q1199" t="s">
        <v>8348</v>
      </c>
      <c r="R1199" t="s">
        <v>8349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15">
        <v>3500</v>
      </c>
      <c r="E1200" s="1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260.59999999999997</v>
      </c>
      <c r="P1200" s="14">
        <f t="shared" si="73"/>
        <v>54.616766467065865</v>
      </c>
      <c r="Q1200" t="s">
        <v>8348</v>
      </c>
      <c r="R1200" t="s">
        <v>8349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15">
        <v>2658</v>
      </c>
      <c r="E1201" s="1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101.31677953348381</v>
      </c>
      <c r="P1201" s="14">
        <f t="shared" si="73"/>
        <v>299.22222222222223</v>
      </c>
      <c r="Q1201" t="s">
        <v>8348</v>
      </c>
      <c r="R1201" t="s">
        <v>8349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15">
        <v>4800</v>
      </c>
      <c r="E1202" s="1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125.60416666666667</v>
      </c>
      <c r="P1202" s="14">
        <f t="shared" si="73"/>
        <v>58.533980582524272</v>
      </c>
      <c r="Q1202" t="s">
        <v>8348</v>
      </c>
      <c r="R1202" t="s">
        <v>8349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15">
        <v>6000</v>
      </c>
      <c r="E1203" s="1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102.43783333333334</v>
      </c>
      <c r="P1203" s="14">
        <f t="shared" si="73"/>
        <v>55.371801801801809</v>
      </c>
      <c r="Q1203" t="s">
        <v>8348</v>
      </c>
      <c r="R1203" t="s">
        <v>8349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15">
        <v>25000</v>
      </c>
      <c r="E1204" s="1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199.244</v>
      </c>
      <c r="P1204" s="14">
        <f t="shared" si="73"/>
        <v>183.80442804428046</v>
      </c>
      <c r="Q1204" t="s">
        <v>8348</v>
      </c>
      <c r="R1204" t="s">
        <v>8349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15">
        <v>16300</v>
      </c>
      <c r="E1205" s="1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102.45398773006136</v>
      </c>
      <c r="P1205" s="14">
        <f t="shared" si="73"/>
        <v>165.34653465346534</v>
      </c>
      <c r="Q1205" t="s">
        <v>8348</v>
      </c>
      <c r="R1205" t="s">
        <v>8349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15">
        <v>13000</v>
      </c>
      <c r="E1206" s="1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102.94615384615385</v>
      </c>
      <c r="P1206" s="14">
        <f t="shared" si="73"/>
        <v>234.78947368421052</v>
      </c>
      <c r="Q1206" t="s">
        <v>8348</v>
      </c>
      <c r="R1206" t="s">
        <v>8349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15">
        <v>13000</v>
      </c>
      <c r="E1207" s="1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100.86153846153847</v>
      </c>
      <c r="P1207" s="14">
        <f t="shared" si="73"/>
        <v>211.48387096774192</v>
      </c>
      <c r="Q1207" t="s">
        <v>8348</v>
      </c>
      <c r="R1207" t="s">
        <v>8349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15">
        <v>900</v>
      </c>
      <c r="E1208" s="1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114.99999999999999</v>
      </c>
      <c r="P1208" s="14">
        <f t="shared" si="73"/>
        <v>32.34375</v>
      </c>
      <c r="Q1208" t="s">
        <v>8348</v>
      </c>
      <c r="R1208" t="s">
        <v>8349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15">
        <v>16700</v>
      </c>
      <c r="E1209" s="1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104.16766467065868</v>
      </c>
      <c r="P1209" s="14">
        <f t="shared" si="73"/>
        <v>123.37588652482269</v>
      </c>
      <c r="Q1209" t="s">
        <v>8348</v>
      </c>
      <c r="R1209" t="s">
        <v>8349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15">
        <v>10000</v>
      </c>
      <c r="E1210" s="1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155.29999999999998</v>
      </c>
      <c r="P1210" s="14">
        <f t="shared" si="73"/>
        <v>207.06666666666666</v>
      </c>
      <c r="Q1210" t="s">
        <v>8348</v>
      </c>
      <c r="R1210" t="s">
        <v>8349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15">
        <v>6000</v>
      </c>
      <c r="E1211" s="1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 s="14">
        <f t="shared" si="73"/>
        <v>138.2608695652174</v>
      </c>
      <c r="Q1211" t="s">
        <v>8348</v>
      </c>
      <c r="R1211" t="s">
        <v>8349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15">
        <v>20000</v>
      </c>
      <c r="E1212" s="1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254.31499999999997</v>
      </c>
      <c r="P1212" s="14">
        <f t="shared" si="73"/>
        <v>493.81553398058253</v>
      </c>
      <c r="Q1212" t="s">
        <v>8348</v>
      </c>
      <c r="R1212" t="s">
        <v>8349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15">
        <v>1000</v>
      </c>
      <c r="E1213" s="1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101.1</v>
      </c>
      <c r="P1213" s="14">
        <f t="shared" si="73"/>
        <v>168.5</v>
      </c>
      <c r="Q1213" t="s">
        <v>8348</v>
      </c>
      <c r="R1213" t="s">
        <v>8349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15">
        <v>2500</v>
      </c>
      <c r="E1214" s="1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129.04</v>
      </c>
      <c r="P1214" s="14">
        <f t="shared" si="73"/>
        <v>38.867469879518069</v>
      </c>
      <c r="Q1214" t="s">
        <v>8348</v>
      </c>
      <c r="R1214" t="s">
        <v>8349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15">
        <v>6500</v>
      </c>
      <c r="E1215" s="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102.23076923076924</v>
      </c>
      <c r="P1215" s="14">
        <f t="shared" si="73"/>
        <v>61.527777777777779</v>
      </c>
      <c r="Q1215" t="s">
        <v>8348</v>
      </c>
      <c r="R1215" t="s">
        <v>8349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15">
        <v>2000</v>
      </c>
      <c r="E1216" s="1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131.80000000000001</v>
      </c>
      <c r="P1216" s="14">
        <f t="shared" si="73"/>
        <v>105.44</v>
      </c>
      <c r="Q1216" t="s">
        <v>8348</v>
      </c>
      <c r="R1216" t="s">
        <v>8349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15">
        <v>5000</v>
      </c>
      <c r="E1217" s="1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786.0802000000001</v>
      </c>
      <c r="P1217" s="14">
        <f t="shared" si="73"/>
        <v>71.592003642987251</v>
      </c>
      <c r="Q1217" t="s">
        <v>8348</v>
      </c>
      <c r="R1217" t="s">
        <v>8349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15">
        <v>14000</v>
      </c>
      <c r="E1218" s="1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145.70000000000002</v>
      </c>
      <c r="P1218" s="14">
        <f t="shared" si="73"/>
        <v>91.882882882882882</v>
      </c>
      <c r="Q1218" t="s">
        <v>8348</v>
      </c>
      <c r="R1218" t="s">
        <v>8349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15">
        <v>26500</v>
      </c>
      <c r="E1219" s="1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(E1219/D1219)*100</f>
        <v>102.60000000000001</v>
      </c>
      <c r="P1219" s="14">
        <f t="shared" ref="P1219:P1282" si="77">E1219/L1219</f>
        <v>148.57377049180329</v>
      </c>
      <c r="Q1219" t="s">
        <v>8348</v>
      </c>
      <c r="R1219" t="s">
        <v>8349</v>
      </c>
      <c r="S1219" s="9">
        <f t="shared" ref="S1219:S1282" si="78">(((J1219/60)/60/24)+DATE(1970,1,1))</f>
        <v>42535.809490740736</v>
      </c>
      <c r="T1219" s="9">
        <f t="shared" ref="T1219:T1282" si="79">(((I1219/60)/60/24)+DATE(1970,1,1))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15">
        <v>9000</v>
      </c>
      <c r="E1220" s="1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172.27777777777777</v>
      </c>
      <c r="P1220" s="14">
        <f t="shared" si="77"/>
        <v>174.2134831460674</v>
      </c>
      <c r="Q1220" t="s">
        <v>8348</v>
      </c>
      <c r="R1220" t="s">
        <v>8349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15">
        <v>16350</v>
      </c>
      <c r="E1221" s="1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159.16819571865443</v>
      </c>
      <c r="P1221" s="14">
        <f t="shared" si="77"/>
        <v>102.86166007905139</v>
      </c>
      <c r="Q1221" t="s">
        <v>8348</v>
      </c>
      <c r="R1221" t="s">
        <v>8349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15">
        <v>15000</v>
      </c>
      <c r="E1222" s="1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103.76666666666668</v>
      </c>
      <c r="P1222" s="14">
        <f t="shared" si="77"/>
        <v>111.17857142857143</v>
      </c>
      <c r="Q1222" t="s">
        <v>8348</v>
      </c>
      <c r="R1222" t="s">
        <v>8349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15">
        <v>2200</v>
      </c>
      <c r="E1223" s="1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111.40954545454547</v>
      </c>
      <c r="P1223" s="14">
        <f t="shared" si="77"/>
        <v>23.796213592233013</v>
      </c>
      <c r="Q1223" t="s">
        <v>8348</v>
      </c>
      <c r="R1223" t="s">
        <v>8349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15">
        <v>4000</v>
      </c>
      <c r="E1224" s="1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280.375</v>
      </c>
      <c r="P1224" s="14">
        <f t="shared" si="77"/>
        <v>81.268115942028984</v>
      </c>
      <c r="Q1224" t="s">
        <v>8348</v>
      </c>
      <c r="R1224" t="s">
        <v>8349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15">
        <v>19800</v>
      </c>
      <c r="E1225" s="1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112.10606060606061</v>
      </c>
      <c r="P1225" s="14">
        <f t="shared" si="77"/>
        <v>116.21465968586388</v>
      </c>
      <c r="Q1225" t="s">
        <v>8348</v>
      </c>
      <c r="R1225" t="s">
        <v>8349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15">
        <v>15000</v>
      </c>
      <c r="E1226" s="1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7.0666666666666673</v>
      </c>
      <c r="P1226" s="14">
        <f t="shared" si="77"/>
        <v>58.888888888888886</v>
      </c>
      <c r="Q1226" t="s">
        <v>8343</v>
      </c>
      <c r="R1226" t="s">
        <v>8318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15">
        <v>3000</v>
      </c>
      <c r="E1227" s="1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4.3999999999999995</v>
      </c>
      <c r="P1227" s="14">
        <f t="shared" si="77"/>
        <v>44</v>
      </c>
      <c r="Q1227" t="s">
        <v>8343</v>
      </c>
      <c r="R1227" t="s">
        <v>8318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15">
        <v>50000</v>
      </c>
      <c r="E1228" s="1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</v>
      </c>
      <c r="P1228" s="14">
        <f t="shared" si="77"/>
        <v>48.424999999999997</v>
      </c>
      <c r="Q1228" t="s">
        <v>8343</v>
      </c>
      <c r="R1228" t="s">
        <v>8318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15">
        <v>2000</v>
      </c>
      <c r="E1229" s="1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 s="14" t="e">
        <f t="shared" si="77"/>
        <v>#DIV/0!</v>
      </c>
      <c r="Q1229" t="s">
        <v>8343</v>
      </c>
      <c r="R1229" t="s">
        <v>8318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15">
        <v>5000</v>
      </c>
      <c r="E1230" s="1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29.299999999999997</v>
      </c>
      <c r="P1230" s="14">
        <f t="shared" si="77"/>
        <v>61.041666666666664</v>
      </c>
      <c r="Q1230" t="s">
        <v>8343</v>
      </c>
      <c r="R1230" t="s">
        <v>8318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15">
        <v>2750</v>
      </c>
      <c r="E1231" s="1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0.90909090909090906</v>
      </c>
      <c r="P1231" s="14">
        <f t="shared" si="77"/>
        <v>25</v>
      </c>
      <c r="Q1231" t="s">
        <v>8343</v>
      </c>
      <c r="R1231" t="s">
        <v>8318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15">
        <v>500000</v>
      </c>
      <c r="E1232" s="1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 s="14" t="e">
        <f t="shared" si="77"/>
        <v>#DIV/0!</v>
      </c>
      <c r="Q1232" t="s">
        <v>8343</v>
      </c>
      <c r="R1232" t="s">
        <v>8318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15">
        <v>5000</v>
      </c>
      <c r="E1233" s="1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 s="14" t="e">
        <f t="shared" si="77"/>
        <v>#DIV/0!</v>
      </c>
      <c r="Q1233" t="s">
        <v>8343</v>
      </c>
      <c r="R1233" t="s">
        <v>8318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15">
        <v>5000</v>
      </c>
      <c r="E1234" s="1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0.8</v>
      </c>
      <c r="P1234" s="14">
        <f t="shared" si="77"/>
        <v>40</v>
      </c>
      <c r="Q1234" t="s">
        <v>8343</v>
      </c>
      <c r="R1234" t="s">
        <v>8318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15">
        <v>1000</v>
      </c>
      <c r="E1235" s="1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11.600000000000001</v>
      </c>
      <c r="P1235" s="14">
        <f t="shared" si="77"/>
        <v>19.333333333333332</v>
      </c>
      <c r="Q1235" t="s">
        <v>8343</v>
      </c>
      <c r="R1235" t="s">
        <v>8318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15">
        <v>50000</v>
      </c>
      <c r="E1236" s="1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 s="14" t="e">
        <f t="shared" si="77"/>
        <v>#DIV/0!</v>
      </c>
      <c r="Q1236" t="s">
        <v>8343</v>
      </c>
      <c r="R1236" t="s">
        <v>8318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15">
        <v>7534</v>
      </c>
      <c r="E1237" s="1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2.7873639500929119</v>
      </c>
      <c r="P1237" s="14">
        <f t="shared" si="77"/>
        <v>35</v>
      </c>
      <c r="Q1237" t="s">
        <v>8343</v>
      </c>
      <c r="R1237" t="s">
        <v>8318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15">
        <v>2500</v>
      </c>
      <c r="E1238" s="1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 s="14" t="e">
        <f t="shared" si="77"/>
        <v>#DIV/0!</v>
      </c>
      <c r="Q1238" t="s">
        <v>8343</v>
      </c>
      <c r="R1238" t="s">
        <v>8318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15">
        <v>25000</v>
      </c>
      <c r="E1239" s="1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 s="14" t="e">
        <f t="shared" si="77"/>
        <v>#DIV/0!</v>
      </c>
      <c r="Q1239" t="s">
        <v>8343</v>
      </c>
      <c r="R1239" t="s">
        <v>8318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15">
        <v>1000</v>
      </c>
      <c r="E1240" s="1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17.8</v>
      </c>
      <c r="P1240" s="14">
        <f t="shared" si="77"/>
        <v>59.333333333333336</v>
      </c>
      <c r="Q1240" t="s">
        <v>8343</v>
      </c>
      <c r="R1240" t="s">
        <v>8318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15">
        <v>2500</v>
      </c>
      <c r="E1241" s="1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 s="14" t="e">
        <f t="shared" si="77"/>
        <v>#DIV/0!</v>
      </c>
      <c r="Q1241" t="s">
        <v>8343</v>
      </c>
      <c r="R1241" t="s">
        <v>8318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15">
        <v>8000</v>
      </c>
      <c r="E1242" s="1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3.0124999999999997</v>
      </c>
      <c r="P1242" s="14">
        <f t="shared" si="77"/>
        <v>30.125</v>
      </c>
      <c r="Q1242" t="s">
        <v>8343</v>
      </c>
      <c r="R1242" t="s">
        <v>8318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15">
        <v>5000</v>
      </c>
      <c r="E1243" s="1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50.739999999999995</v>
      </c>
      <c r="P1243" s="14">
        <f t="shared" si="77"/>
        <v>74.617647058823536</v>
      </c>
      <c r="Q1243" t="s">
        <v>8343</v>
      </c>
      <c r="R1243" t="s">
        <v>8318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15">
        <v>911</v>
      </c>
      <c r="E1244" s="1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0.54884742041712409</v>
      </c>
      <c r="P1244" s="14">
        <f t="shared" si="77"/>
        <v>5</v>
      </c>
      <c r="Q1244" t="s">
        <v>8343</v>
      </c>
      <c r="R1244" t="s">
        <v>8318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15">
        <v>12000</v>
      </c>
      <c r="E1245" s="1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14.091666666666667</v>
      </c>
      <c r="P1245" s="14">
        <f t="shared" si="77"/>
        <v>44.5</v>
      </c>
      <c r="Q1245" t="s">
        <v>8343</v>
      </c>
      <c r="R1245" t="s">
        <v>8318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15">
        <v>2000</v>
      </c>
      <c r="E1246" s="1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103.8</v>
      </c>
      <c r="P1246" s="14">
        <f t="shared" si="77"/>
        <v>46.133333333333333</v>
      </c>
      <c r="Q1246" t="s">
        <v>8343</v>
      </c>
      <c r="R1246" t="s">
        <v>8310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15">
        <v>2000</v>
      </c>
      <c r="E1247" s="1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120.24999999999999</v>
      </c>
      <c r="P1247" s="14">
        <f t="shared" si="77"/>
        <v>141.47058823529412</v>
      </c>
      <c r="Q1247" t="s">
        <v>8343</v>
      </c>
      <c r="R1247" t="s">
        <v>8310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15">
        <v>2000</v>
      </c>
      <c r="E1248" s="1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 s="14">
        <f t="shared" si="77"/>
        <v>75.483870967741936</v>
      </c>
      <c r="Q1248" t="s">
        <v>8343</v>
      </c>
      <c r="R1248" t="s">
        <v>8310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15">
        <v>3500</v>
      </c>
      <c r="E1249" s="1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122.14285714285715</v>
      </c>
      <c r="P1249" s="14">
        <f t="shared" si="77"/>
        <v>85.5</v>
      </c>
      <c r="Q1249" t="s">
        <v>8343</v>
      </c>
      <c r="R1249" t="s">
        <v>8310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15">
        <v>2500</v>
      </c>
      <c r="E1250" s="1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151.63999999999999</v>
      </c>
      <c r="P1250" s="14">
        <f t="shared" si="77"/>
        <v>64.254237288135599</v>
      </c>
      <c r="Q1250" t="s">
        <v>8343</v>
      </c>
      <c r="R1250" t="s">
        <v>8310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15">
        <v>5000</v>
      </c>
      <c r="E1251" s="1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104.44</v>
      </c>
      <c r="P1251" s="14">
        <f t="shared" si="77"/>
        <v>64.46913580246914</v>
      </c>
      <c r="Q1251" t="s">
        <v>8343</v>
      </c>
      <c r="R1251" t="s">
        <v>8310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15">
        <v>30000</v>
      </c>
      <c r="E1252" s="1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200.15333333333331</v>
      </c>
      <c r="P1252" s="14">
        <f t="shared" si="77"/>
        <v>118.2007874015748</v>
      </c>
      <c r="Q1252" t="s">
        <v>8343</v>
      </c>
      <c r="R1252" t="s">
        <v>8310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15">
        <v>6000</v>
      </c>
      <c r="E1253" s="1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101.8</v>
      </c>
      <c r="P1253" s="14">
        <f t="shared" si="77"/>
        <v>82.540540540540547</v>
      </c>
      <c r="Q1253" t="s">
        <v>8343</v>
      </c>
      <c r="R1253" t="s">
        <v>8310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15">
        <v>3500</v>
      </c>
      <c r="E1254" s="1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137.65714285714284</v>
      </c>
      <c r="P1254" s="14">
        <f t="shared" si="77"/>
        <v>34.170212765957444</v>
      </c>
      <c r="Q1254" t="s">
        <v>8343</v>
      </c>
      <c r="R1254" t="s">
        <v>8310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15">
        <v>10</v>
      </c>
      <c r="E1255" s="1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303833.2</v>
      </c>
      <c r="P1255" s="14">
        <f t="shared" si="77"/>
        <v>42.73322081575246</v>
      </c>
      <c r="Q1255" t="s">
        <v>8343</v>
      </c>
      <c r="R1255" t="s">
        <v>8310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15">
        <v>6700</v>
      </c>
      <c r="E1256" s="1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198.85074626865671</v>
      </c>
      <c r="P1256" s="14">
        <f t="shared" si="77"/>
        <v>94.489361702127653</v>
      </c>
      <c r="Q1256" t="s">
        <v>8343</v>
      </c>
      <c r="R1256" t="s">
        <v>8310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15">
        <v>3000</v>
      </c>
      <c r="E1257" s="1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202.36666666666667</v>
      </c>
      <c r="P1257" s="14">
        <f t="shared" si="77"/>
        <v>55.697247706422019</v>
      </c>
      <c r="Q1257" t="s">
        <v>8343</v>
      </c>
      <c r="R1257" t="s">
        <v>8310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15">
        <v>30000</v>
      </c>
      <c r="E1258" s="1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117.96376666666666</v>
      </c>
      <c r="P1258" s="14">
        <f t="shared" si="77"/>
        <v>98.030831024930734</v>
      </c>
      <c r="Q1258" t="s">
        <v>8343</v>
      </c>
      <c r="R1258" t="s">
        <v>8310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15">
        <v>5500</v>
      </c>
      <c r="E1259" s="1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294.72727272727275</v>
      </c>
      <c r="P1259" s="14">
        <f t="shared" si="77"/>
        <v>92.102272727272734</v>
      </c>
      <c r="Q1259" t="s">
        <v>8343</v>
      </c>
      <c r="R1259" t="s">
        <v>8310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15">
        <v>12000</v>
      </c>
      <c r="E1260" s="1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213.14633333333336</v>
      </c>
      <c r="P1260" s="14">
        <f t="shared" si="77"/>
        <v>38.175462686567165</v>
      </c>
      <c r="Q1260" t="s">
        <v>8343</v>
      </c>
      <c r="R1260" t="s">
        <v>8310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15">
        <v>2500</v>
      </c>
      <c r="E1261" s="1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104.24</v>
      </c>
      <c r="P1261" s="14">
        <f t="shared" si="77"/>
        <v>27.145833333333332</v>
      </c>
      <c r="Q1261" t="s">
        <v>8343</v>
      </c>
      <c r="R1261" t="s">
        <v>8310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15">
        <v>3300</v>
      </c>
      <c r="E1262" s="1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113.66666666666667</v>
      </c>
      <c r="P1262" s="14">
        <f t="shared" si="77"/>
        <v>50.689189189189186</v>
      </c>
      <c r="Q1262" t="s">
        <v>8343</v>
      </c>
      <c r="R1262" t="s">
        <v>8310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15">
        <v>2000</v>
      </c>
      <c r="E1263" s="1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101.25</v>
      </c>
      <c r="P1263" s="14">
        <f t="shared" si="77"/>
        <v>38.942307692307693</v>
      </c>
      <c r="Q1263" t="s">
        <v>8343</v>
      </c>
      <c r="R1263" t="s">
        <v>8310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15">
        <v>6500</v>
      </c>
      <c r="E1264" s="1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125.41538461538462</v>
      </c>
      <c r="P1264" s="14">
        <f t="shared" si="77"/>
        <v>77.638095238095232</v>
      </c>
      <c r="Q1264" t="s">
        <v>8343</v>
      </c>
      <c r="R1264" t="s">
        <v>8310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15">
        <v>1500</v>
      </c>
      <c r="E1265" s="1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 s="14">
        <f t="shared" si="77"/>
        <v>43.536585365853661</v>
      </c>
      <c r="Q1265" t="s">
        <v>8343</v>
      </c>
      <c r="R1265" t="s">
        <v>8310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15">
        <v>650</v>
      </c>
      <c r="E1266" s="1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166.46153846153845</v>
      </c>
      <c r="P1266" s="14">
        <f t="shared" si="77"/>
        <v>31.823529411764707</v>
      </c>
      <c r="Q1266" t="s">
        <v>8343</v>
      </c>
      <c r="R1266" t="s">
        <v>8310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15">
        <v>3500</v>
      </c>
      <c r="E1267" s="1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119.14771428571429</v>
      </c>
      <c r="P1267" s="14">
        <f t="shared" si="77"/>
        <v>63.184393939393942</v>
      </c>
      <c r="Q1267" t="s">
        <v>8343</v>
      </c>
      <c r="R1267" t="s">
        <v>8310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15">
        <v>9500</v>
      </c>
      <c r="E1268" s="1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100.47368421052632</v>
      </c>
      <c r="P1268" s="14">
        <f t="shared" si="77"/>
        <v>190.9</v>
      </c>
      <c r="Q1268" t="s">
        <v>8343</v>
      </c>
      <c r="R1268" t="s">
        <v>8310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15">
        <v>22000</v>
      </c>
      <c r="E1269" s="1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101.8</v>
      </c>
      <c r="P1269" s="14">
        <f t="shared" si="77"/>
        <v>140.85534591194968</v>
      </c>
      <c r="Q1269" t="s">
        <v>8343</v>
      </c>
      <c r="R1269" t="s">
        <v>8310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15">
        <v>12000</v>
      </c>
      <c r="E1270" s="1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116.66666666666667</v>
      </c>
      <c r="P1270" s="14">
        <f t="shared" si="77"/>
        <v>76.92307692307692</v>
      </c>
      <c r="Q1270" t="s">
        <v>8343</v>
      </c>
      <c r="R1270" t="s">
        <v>8310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15">
        <v>18800</v>
      </c>
      <c r="E1271" s="1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108.64893617021276</v>
      </c>
      <c r="P1271" s="14">
        <f t="shared" si="77"/>
        <v>99.15533980582525</v>
      </c>
      <c r="Q1271" t="s">
        <v>8343</v>
      </c>
      <c r="R1271" t="s">
        <v>8310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15">
        <v>10000</v>
      </c>
      <c r="E1272" s="1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114.72</v>
      </c>
      <c r="P1272" s="14">
        <f t="shared" si="77"/>
        <v>67.881656804733723</v>
      </c>
      <c r="Q1272" t="s">
        <v>8343</v>
      </c>
      <c r="R1272" t="s">
        <v>8310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15">
        <v>7500</v>
      </c>
      <c r="E1273" s="1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101.8</v>
      </c>
      <c r="P1273" s="14">
        <f t="shared" si="77"/>
        <v>246.29032258064515</v>
      </c>
      <c r="Q1273" t="s">
        <v>8343</v>
      </c>
      <c r="R1273" t="s">
        <v>8310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15">
        <v>5000</v>
      </c>
      <c r="E1274" s="1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 s="14">
        <f t="shared" si="77"/>
        <v>189.28571428571428</v>
      </c>
      <c r="Q1274" t="s">
        <v>8343</v>
      </c>
      <c r="R1274" t="s">
        <v>8310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15">
        <v>4000</v>
      </c>
      <c r="E1275" s="1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103.49999999999999</v>
      </c>
      <c r="P1275" s="14">
        <f t="shared" si="77"/>
        <v>76.666666666666671</v>
      </c>
      <c r="Q1275" t="s">
        <v>8343</v>
      </c>
      <c r="R1275" t="s">
        <v>8310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15">
        <v>25000</v>
      </c>
      <c r="E1276" s="1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154.97535999999999</v>
      </c>
      <c r="P1276" s="14">
        <f t="shared" si="77"/>
        <v>82.963254817987149</v>
      </c>
      <c r="Q1276" t="s">
        <v>8343</v>
      </c>
      <c r="R1276" t="s">
        <v>8310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15">
        <v>15000</v>
      </c>
      <c r="E1277" s="1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162.14066666666668</v>
      </c>
      <c r="P1277" s="14">
        <f t="shared" si="77"/>
        <v>62.522107969151669</v>
      </c>
      <c r="Q1277" t="s">
        <v>8343</v>
      </c>
      <c r="R1277" t="s">
        <v>8310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15">
        <v>3000</v>
      </c>
      <c r="E1278" s="1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104.42100000000001</v>
      </c>
      <c r="P1278" s="14">
        <f t="shared" si="77"/>
        <v>46.06808823529412</v>
      </c>
      <c r="Q1278" t="s">
        <v>8343</v>
      </c>
      <c r="R1278" t="s">
        <v>8310</v>
      </c>
      <c r="S1278" s="9">
        <f t="shared" si="78"/>
        <v>40007.704247685186</v>
      </c>
      <c r="T1278" s="9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15">
        <v>15000</v>
      </c>
      <c r="E1279" s="1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106.12433333333333</v>
      </c>
      <c r="P1279" s="14">
        <f t="shared" si="77"/>
        <v>38.543946731234868</v>
      </c>
      <c r="Q1279" t="s">
        <v>8343</v>
      </c>
      <c r="R1279" t="s">
        <v>8310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15">
        <v>6500</v>
      </c>
      <c r="E1280" s="1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154.93846153846152</v>
      </c>
      <c r="P1280" s="14">
        <f t="shared" si="77"/>
        <v>53.005263157894738</v>
      </c>
      <c r="Q1280" t="s">
        <v>8343</v>
      </c>
      <c r="R1280" t="s">
        <v>8310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15">
        <v>12516</v>
      </c>
      <c r="E1281" s="1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110.77157238734421</v>
      </c>
      <c r="P1281" s="14">
        <f t="shared" si="77"/>
        <v>73.355396825396824</v>
      </c>
      <c r="Q1281" t="s">
        <v>8343</v>
      </c>
      <c r="R1281" t="s">
        <v>8310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15">
        <v>15000</v>
      </c>
      <c r="E1282" s="1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110.91186666666665</v>
      </c>
      <c r="P1282" s="14">
        <f t="shared" si="77"/>
        <v>127.97523076923076</v>
      </c>
      <c r="Q1282" t="s">
        <v>8343</v>
      </c>
      <c r="R1282" t="s">
        <v>8310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15">
        <v>7000</v>
      </c>
      <c r="E1283" s="1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(E1283/D1283)*100</f>
        <v>110.71428571428572</v>
      </c>
      <c r="P1283" s="14">
        <f t="shared" ref="P1283:P1346" si="81">E1283/L1283</f>
        <v>104.72972972972973</v>
      </c>
      <c r="Q1283" t="s">
        <v>8343</v>
      </c>
      <c r="R1283" t="s">
        <v>8310</v>
      </c>
      <c r="S1283" s="9">
        <f t="shared" ref="S1283:S1346" si="82">(((J1283/60)/60/24)+DATE(1970,1,1))</f>
        <v>41463.743472222224</v>
      </c>
      <c r="T1283" s="9">
        <f t="shared" ref="T1283:T1346" si="83">(((I1283/60)/60/24)+DATE(1970,1,1))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15">
        <v>15000</v>
      </c>
      <c r="E1284" s="1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123.61333333333333</v>
      </c>
      <c r="P1284" s="14">
        <f t="shared" si="81"/>
        <v>67.671532846715323</v>
      </c>
      <c r="Q1284" t="s">
        <v>8343</v>
      </c>
      <c r="R1284" t="s">
        <v>8310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15">
        <v>1000</v>
      </c>
      <c r="E1285" s="1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211.05</v>
      </c>
      <c r="P1285" s="14">
        <f t="shared" si="81"/>
        <v>95.931818181818187</v>
      </c>
      <c r="Q1285" t="s">
        <v>8343</v>
      </c>
      <c r="R1285" t="s">
        <v>8310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15">
        <v>2000</v>
      </c>
      <c r="E1286" s="1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 s="14">
        <f t="shared" si="81"/>
        <v>65.161290322580641</v>
      </c>
      <c r="Q1286" t="s">
        <v>8335</v>
      </c>
      <c r="R1286" t="s">
        <v>8336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15">
        <v>2000</v>
      </c>
      <c r="E1287" s="1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101.64999999999999</v>
      </c>
      <c r="P1287" s="14">
        <f t="shared" si="81"/>
        <v>32.269841269841272</v>
      </c>
      <c r="Q1287" t="s">
        <v>8335</v>
      </c>
      <c r="R1287" t="s">
        <v>8336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15">
        <v>1500</v>
      </c>
      <c r="E1288" s="1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108.33333333333333</v>
      </c>
      <c r="P1288" s="14">
        <f t="shared" si="81"/>
        <v>81.25</v>
      </c>
      <c r="Q1288" t="s">
        <v>8335</v>
      </c>
      <c r="R1288" t="s">
        <v>8336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15">
        <v>250</v>
      </c>
      <c r="E1289" s="1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 s="14">
        <f t="shared" si="81"/>
        <v>24.2</v>
      </c>
      <c r="Q1289" t="s">
        <v>8335</v>
      </c>
      <c r="R1289" t="s">
        <v>8336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15">
        <v>4000</v>
      </c>
      <c r="E1290" s="1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100.44999999999999</v>
      </c>
      <c r="P1290" s="14">
        <f t="shared" si="81"/>
        <v>65.868852459016395</v>
      </c>
      <c r="Q1290" t="s">
        <v>8335</v>
      </c>
      <c r="R1290" t="s">
        <v>8336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15">
        <v>1500</v>
      </c>
      <c r="E1291" s="1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125.06666666666666</v>
      </c>
      <c r="P1291" s="14">
        <f t="shared" si="81"/>
        <v>36.07692307692308</v>
      </c>
      <c r="Q1291" t="s">
        <v>8335</v>
      </c>
      <c r="R1291" t="s">
        <v>8336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15">
        <v>3500</v>
      </c>
      <c r="E1292" s="1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108.57142857142857</v>
      </c>
      <c r="P1292" s="14">
        <f t="shared" si="81"/>
        <v>44.186046511627907</v>
      </c>
      <c r="Q1292" t="s">
        <v>8335</v>
      </c>
      <c r="R1292" t="s">
        <v>8336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15">
        <v>3000</v>
      </c>
      <c r="E1293" s="1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145.70000000000002</v>
      </c>
      <c r="P1293" s="14">
        <f t="shared" si="81"/>
        <v>104.07142857142857</v>
      </c>
      <c r="Q1293" t="s">
        <v>8335</v>
      </c>
      <c r="R1293" t="s">
        <v>8336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15">
        <v>1700</v>
      </c>
      <c r="E1294" s="1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110.00000000000001</v>
      </c>
      <c r="P1294" s="14">
        <f t="shared" si="81"/>
        <v>35.96153846153846</v>
      </c>
      <c r="Q1294" t="s">
        <v>8335</v>
      </c>
      <c r="R1294" t="s">
        <v>8336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15">
        <v>15000</v>
      </c>
      <c r="E1295" s="1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102.23333333333333</v>
      </c>
      <c r="P1295" s="14">
        <f t="shared" si="81"/>
        <v>127.79166666666667</v>
      </c>
      <c r="Q1295" t="s">
        <v>8335</v>
      </c>
      <c r="R1295" t="s">
        <v>8336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15">
        <v>500</v>
      </c>
      <c r="E1296" s="1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 s="14">
        <f t="shared" si="81"/>
        <v>27.727272727272727</v>
      </c>
      <c r="Q1296" t="s">
        <v>8335</v>
      </c>
      <c r="R1296" t="s">
        <v>8336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15">
        <v>2500</v>
      </c>
      <c r="E1297" s="1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101.96000000000001</v>
      </c>
      <c r="P1297" s="14">
        <f t="shared" si="81"/>
        <v>39.828125</v>
      </c>
      <c r="Q1297" t="s">
        <v>8335</v>
      </c>
      <c r="R1297" t="s">
        <v>8336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15">
        <v>850</v>
      </c>
      <c r="E1298" s="1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141.1764705882353</v>
      </c>
      <c r="P1298" s="14">
        <f t="shared" si="81"/>
        <v>52.173913043478258</v>
      </c>
      <c r="Q1298" t="s">
        <v>8335</v>
      </c>
      <c r="R1298" t="s">
        <v>8336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15">
        <v>20000</v>
      </c>
      <c r="E1299" s="1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109.52500000000001</v>
      </c>
      <c r="P1299" s="14">
        <f t="shared" si="81"/>
        <v>92.037815126050418</v>
      </c>
      <c r="Q1299" t="s">
        <v>8335</v>
      </c>
      <c r="R1299" t="s">
        <v>8336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15">
        <v>2000</v>
      </c>
      <c r="E1300" s="1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104.65</v>
      </c>
      <c r="P1300" s="14">
        <f t="shared" si="81"/>
        <v>63.424242424242422</v>
      </c>
      <c r="Q1300" t="s">
        <v>8335</v>
      </c>
      <c r="R1300" t="s">
        <v>8336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15">
        <v>3500</v>
      </c>
      <c r="E1301" s="1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 s="14">
        <f t="shared" si="81"/>
        <v>135.625</v>
      </c>
      <c r="Q1301" t="s">
        <v>8335</v>
      </c>
      <c r="R1301" t="s">
        <v>8336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15">
        <v>3000</v>
      </c>
      <c r="E1302" s="1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 s="14">
        <f t="shared" si="81"/>
        <v>168.75</v>
      </c>
      <c r="Q1302" t="s">
        <v>8335</v>
      </c>
      <c r="R1302" t="s">
        <v>8336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15">
        <v>2000</v>
      </c>
      <c r="E1303" s="1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102.75000000000001</v>
      </c>
      <c r="P1303" s="14">
        <f t="shared" si="81"/>
        <v>70.862068965517238</v>
      </c>
      <c r="Q1303" t="s">
        <v>8335</v>
      </c>
      <c r="R1303" t="s">
        <v>8336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15">
        <v>2500</v>
      </c>
      <c r="E1304" s="1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 s="14">
        <f t="shared" si="81"/>
        <v>50</v>
      </c>
      <c r="Q1304" t="s">
        <v>8335</v>
      </c>
      <c r="R1304" t="s">
        <v>8336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15">
        <v>3500</v>
      </c>
      <c r="E1305" s="1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130.26085714285716</v>
      </c>
      <c r="P1305" s="14">
        <f t="shared" si="81"/>
        <v>42.214166666666671</v>
      </c>
      <c r="Q1305" t="s">
        <v>8335</v>
      </c>
      <c r="R1305" t="s">
        <v>8336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15">
        <v>40000</v>
      </c>
      <c r="E1306" s="1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39.627499999999998</v>
      </c>
      <c r="P1306" s="14">
        <f t="shared" si="81"/>
        <v>152.41346153846155</v>
      </c>
      <c r="Q1306" t="s">
        <v>8337</v>
      </c>
      <c r="R1306" t="s">
        <v>8339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15">
        <v>30000</v>
      </c>
      <c r="E1307" s="1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25.976666666666663</v>
      </c>
      <c r="P1307" s="14">
        <f t="shared" si="81"/>
        <v>90.616279069767444</v>
      </c>
      <c r="Q1307" t="s">
        <v>8337</v>
      </c>
      <c r="R1307" t="s">
        <v>8339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15">
        <v>110000</v>
      </c>
      <c r="E1308" s="1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65.24636363636364</v>
      </c>
      <c r="P1308" s="14">
        <f t="shared" si="81"/>
        <v>201.60393258426967</v>
      </c>
      <c r="Q1308" t="s">
        <v>8337</v>
      </c>
      <c r="R1308" t="s">
        <v>8339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15">
        <v>50000</v>
      </c>
      <c r="E1309" s="1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11.514000000000001</v>
      </c>
      <c r="P1309" s="14">
        <f t="shared" si="81"/>
        <v>127.93333333333334</v>
      </c>
      <c r="Q1309" t="s">
        <v>8337</v>
      </c>
      <c r="R1309" t="s">
        <v>8339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15">
        <v>10000</v>
      </c>
      <c r="E1310" s="1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11.360000000000001</v>
      </c>
      <c r="P1310" s="14">
        <f t="shared" si="81"/>
        <v>29.894736842105264</v>
      </c>
      <c r="Q1310" t="s">
        <v>8337</v>
      </c>
      <c r="R1310" t="s">
        <v>8339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15">
        <v>11500</v>
      </c>
      <c r="E1311" s="1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111.99130434782609</v>
      </c>
      <c r="P1311" s="14">
        <f t="shared" si="81"/>
        <v>367.97142857142859</v>
      </c>
      <c r="Q1311" t="s">
        <v>8337</v>
      </c>
      <c r="R1311" t="s">
        <v>8339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15">
        <v>20000</v>
      </c>
      <c r="E1312" s="1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15.5</v>
      </c>
      <c r="P1312" s="14">
        <f t="shared" si="81"/>
        <v>129.16666666666666</v>
      </c>
      <c r="Q1312" t="s">
        <v>8337</v>
      </c>
      <c r="R1312" t="s">
        <v>8339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15">
        <v>250000</v>
      </c>
      <c r="E1313" s="1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32.027999999999999</v>
      </c>
      <c r="P1313" s="14">
        <f t="shared" si="81"/>
        <v>800.7</v>
      </c>
      <c r="Q1313" t="s">
        <v>8337</v>
      </c>
      <c r="R1313" t="s">
        <v>8339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15">
        <v>4600</v>
      </c>
      <c r="E1314" s="1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0.60869565217391308</v>
      </c>
      <c r="P1314" s="14">
        <f t="shared" si="81"/>
        <v>28</v>
      </c>
      <c r="Q1314" t="s">
        <v>8337</v>
      </c>
      <c r="R1314" t="s">
        <v>8339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15">
        <v>40000</v>
      </c>
      <c r="E1315" s="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31.114999999999998</v>
      </c>
      <c r="P1315" s="14">
        <f t="shared" si="81"/>
        <v>102.01639344262296</v>
      </c>
      <c r="Q1315" t="s">
        <v>8337</v>
      </c>
      <c r="R1315" t="s">
        <v>8339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15">
        <v>180000</v>
      </c>
      <c r="E1316" s="1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1.1266666666666667</v>
      </c>
      <c r="P1316" s="14">
        <f t="shared" si="81"/>
        <v>184.36363636363637</v>
      </c>
      <c r="Q1316" t="s">
        <v>8337</v>
      </c>
      <c r="R1316" t="s">
        <v>8339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15">
        <v>100000</v>
      </c>
      <c r="E1317" s="1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40.404000000000003</v>
      </c>
      <c r="P1317" s="14">
        <f t="shared" si="81"/>
        <v>162.91935483870967</v>
      </c>
      <c r="Q1317" t="s">
        <v>8337</v>
      </c>
      <c r="R1317" t="s">
        <v>8339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15">
        <v>75000</v>
      </c>
      <c r="E1318" s="1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1.3333333333333333E-3</v>
      </c>
      <c r="P1318" s="14">
        <f t="shared" si="81"/>
        <v>1</v>
      </c>
      <c r="Q1318" t="s">
        <v>8337</v>
      </c>
      <c r="R1318" t="s">
        <v>8339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15">
        <v>200000</v>
      </c>
      <c r="E1319" s="1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5.7334999999999994</v>
      </c>
      <c r="P1319" s="14">
        <f t="shared" si="81"/>
        <v>603.52631578947364</v>
      </c>
      <c r="Q1319" t="s">
        <v>8337</v>
      </c>
      <c r="R1319" t="s">
        <v>8339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15">
        <v>40000</v>
      </c>
      <c r="E1320" s="1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15.324999999999999</v>
      </c>
      <c r="P1320" s="14">
        <f t="shared" si="81"/>
        <v>45.407407407407405</v>
      </c>
      <c r="Q1320" t="s">
        <v>8337</v>
      </c>
      <c r="R1320" t="s">
        <v>8339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15">
        <v>5800</v>
      </c>
      <c r="E1321" s="1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15.103448275862069</v>
      </c>
      <c r="P1321" s="14">
        <f t="shared" si="81"/>
        <v>97.333333333333329</v>
      </c>
      <c r="Q1321" t="s">
        <v>8337</v>
      </c>
      <c r="R1321" t="s">
        <v>8339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15">
        <v>100000</v>
      </c>
      <c r="E1322" s="1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0.503</v>
      </c>
      <c r="P1322" s="14">
        <f t="shared" si="81"/>
        <v>167.66666666666666</v>
      </c>
      <c r="Q1322" t="s">
        <v>8337</v>
      </c>
      <c r="R1322" t="s">
        <v>8339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15">
        <v>462000</v>
      </c>
      <c r="E1323" s="1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1.3028138528138529</v>
      </c>
      <c r="P1323" s="14">
        <f t="shared" si="81"/>
        <v>859.85714285714289</v>
      </c>
      <c r="Q1323" t="s">
        <v>8337</v>
      </c>
      <c r="R1323" t="s">
        <v>8339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15">
        <v>35000</v>
      </c>
      <c r="E1324" s="1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0.30285714285714288</v>
      </c>
      <c r="P1324" s="14">
        <f t="shared" si="81"/>
        <v>26.5</v>
      </c>
      <c r="Q1324" t="s">
        <v>8337</v>
      </c>
      <c r="R1324" t="s">
        <v>8339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15">
        <v>15000</v>
      </c>
      <c r="E1325" s="1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8.8800000000000008</v>
      </c>
      <c r="P1325" s="14">
        <f t="shared" si="81"/>
        <v>30.272727272727273</v>
      </c>
      <c r="Q1325" t="s">
        <v>8337</v>
      </c>
      <c r="R1325" t="s">
        <v>8339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15">
        <v>50000</v>
      </c>
      <c r="E1326" s="1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</v>
      </c>
      <c r="P1326" s="14">
        <f t="shared" si="81"/>
        <v>54.666666666666664</v>
      </c>
      <c r="Q1326" t="s">
        <v>8337</v>
      </c>
      <c r="R1326" t="s">
        <v>8339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15">
        <v>20000</v>
      </c>
      <c r="E1327" s="1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2.4299999999999997</v>
      </c>
      <c r="P1327" s="14">
        <f t="shared" si="81"/>
        <v>60.75</v>
      </c>
      <c r="Q1327" t="s">
        <v>8337</v>
      </c>
      <c r="R1327" t="s">
        <v>8339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15">
        <v>100000</v>
      </c>
      <c r="E1328" s="1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</v>
      </c>
      <c r="P1328" s="14">
        <f t="shared" si="81"/>
        <v>102.72727272727273</v>
      </c>
      <c r="Q1328" t="s">
        <v>8337</v>
      </c>
      <c r="R1328" t="s">
        <v>8339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15">
        <v>48000</v>
      </c>
      <c r="E1329" s="1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</v>
      </c>
      <c r="P1329" s="14">
        <f t="shared" si="81"/>
        <v>41.585365853658537</v>
      </c>
      <c r="Q1329" t="s">
        <v>8337</v>
      </c>
      <c r="R1329" t="s">
        <v>8339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15">
        <v>75000</v>
      </c>
      <c r="E1330" s="1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</v>
      </c>
      <c r="P1330" s="14">
        <f t="shared" si="81"/>
        <v>116.53333333333333</v>
      </c>
      <c r="Q1330" t="s">
        <v>8337</v>
      </c>
      <c r="R1330" t="s">
        <v>8339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15">
        <v>50000</v>
      </c>
      <c r="E1331" s="1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0.81600000000000006</v>
      </c>
      <c r="P1331" s="14">
        <f t="shared" si="81"/>
        <v>45.333333333333336</v>
      </c>
      <c r="Q1331" t="s">
        <v>8337</v>
      </c>
      <c r="R1331" t="s">
        <v>8339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15">
        <v>35000</v>
      </c>
      <c r="E1332" s="1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22.494285714285713</v>
      </c>
      <c r="P1332" s="14">
        <f t="shared" si="81"/>
        <v>157.46</v>
      </c>
      <c r="Q1332" t="s">
        <v>8337</v>
      </c>
      <c r="R1332" t="s">
        <v>8339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15">
        <v>250000</v>
      </c>
      <c r="E1333" s="1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</v>
      </c>
      <c r="P1333" s="14">
        <f t="shared" si="81"/>
        <v>100.5</v>
      </c>
      <c r="Q1333" t="s">
        <v>8337</v>
      </c>
      <c r="R1333" t="s">
        <v>8339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15">
        <v>10115</v>
      </c>
      <c r="E1334" s="1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 s="14" t="e">
        <f t="shared" si="81"/>
        <v>#DIV/0!</v>
      </c>
      <c r="Q1334" t="s">
        <v>8337</v>
      </c>
      <c r="R1334" t="s">
        <v>8339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15">
        <v>2500</v>
      </c>
      <c r="E1335" s="1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 s="14" t="e">
        <f t="shared" si="81"/>
        <v>#DIV/0!</v>
      </c>
      <c r="Q1335" t="s">
        <v>8337</v>
      </c>
      <c r="R1335" t="s">
        <v>8339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15">
        <v>133000</v>
      </c>
      <c r="E1336" s="1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10.754135338345865</v>
      </c>
      <c r="P1336" s="14">
        <f t="shared" si="81"/>
        <v>51.822463768115945</v>
      </c>
      <c r="Q1336" t="s">
        <v>8337</v>
      </c>
      <c r="R1336" t="s">
        <v>8339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15">
        <v>25000</v>
      </c>
      <c r="E1337" s="1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19.759999999999998</v>
      </c>
      <c r="P1337" s="14">
        <f t="shared" si="81"/>
        <v>308.75</v>
      </c>
      <c r="Q1337" t="s">
        <v>8337</v>
      </c>
      <c r="R1337" t="s">
        <v>8339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15">
        <v>100000</v>
      </c>
      <c r="E1338" s="1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84.946999999999989</v>
      </c>
      <c r="P1338" s="14">
        <f t="shared" si="81"/>
        <v>379.22767857142856</v>
      </c>
      <c r="Q1338" t="s">
        <v>8337</v>
      </c>
      <c r="R1338" t="s">
        <v>8339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15">
        <v>50000</v>
      </c>
      <c r="E1339" s="1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49.381999999999998</v>
      </c>
      <c r="P1339" s="14">
        <f t="shared" si="81"/>
        <v>176.36428571428573</v>
      </c>
      <c r="Q1339" t="s">
        <v>8337</v>
      </c>
      <c r="R1339" t="s">
        <v>8339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15">
        <v>30000</v>
      </c>
      <c r="E1340" s="1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3.3033333333333332</v>
      </c>
      <c r="P1340" s="14">
        <f t="shared" si="81"/>
        <v>66.066666666666663</v>
      </c>
      <c r="Q1340" t="s">
        <v>8337</v>
      </c>
      <c r="R1340" t="s">
        <v>8339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15">
        <v>50000</v>
      </c>
      <c r="E1341" s="1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6.6339999999999995</v>
      </c>
      <c r="P1341" s="14">
        <f t="shared" si="81"/>
        <v>89.648648648648646</v>
      </c>
      <c r="Q1341" t="s">
        <v>8337</v>
      </c>
      <c r="R1341" t="s">
        <v>8339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15">
        <v>1680</v>
      </c>
      <c r="E1342" s="1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 s="14" t="e">
        <f t="shared" si="81"/>
        <v>#DIV/0!</v>
      </c>
      <c r="Q1342" t="s">
        <v>8337</v>
      </c>
      <c r="R1342" t="s">
        <v>8339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15">
        <v>25000</v>
      </c>
      <c r="E1343" s="1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70.36</v>
      </c>
      <c r="P1343" s="14">
        <f t="shared" si="81"/>
        <v>382.39130434782606</v>
      </c>
      <c r="Q1343" t="s">
        <v>8337</v>
      </c>
      <c r="R1343" t="s">
        <v>8339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15">
        <v>50000</v>
      </c>
      <c r="E1344" s="1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0.2</v>
      </c>
      <c r="P1344" s="14">
        <f t="shared" si="81"/>
        <v>100</v>
      </c>
      <c r="Q1344" t="s">
        <v>8337</v>
      </c>
      <c r="R1344" t="s">
        <v>8339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15">
        <v>50000</v>
      </c>
      <c r="E1345" s="1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102.298</v>
      </c>
      <c r="P1345" s="14">
        <f t="shared" si="81"/>
        <v>158.35603715170279</v>
      </c>
      <c r="Q1345" t="s">
        <v>8337</v>
      </c>
      <c r="R1345" t="s">
        <v>8339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15">
        <v>1500</v>
      </c>
      <c r="E1346" s="1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377.73333333333335</v>
      </c>
      <c r="P1346" s="14">
        <f t="shared" si="81"/>
        <v>40.762589928057551</v>
      </c>
      <c r="Q1346" t="s">
        <v>8340</v>
      </c>
      <c r="R1346" t="s">
        <v>8341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15">
        <v>300</v>
      </c>
      <c r="E1347" s="1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(E1347/D1347)*100</f>
        <v>125</v>
      </c>
      <c r="P1347" s="14">
        <f t="shared" ref="P1347:P1410" si="85">E1347/L1347</f>
        <v>53.571428571428569</v>
      </c>
      <c r="Q1347" t="s">
        <v>8340</v>
      </c>
      <c r="R1347" t="s">
        <v>8341</v>
      </c>
      <c r="S1347" s="9">
        <f t="shared" ref="S1347:S1410" si="86">(((J1347/60)/60/24)+DATE(1970,1,1))</f>
        <v>41799.814340277779</v>
      </c>
      <c r="T1347" s="9">
        <f t="shared" ref="T1347:T1410" si="87">(((I1347/60)/60/24)+DATE(1970,1,1))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15">
        <v>4900</v>
      </c>
      <c r="E1348" s="1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147.32653061224491</v>
      </c>
      <c r="P1348" s="14">
        <f t="shared" si="85"/>
        <v>48.449664429530202</v>
      </c>
      <c r="Q1348" t="s">
        <v>8340</v>
      </c>
      <c r="R1348" t="s">
        <v>8341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15">
        <v>2500</v>
      </c>
      <c r="E1349" s="1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102.2</v>
      </c>
      <c r="P1349" s="14">
        <f t="shared" si="85"/>
        <v>82.41935483870968</v>
      </c>
      <c r="Q1349" t="s">
        <v>8340</v>
      </c>
      <c r="R1349" t="s">
        <v>8341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15">
        <v>5875</v>
      </c>
      <c r="E1350" s="1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101.8723404255319</v>
      </c>
      <c r="P1350" s="14">
        <f t="shared" si="85"/>
        <v>230.19230769230768</v>
      </c>
      <c r="Q1350" t="s">
        <v>8340</v>
      </c>
      <c r="R1350" t="s">
        <v>8341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15">
        <v>5000</v>
      </c>
      <c r="E1351" s="1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204.2</v>
      </c>
      <c r="P1351" s="14">
        <f t="shared" si="85"/>
        <v>59.360465116279073</v>
      </c>
      <c r="Q1351" t="s">
        <v>8340</v>
      </c>
      <c r="R1351" t="s">
        <v>8341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15">
        <v>5000</v>
      </c>
      <c r="E1352" s="1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104.05</v>
      </c>
      <c r="P1352" s="14">
        <f t="shared" si="85"/>
        <v>66.698717948717942</v>
      </c>
      <c r="Q1352" t="s">
        <v>8340</v>
      </c>
      <c r="R1352" t="s">
        <v>8341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15">
        <v>20000</v>
      </c>
      <c r="E1353" s="1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101.265</v>
      </c>
      <c r="P1353" s="14">
        <f t="shared" si="85"/>
        <v>168.77500000000001</v>
      </c>
      <c r="Q1353" t="s">
        <v>8340</v>
      </c>
      <c r="R1353" t="s">
        <v>8341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15">
        <v>10000</v>
      </c>
      <c r="E1354" s="1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136.13999999999999</v>
      </c>
      <c r="P1354" s="14">
        <f t="shared" si="85"/>
        <v>59.973568281938327</v>
      </c>
      <c r="Q1354" t="s">
        <v>8340</v>
      </c>
      <c r="R1354" t="s">
        <v>8341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15">
        <v>1000</v>
      </c>
      <c r="E1355" s="1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133.6</v>
      </c>
      <c r="P1355" s="14">
        <f t="shared" si="85"/>
        <v>31.80952380952381</v>
      </c>
      <c r="Q1355" t="s">
        <v>8340</v>
      </c>
      <c r="R1355" t="s">
        <v>8341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15">
        <v>1200</v>
      </c>
      <c r="E1356" s="1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130.25</v>
      </c>
      <c r="P1356" s="14">
        <f t="shared" si="85"/>
        <v>24.421875</v>
      </c>
      <c r="Q1356" t="s">
        <v>8340</v>
      </c>
      <c r="R1356" t="s">
        <v>8341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15">
        <v>2500</v>
      </c>
      <c r="E1357" s="1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122.67999999999999</v>
      </c>
      <c r="P1357" s="14">
        <f t="shared" si="85"/>
        <v>25.347107438016529</v>
      </c>
      <c r="Q1357" t="s">
        <v>8340</v>
      </c>
      <c r="R1357" t="s">
        <v>8341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15">
        <v>3400</v>
      </c>
      <c r="E1358" s="1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182.81058823529412</v>
      </c>
      <c r="P1358" s="14">
        <f t="shared" si="85"/>
        <v>71.443218390804603</v>
      </c>
      <c r="Q1358" t="s">
        <v>8340</v>
      </c>
      <c r="R1358" t="s">
        <v>8341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15">
        <v>2000</v>
      </c>
      <c r="E1359" s="1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125.29999999999998</v>
      </c>
      <c r="P1359" s="14">
        <f t="shared" si="85"/>
        <v>38.553846153846152</v>
      </c>
      <c r="Q1359" t="s">
        <v>8340</v>
      </c>
      <c r="R1359" t="s">
        <v>8341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15">
        <v>3000</v>
      </c>
      <c r="E1360" s="1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111.66666666666667</v>
      </c>
      <c r="P1360" s="14">
        <f t="shared" si="85"/>
        <v>68.367346938775512</v>
      </c>
      <c r="Q1360" t="s">
        <v>8340</v>
      </c>
      <c r="R1360" t="s">
        <v>8341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15">
        <v>660</v>
      </c>
      <c r="E1361" s="1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115.75757575757575</v>
      </c>
      <c r="P1361" s="14">
        <f t="shared" si="85"/>
        <v>40.210526315789473</v>
      </c>
      <c r="Q1361" t="s">
        <v>8340</v>
      </c>
      <c r="R1361" t="s">
        <v>8341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15">
        <v>1500</v>
      </c>
      <c r="E1362" s="1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173.2</v>
      </c>
      <c r="P1362" s="14">
        <f t="shared" si="85"/>
        <v>32.074074074074076</v>
      </c>
      <c r="Q1362" t="s">
        <v>8340</v>
      </c>
      <c r="R1362" t="s">
        <v>8341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15">
        <v>6000</v>
      </c>
      <c r="E1363" s="1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125.98333333333333</v>
      </c>
      <c r="P1363" s="14">
        <f t="shared" si="85"/>
        <v>28.632575757575758</v>
      </c>
      <c r="Q1363" t="s">
        <v>8340</v>
      </c>
      <c r="R1363" t="s">
        <v>8341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15">
        <v>1000</v>
      </c>
      <c r="E1364" s="1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109.1</v>
      </c>
      <c r="P1364" s="14">
        <f t="shared" si="85"/>
        <v>43.64</v>
      </c>
      <c r="Q1364" t="s">
        <v>8340</v>
      </c>
      <c r="R1364" t="s">
        <v>8341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15">
        <v>200</v>
      </c>
      <c r="E1365" s="1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 s="14">
        <f t="shared" si="85"/>
        <v>40</v>
      </c>
      <c r="Q1365" t="s">
        <v>8340</v>
      </c>
      <c r="R1365" t="s">
        <v>8341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15">
        <v>42000</v>
      </c>
      <c r="E1366" s="1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118.64285714285714</v>
      </c>
      <c r="P1366" s="14">
        <f t="shared" si="85"/>
        <v>346.04166666666669</v>
      </c>
      <c r="Q1366" t="s">
        <v>8343</v>
      </c>
      <c r="R1366" t="s">
        <v>8310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15">
        <v>7500</v>
      </c>
      <c r="E1367" s="1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100.26666666666667</v>
      </c>
      <c r="P1367" s="14">
        <f t="shared" si="85"/>
        <v>81.739130434782609</v>
      </c>
      <c r="Q1367" t="s">
        <v>8343</v>
      </c>
      <c r="R1367" t="s">
        <v>8310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5">
        <v>7500</v>
      </c>
      <c r="E1368" s="1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126.48920000000001</v>
      </c>
      <c r="P1368" s="14">
        <f t="shared" si="85"/>
        <v>64.535306122448986</v>
      </c>
      <c r="Q1368" t="s">
        <v>8343</v>
      </c>
      <c r="R1368" t="s">
        <v>8310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15">
        <v>5000</v>
      </c>
      <c r="E1369" s="1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114.26</v>
      </c>
      <c r="P1369" s="14">
        <f t="shared" si="85"/>
        <v>63.477777777777774</v>
      </c>
      <c r="Q1369" t="s">
        <v>8343</v>
      </c>
      <c r="R1369" t="s">
        <v>8310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15">
        <v>5000</v>
      </c>
      <c r="E1370" s="1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110.7</v>
      </c>
      <c r="P1370" s="14">
        <f t="shared" si="85"/>
        <v>63.620689655172413</v>
      </c>
      <c r="Q1370" t="s">
        <v>8343</v>
      </c>
      <c r="R1370" t="s">
        <v>8310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15">
        <v>32360</v>
      </c>
      <c r="E1371" s="1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105.34805315203954</v>
      </c>
      <c r="P1371" s="14">
        <f t="shared" si="85"/>
        <v>83.967068965517228</v>
      </c>
      <c r="Q1371" t="s">
        <v>8343</v>
      </c>
      <c r="R1371" t="s">
        <v>8310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15">
        <v>1500</v>
      </c>
      <c r="E1372" s="1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103.66666666666666</v>
      </c>
      <c r="P1372" s="14">
        <f t="shared" si="85"/>
        <v>77.75</v>
      </c>
      <c r="Q1372" t="s">
        <v>8343</v>
      </c>
      <c r="R1372" t="s">
        <v>8310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15">
        <v>6999</v>
      </c>
      <c r="E1373" s="1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107.08672667523933</v>
      </c>
      <c r="P1373" s="14">
        <f t="shared" si="85"/>
        <v>107.07142857142857</v>
      </c>
      <c r="Q1373" t="s">
        <v>8343</v>
      </c>
      <c r="R1373" t="s">
        <v>8310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15">
        <v>500</v>
      </c>
      <c r="E1374" s="1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 s="14">
        <f t="shared" si="85"/>
        <v>38.75</v>
      </c>
      <c r="Q1374" t="s">
        <v>8343</v>
      </c>
      <c r="R1374" t="s">
        <v>8310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15">
        <v>10000</v>
      </c>
      <c r="E1375" s="1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105.01</v>
      </c>
      <c r="P1375" s="14">
        <f t="shared" si="85"/>
        <v>201.94230769230768</v>
      </c>
      <c r="Q1375" t="s">
        <v>8343</v>
      </c>
      <c r="R1375" t="s">
        <v>8310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15">
        <v>1500</v>
      </c>
      <c r="E1376" s="1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189.46666666666667</v>
      </c>
      <c r="P1376" s="14">
        <f t="shared" si="85"/>
        <v>43.060606060606062</v>
      </c>
      <c r="Q1376" t="s">
        <v>8343</v>
      </c>
      <c r="R1376" t="s">
        <v>8310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15">
        <v>4000</v>
      </c>
      <c r="E1377" s="1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171.32499999999999</v>
      </c>
      <c r="P1377" s="14">
        <f t="shared" si="85"/>
        <v>62.871559633027523</v>
      </c>
      <c r="Q1377" t="s">
        <v>8343</v>
      </c>
      <c r="R1377" t="s">
        <v>8310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15">
        <v>3700</v>
      </c>
      <c r="E1378" s="1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252.48648648648651</v>
      </c>
      <c r="P1378" s="14">
        <f t="shared" si="85"/>
        <v>55.607142857142854</v>
      </c>
      <c r="Q1378" t="s">
        <v>8343</v>
      </c>
      <c r="R1378" t="s">
        <v>8310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15">
        <v>1300</v>
      </c>
      <c r="E1379" s="1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116.15384615384616</v>
      </c>
      <c r="P1379" s="14">
        <f t="shared" si="85"/>
        <v>48.70967741935484</v>
      </c>
      <c r="Q1379" t="s">
        <v>8343</v>
      </c>
      <c r="R1379" t="s">
        <v>8310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5">
        <v>2000</v>
      </c>
      <c r="E1380" s="1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203.35000000000002</v>
      </c>
      <c r="P1380" s="14">
        <f t="shared" si="85"/>
        <v>30.578947368421051</v>
      </c>
      <c r="Q1380" t="s">
        <v>8343</v>
      </c>
      <c r="R1380" t="s">
        <v>8310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15">
        <v>10000</v>
      </c>
      <c r="E1381" s="1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111.60000000000001</v>
      </c>
      <c r="P1381" s="14">
        <f t="shared" si="85"/>
        <v>73.907284768211923</v>
      </c>
      <c r="Q1381" t="s">
        <v>8343</v>
      </c>
      <c r="R1381" t="s">
        <v>8310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15">
        <v>25</v>
      </c>
      <c r="E1382" s="1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 s="14">
        <f t="shared" si="85"/>
        <v>21.2</v>
      </c>
      <c r="Q1382" t="s">
        <v>8343</v>
      </c>
      <c r="R1382" t="s">
        <v>8310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15">
        <v>5000</v>
      </c>
      <c r="E1383" s="1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107.1</v>
      </c>
      <c r="P1383" s="14">
        <f t="shared" si="85"/>
        <v>73.356164383561648</v>
      </c>
      <c r="Q1383" t="s">
        <v>8343</v>
      </c>
      <c r="R1383" t="s">
        <v>8310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15">
        <v>8000</v>
      </c>
      <c r="E1384" s="1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104.3625</v>
      </c>
      <c r="P1384" s="14">
        <f t="shared" si="85"/>
        <v>56.412162162162161</v>
      </c>
      <c r="Q1384" t="s">
        <v>8343</v>
      </c>
      <c r="R1384" t="s">
        <v>8310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15">
        <v>2200</v>
      </c>
      <c r="E1385" s="1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212.40909090909091</v>
      </c>
      <c r="P1385" s="14">
        <f t="shared" si="85"/>
        <v>50.247311827956992</v>
      </c>
      <c r="Q1385" t="s">
        <v>8343</v>
      </c>
      <c r="R1385" t="s">
        <v>8310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15">
        <v>3500</v>
      </c>
      <c r="E1386" s="1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124.08571428571429</v>
      </c>
      <c r="P1386" s="14">
        <f t="shared" si="85"/>
        <v>68.936507936507937</v>
      </c>
      <c r="Q1386" t="s">
        <v>8343</v>
      </c>
      <c r="R1386" t="s">
        <v>8310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15">
        <v>8000</v>
      </c>
      <c r="E1387" s="1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110.406125</v>
      </c>
      <c r="P1387" s="14">
        <f t="shared" si="85"/>
        <v>65.914104477611943</v>
      </c>
      <c r="Q1387" t="s">
        <v>8343</v>
      </c>
      <c r="R1387" t="s">
        <v>8310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15">
        <v>400</v>
      </c>
      <c r="E1388" s="1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218.75</v>
      </c>
      <c r="P1388" s="14">
        <f t="shared" si="85"/>
        <v>62.5</v>
      </c>
      <c r="Q1388" t="s">
        <v>8343</v>
      </c>
      <c r="R1388" t="s">
        <v>8310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15">
        <v>4000</v>
      </c>
      <c r="E1389" s="1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136.625</v>
      </c>
      <c r="P1389" s="14">
        <f t="shared" si="85"/>
        <v>70.064102564102569</v>
      </c>
      <c r="Q1389" t="s">
        <v>8343</v>
      </c>
      <c r="R1389" t="s">
        <v>8310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15">
        <v>5000</v>
      </c>
      <c r="E1390" s="1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134.8074</v>
      </c>
      <c r="P1390" s="14">
        <f t="shared" si="85"/>
        <v>60.181874999999998</v>
      </c>
      <c r="Q1390" t="s">
        <v>8343</v>
      </c>
      <c r="R1390" t="s">
        <v>8310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15">
        <v>500</v>
      </c>
      <c r="E1391" s="1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145.4</v>
      </c>
      <c r="P1391" s="14">
        <f t="shared" si="85"/>
        <v>21.382352941176471</v>
      </c>
      <c r="Q1391" t="s">
        <v>8343</v>
      </c>
      <c r="R1391" t="s">
        <v>8310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15">
        <v>2800</v>
      </c>
      <c r="E1392" s="1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109.10714285714285</v>
      </c>
      <c r="P1392" s="14">
        <f t="shared" si="85"/>
        <v>160.78947368421052</v>
      </c>
      <c r="Q1392" t="s">
        <v>8343</v>
      </c>
      <c r="R1392" t="s">
        <v>8310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15">
        <v>500</v>
      </c>
      <c r="E1393" s="1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110.2</v>
      </c>
      <c r="P1393" s="14">
        <f t="shared" si="85"/>
        <v>42.384615384615387</v>
      </c>
      <c r="Q1393" t="s">
        <v>8343</v>
      </c>
      <c r="R1393" t="s">
        <v>8310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15">
        <v>2500</v>
      </c>
      <c r="E1394" s="1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113.64000000000001</v>
      </c>
      <c r="P1394" s="14">
        <f t="shared" si="85"/>
        <v>27.317307692307693</v>
      </c>
      <c r="Q1394" t="s">
        <v>8343</v>
      </c>
      <c r="R1394" t="s">
        <v>8310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15">
        <v>10000</v>
      </c>
      <c r="E1395" s="1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102.35000000000001</v>
      </c>
      <c r="P1395" s="14">
        <f t="shared" si="85"/>
        <v>196.82692307692307</v>
      </c>
      <c r="Q1395" t="s">
        <v>8343</v>
      </c>
      <c r="R1395" t="s">
        <v>8310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15">
        <v>750</v>
      </c>
      <c r="E1396" s="1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122.13333333333334</v>
      </c>
      <c r="P1396" s="14">
        <f t="shared" si="85"/>
        <v>53.882352941176471</v>
      </c>
      <c r="Q1396" t="s">
        <v>8343</v>
      </c>
      <c r="R1396" t="s">
        <v>8310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15">
        <v>3500</v>
      </c>
      <c r="E1397" s="1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111.88571428571427</v>
      </c>
      <c r="P1397" s="14">
        <f t="shared" si="85"/>
        <v>47.756097560975611</v>
      </c>
      <c r="Q1397" t="s">
        <v>8343</v>
      </c>
      <c r="R1397" t="s">
        <v>8310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15">
        <v>6000</v>
      </c>
      <c r="E1398" s="1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107.3</v>
      </c>
      <c r="P1398" s="14">
        <f t="shared" si="85"/>
        <v>88.191780821917803</v>
      </c>
      <c r="Q1398" t="s">
        <v>8343</v>
      </c>
      <c r="R1398" t="s">
        <v>8310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15">
        <v>10000</v>
      </c>
      <c r="E1399" s="1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113.85000000000001</v>
      </c>
      <c r="P1399" s="14">
        <f t="shared" si="85"/>
        <v>72.056962025316452</v>
      </c>
      <c r="Q1399" t="s">
        <v>8343</v>
      </c>
      <c r="R1399" t="s">
        <v>8310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15">
        <v>4400</v>
      </c>
      <c r="E1400" s="1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109.68181818181819</v>
      </c>
      <c r="P1400" s="14">
        <f t="shared" si="85"/>
        <v>74.246153846153845</v>
      </c>
      <c r="Q1400" t="s">
        <v>8343</v>
      </c>
      <c r="R1400" t="s">
        <v>8310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15">
        <v>9000</v>
      </c>
      <c r="E1401" s="1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126.14444444444443</v>
      </c>
      <c r="P1401" s="14">
        <f t="shared" si="85"/>
        <v>61.701086956521742</v>
      </c>
      <c r="Q1401" t="s">
        <v>8343</v>
      </c>
      <c r="R1401" t="s">
        <v>8310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15">
        <v>350</v>
      </c>
      <c r="E1402" s="1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167.42857142857144</v>
      </c>
      <c r="P1402" s="14">
        <f t="shared" si="85"/>
        <v>17.235294117647058</v>
      </c>
      <c r="Q1402" t="s">
        <v>8343</v>
      </c>
      <c r="R1402" t="s">
        <v>8310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15">
        <v>2500</v>
      </c>
      <c r="E1403" s="1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496.52000000000004</v>
      </c>
      <c r="P1403" s="14">
        <f t="shared" si="85"/>
        <v>51.720833333333331</v>
      </c>
      <c r="Q1403" t="s">
        <v>8343</v>
      </c>
      <c r="R1403" t="s">
        <v>8310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15">
        <v>2500</v>
      </c>
      <c r="E1404" s="1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109.16</v>
      </c>
      <c r="P1404" s="14">
        <f t="shared" si="85"/>
        <v>24.150442477876105</v>
      </c>
      <c r="Q1404" t="s">
        <v>8343</v>
      </c>
      <c r="R1404" t="s">
        <v>8310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15">
        <v>4000</v>
      </c>
      <c r="E1405" s="1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102.57499999999999</v>
      </c>
      <c r="P1405" s="14">
        <f t="shared" si="85"/>
        <v>62.166666666666664</v>
      </c>
      <c r="Q1405" t="s">
        <v>8343</v>
      </c>
      <c r="R1405" t="s">
        <v>8310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15">
        <v>14500</v>
      </c>
      <c r="E1406" s="1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</v>
      </c>
      <c r="P1406" s="14">
        <f t="shared" si="85"/>
        <v>48.2</v>
      </c>
      <c r="Q1406" t="s">
        <v>8340</v>
      </c>
      <c r="R1406" t="s">
        <v>8350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15">
        <v>25000</v>
      </c>
      <c r="E1407" s="1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0.42</v>
      </c>
      <c r="P1407" s="14">
        <f t="shared" si="85"/>
        <v>6.1764705882352944</v>
      </c>
      <c r="Q1407" t="s">
        <v>8340</v>
      </c>
      <c r="R1407" t="s">
        <v>8350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15">
        <v>12000</v>
      </c>
      <c r="E1408" s="1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0.125</v>
      </c>
      <c r="P1408" s="14">
        <f t="shared" si="85"/>
        <v>5</v>
      </c>
      <c r="Q1408" t="s">
        <v>8340</v>
      </c>
      <c r="R1408" t="s">
        <v>8350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15">
        <v>3000</v>
      </c>
      <c r="E1409" s="1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0.5</v>
      </c>
      <c r="P1409" s="14">
        <f t="shared" si="85"/>
        <v>7.5</v>
      </c>
      <c r="Q1409" t="s">
        <v>8340</v>
      </c>
      <c r="R1409" t="s">
        <v>8350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15">
        <v>1000</v>
      </c>
      <c r="E1410" s="1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7.1999999999999993</v>
      </c>
      <c r="P1410" s="14">
        <f t="shared" si="85"/>
        <v>12</v>
      </c>
      <c r="Q1410" t="s">
        <v>8340</v>
      </c>
      <c r="R1410" t="s">
        <v>8350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15">
        <v>4000</v>
      </c>
      <c r="E1411" s="1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(E1411/D1411)*100</f>
        <v>0</v>
      </c>
      <c r="P1411" s="14" t="e">
        <f t="shared" ref="P1411:P1474" si="89">E1411/L1411</f>
        <v>#DIV/0!</v>
      </c>
      <c r="Q1411" t="s">
        <v>8340</v>
      </c>
      <c r="R1411" t="s">
        <v>8350</v>
      </c>
      <c r="S1411" s="9">
        <f t="shared" ref="S1411:S1474" si="90">(((J1411/60)/60/24)+DATE(1970,1,1))</f>
        <v>41945.133506944447</v>
      </c>
      <c r="T1411" s="9">
        <f t="shared" ref="T1411:T1474" si="91">(((I1411/60)/60/24)+DATE(1970,1,1))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15">
        <v>6000</v>
      </c>
      <c r="E1412" s="1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1.6666666666666666E-2</v>
      </c>
      <c r="P1412" s="14">
        <f t="shared" si="89"/>
        <v>1</v>
      </c>
      <c r="Q1412" t="s">
        <v>8340</v>
      </c>
      <c r="R1412" t="s">
        <v>8350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15">
        <v>3000</v>
      </c>
      <c r="E1413" s="1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0.23333333333333336</v>
      </c>
      <c r="P1413" s="14">
        <f t="shared" si="89"/>
        <v>2.3333333333333335</v>
      </c>
      <c r="Q1413" t="s">
        <v>8340</v>
      </c>
      <c r="R1413" t="s">
        <v>8350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15">
        <v>7000</v>
      </c>
      <c r="E1414" s="1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4.5714285714285712</v>
      </c>
      <c r="P1414" s="14">
        <f t="shared" si="89"/>
        <v>24.615384615384617</v>
      </c>
      <c r="Q1414" t="s">
        <v>8340</v>
      </c>
      <c r="R1414" t="s">
        <v>8350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15">
        <v>2000</v>
      </c>
      <c r="E1415" s="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 s="14">
        <f t="shared" si="89"/>
        <v>100</v>
      </c>
      <c r="Q1415" t="s">
        <v>8340</v>
      </c>
      <c r="R1415" t="s">
        <v>8350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15">
        <v>500</v>
      </c>
      <c r="E1416" s="1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0.2</v>
      </c>
      <c r="P1416" s="14">
        <f t="shared" si="89"/>
        <v>1</v>
      </c>
      <c r="Q1416" t="s">
        <v>8340</v>
      </c>
      <c r="R1416" t="s">
        <v>8350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15">
        <v>4400</v>
      </c>
      <c r="E1417" s="1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18.181818181818183</v>
      </c>
      <c r="P1417" s="14">
        <f t="shared" si="89"/>
        <v>88.888888888888886</v>
      </c>
      <c r="Q1417" t="s">
        <v>8340</v>
      </c>
      <c r="R1417" t="s">
        <v>8350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15">
        <v>50000</v>
      </c>
      <c r="E1418" s="1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 s="14" t="e">
        <f t="shared" si="89"/>
        <v>#DIV/0!</v>
      </c>
      <c r="Q1418" t="s">
        <v>8340</v>
      </c>
      <c r="R1418" t="s">
        <v>8350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15">
        <v>4500</v>
      </c>
      <c r="E1419" s="1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</v>
      </c>
      <c r="P1419" s="14">
        <f t="shared" si="89"/>
        <v>27.5</v>
      </c>
      <c r="Q1419" t="s">
        <v>8340</v>
      </c>
      <c r="R1419" t="s">
        <v>8350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15">
        <v>3000</v>
      </c>
      <c r="E1420" s="1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0.2</v>
      </c>
      <c r="P1420" s="14">
        <f t="shared" si="89"/>
        <v>6</v>
      </c>
      <c r="Q1420" t="s">
        <v>8340</v>
      </c>
      <c r="R1420" t="s">
        <v>8350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15">
        <v>6300</v>
      </c>
      <c r="E1421" s="1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7.0634920634920633</v>
      </c>
      <c r="P1421" s="14">
        <f t="shared" si="89"/>
        <v>44.5</v>
      </c>
      <c r="Q1421" t="s">
        <v>8340</v>
      </c>
      <c r="R1421" t="s">
        <v>8350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15">
        <v>110</v>
      </c>
      <c r="E1422" s="1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</v>
      </c>
      <c r="P1422" s="14">
        <f t="shared" si="89"/>
        <v>1</v>
      </c>
      <c r="Q1422" t="s">
        <v>8340</v>
      </c>
      <c r="R1422" t="s">
        <v>8350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15">
        <v>200000</v>
      </c>
      <c r="E1423" s="1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0.1</v>
      </c>
      <c r="P1423" s="14">
        <f t="shared" si="89"/>
        <v>100</v>
      </c>
      <c r="Q1423" t="s">
        <v>8340</v>
      </c>
      <c r="R1423" t="s">
        <v>8350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15">
        <v>25000</v>
      </c>
      <c r="E1424" s="1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0.104</v>
      </c>
      <c r="P1424" s="14">
        <f t="shared" si="89"/>
        <v>13</v>
      </c>
      <c r="Q1424" t="s">
        <v>8340</v>
      </c>
      <c r="R1424" t="s">
        <v>8350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15">
        <v>30000</v>
      </c>
      <c r="E1425" s="1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0.33333333333333337</v>
      </c>
      <c r="P1425" s="14">
        <f t="shared" si="89"/>
        <v>100</v>
      </c>
      <c r="Q1425" t="s">
        <v>8340</v>
      </c>
      <c r="R1425" t="s">
        <v>8350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15">
        <v>7500</v>
      </c>
      <c r="E1426" s="1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20.36</v>
      </c>
      <c r="P1426" s="14">
        <f t="shared" si="89"/>
        <v>109.07142857142857</v>
      </c>
      <c r="Q1426" t="s">
        <v>8340</v>
      </c>
      <c r="R1426" t="s">
        <v>8350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15">
        <v>13000</v>
      </c>
      <c r="E1427" s="1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 s="14" t="e">
        <f t="shared" si="89"/>
        <v>#DIV/0!</v>
      </c>
      <c r="Q1427" t="s">
        <v>8340</v>
      </c>
      <c r="R1427" t="s">
        <v>8350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15">
        <v>1000</v>
      </c>
      <c r="E1428" s="1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 s="14" t="e">
        <f t="shared" si="89"/>
        <v>#DIV/0!</v>
      </c>
      <c r="Q1428" t="s">
        <v>8340</v>
      </c>
      <c r="R1428" t="s">
        <v>8350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15">
        <v>5000</v>
      </c>
      <c r="E1429" s="1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8.3800000000000008</v>
      </c>
      <c r="P1429" s="14">
        <f t="shared" si="89"/>
        <v>104.75</v>
      </c>
      <c r="Q1429" t="s">
        <v>8340</v>
      </c>
      <c r="R1429" t="s">
        <v>8350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15">
        <v>1000</v>
      </c>
      <c r="E1430" s="1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4.5</v>
      </c>
      <c r="P1430" s="14">
        <f t="shared" si="89"/>
        <v>15</v>
      </c>
      <c r="Q1430" t="s">
        <v>8340</v>
      </c>
      <c r="R1430" t="s">
        <v>8350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15">
        <v>10000</v>
      </c>
      <c r="E1431" s="1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 s="14" t="e">
        <f t="shared" si="89"/>
        <v>#DIV/0!</v>
      </c>
      <c r="Q1431" t="s">
        <v>8340</v>
      </c>
      <c r="R1431" t="s">
        <v>8350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15">
        <v>5000</v>
      </c>
      <c r="E1432" s="1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</v>
      </c>
      <c r="P1432" s="14">
        <f t="shared" si="89"/>
        <v>80.599999999999994</v>
      </c>
      <c r="Q1432" t="s">
        <v>8340</v>
      </c>
      <c r="R1432" t="s">
        <v>8350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15">
        <v>17000</v>
      </c>
      <c r="E1433" s="1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31.94705882352941</v>
      </c>
      <c r="P1433" s="14">
        <f t="shared" si="89"/>
        <v>115.55319148936171</v>
      </c>
      <c r="Q1433" t="s">
        <v>8340</v>
      </c>
      <c r="R1433" t="s">
        <v>8350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15">
        <v>40000</v>
      </c>
      <c r="E1434" s="1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 s="14" t="e">
        <f t="shared" si="89"/>
        <v>#DIV/0!</v>
      </c>
      <c r="Q1434" t="s">
        <v>8340</v>
      </c>
      <c r="R1434" t="s">
        <v>8350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15">
        <v>12000</v>
      </c>
      <c r="E1435" s="1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6.708333333333333</v>
      </c>
      <c r="P1435" s="14">
        <f t="shared" si="89"/>
        <v>80.5</v>
      </c>
      <c r="Q1435" t="s">
        <v>8340</v>
      </c>
      <c r="R1435" t="s">
        <v>8350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15">
        <v>82000</v>
      </c>
      <c r="E1436" s="1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9.9878048780487809</v>
      </c>
      <c r="P1436" s="14">
        <f t="shared" si="89"/>
        <v>744.5454545454545</v>
      </c>
      <c r="Q1436" t="s">
        <v>8340</v>
      </c>
      <c r="R1436" t="s">
        <v>8350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15">
        <v>15000</v>
      </c>
      <c r="E1437" s="1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0.1</v>
      </c>
      <c r="P1437" s="14">
        <f t="shared" si="89"/>
        <v>7.5</v>
      </c>
      <c r="Q1437" t="s">
        <v>8340</v>
      </c>
      <c r="R1437" t="s">
        <v>8350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15">
        <v>10000</v>
      </c>
      <c r="E1438" s="1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0.77</v>
      </c>
      <c r="P1438" s="14">
        <f t="shared" si="89"/>
        <v>38.5</v>
      </c>
      <c r="Q1438" t="s">
        <v>8340</v>
      </c>
      <c r="R1438" t="s">
        <v>8350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15">
        <v>3000</v>
      </c>
      <c r="E1439" s="1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26.900000000000002</v>
      </c>
      <c r="P1439" s="14">
        <f t="shared" si="89"/>
        <v>36.68181818181818</v>
      </c>
      <c r="Q1439" t="s">
        <v>8340</v>
      </c>
      <c r="R1439" t="s">
        <v>8350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15">
        <v>20000</v>
      </c>
      <c r="E1440" s="1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 s="14">
        <f t="shared" si="89"/>
        <v>75</v>
      </c>
      <c r="Q1440" t="s">
        <v>8340</v>
      </c>
      <c r="R1440" t="s">
        <v>8350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15">
        <v>2725</v>
      </c>
      <c r="E1441" s="1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</v>
      </c>
      <c r="P1441" s="14">
        <f t="shared" si="89"/>
        <v>30</v>
      </c>
      <c r="Q1441" t="s">
        <v>8340</v>
      </c>
      <c r="R1441" t="s">
        <v>8350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15">
        <v>13000</v>
      </c>
      <c r="E1442" s="1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7.6923076923076927E-3</v>
      </c>
      <c r="P1442" s="14">
        <f t="shared" si="89"/>
        <v>1</v>
      </c>
      <c r="Q1442" t="s">
        <v>8340</v>
      </c>
      <c r="R1442" t="s">
        <v>8350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15">
        <v>180000</v>
      </c>
      <c r="E1443" s="1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</v>
      </c>
      <c r="P1443" s="14">
        <f t="shared" si="89"/>
        <v>673.33333333333337</v>
      </c>
      <c r="Q1443" t="s">
        <v>8340</v>
      </c>
      <c r="R1443" t="s">
        <v>8350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15">
        <v>1500</v>
      </c>
      <c r="E1444" s="1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 s="14" t="e">
        <f t="shared" si="89"/>
        <v>#DIV/0!</v>
      </c>
      <c r="Q1444" t="s">
        <v>8340</v>
      </c>
      <c r="R1444" t="s">
        <v>8350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15">
        <v>13000</v>
      </c>
      <c r="E1445" s="1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 s="14" t="e">
        <f t="shared" si="89"/>
        <v>#DIV/0!</v>
      </c>
      <c r="Q1445" t="s">
        <v>8340</v>
      </c>
      <c r="R1445" t="s">
        <v>8350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15">
        <v>4950</v>
      </c>
      <c r="E1446" s="1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 s="14" t="e">
        <f t="shared" si="89"/>
        <v>#DIV/0!</v>
      </c>
      <c r="Q1446" t="s">
        <v>8340</v>
      </c>
      <c r="R1446" t="s">
        <v>8350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15">
        <v>130000</v>
      </c>
      <c r="E1447" s="1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 s="14" t="e">
        <f t="shared" si="89"/>
        <v>#DIV/0!</v>
      </c>
      <c r="Q1447" t="s">
        <v>8340</v>
      </c>
      <c r="R1447" t="s">
        <v>8350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15">
        <v>900</v>
      </c>
      <c r="E1448" s="1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 s="14" t="e">
        <f t="shared" si="89"/>
        <v>#DIV/0!</v>
      </c>
      <c r="Q1448" t="s">
        <v>8340</v>
      </c>
      <c r="R1448" t="s">
        <v>8350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15">
        <v>500000</v>
      </c>
      <c r="E1449" s="1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1.4999999999999999E-2</v>
      </c>
      <c r="P1449" s="14">
        <f t="shared" si="89"/>
        <v>25</v>
      </c>
      <c r="Q1449" t="s">
        <v>8340</v>
      </c>
      <c r="R1449" t="s">
        <v>8350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15">
        <v>200000</v>
      </c>
      <c r="E1450" s="1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 s="14" t="e">
        <f t="shared" si="89"/>
        <v>#DIV/0!</v>
      </c>
      <c r="Q1450" t="s">
        <v>8340</v>
      </c>
      <c r="R1450" t="s">
        <v>8350</v>
      </c>
      <c r="S1450" s="9">
        <f t="shared" si="90"/>
        <v>42115.936550925922</v>
      </c>
      <c r="T1450" s="9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15">
        <v>8888</v>
      </c>
      <c r="E1451" s="1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 s="14" t="e">
        <f t="shared" si="89"/>
        <v>#DIV/0!</v>
      </c>
      <c r="Q1451" t="s">
        <v>8340</v>
      </c>
      <c r="R1451" t="s">
        <v>8350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15">
        <v>100000</v>
      </c>
      <c r="E1452" s="1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1E-3</v>
      </c>
      <c r="P1452" s="14">
        <f t="shared" si="89"/>
        <v>1</v>
      </c>
      <c r="Q1452" t="s">
        <v>8340</v>
      </c>
      <c r="R1452" t="s">
        <v>8350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15">
        <v>18950</v>
      </c>
      <c r="E1453" s="1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1.0554089709762533E-2</v>
      </c>
      <c r="P1453" s="14">
        <f t="shared" si="89"/>
        <v>1</v>
      </c>
      <c r="Q1453" t="s">
        <v>8340</v>
      </c>
      <c r="R1453" t="s">
        <v>8350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15">
        <v>14000</v>
      </c>
      <c r="E1454" s="1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 s="14" t="e">
        <f t="shared" si="89"/>
        <v>#DIV/0!</v>
      </c>
      <c r="Q1454" t="s">
        <v>8340</v>
      </c>
      <c r="R1454" t="s">
        <v>8350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15">
        <v>25000</v>
      </c>
      <c r="E1455" s="1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 s="14" t="e">
        <f t="shared" si="89"/>
        <v>#DIV/0!</v>
      </c>
      <c r="Q1455" t="s">
        <v>8340</v>
      </c>
      <c r="R1455" t="s">
        <v>8350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15">
        <v>1750</v>
      </c>
      <c r="E1456" s="1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0.85714285714285721</v>
      </c>
      <c r="P1456" s="14">
        <f t="shared" si="89"/>
        <v>15</v>
      </c>
      <c r="Q1456" t="s">
        <v>8340</v>
      </c>
      <c r="R1456" t="s">
        <v>8350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15">
        <v>15000</v>
      </c>
      <c r="E1457" s="1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10.5</v>
      </c>
      <c r="P1457" s="14">
        <f t="shared" si="89"/>
        <v>225</v>
      </c>
      <c r="Q1457" t="s">
        <v>8340</v>
      </c>
      <c r="R1457" t="s">
        <v>8350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15">
        <v>5000</v>
      </c>
      <c r="E1458" s="1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2.9000000000000004</v>
      </c>
      <c r="P1458" s="14">
        <f t="shared" si="89"/>
        <v>48.333333333333336</v>
      </c>
      <c r="Q1458" t="s">
        <v>8340</v>
      </c>
      <c r="R1458" t="s">
        <v>8350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15">
        <v>6000</v>
      </c>
      <c r="E1459" s="1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 s="14" t="e">
        <f t="shared" si="89"/>
        <v>#DIV/0!</v>
      </c>
      <c r="Q1459" t="s">
        <v>8340</v>
      </c>
      <c r="R1459" t="s">
        <v>8350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15">
        <v>5000</v>
      </c>
      <c r="E1460" s="1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 s="14" t="e">
        <f t="shared" si="89"/>
        <v>#DIV/0!</v>
      </c>
      <c r="Q1460" t="s">
        <v>8340</v>
      </c>
      <c r="R1460" t="s">
        <v>8350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15">
        <v>37000</v>
      </c>
      <c r="E1461" s="1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 s="14" t="e">
        <f t="shared" si="89"/>
        <v>#DIV/0!</v>
      </c>
      <c r="Q1461" t="s">
        <v>8340</v>
      </c>
      <c r="R1461" t="s">
        <v>8350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15">
        <v>25000000</v>
      </c>
      <c r="E1462" s="1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 s="14" t="e">
        <f t="shared" si="89"/>
        <v>#DIV/0!</v>
      </c>
      <c r="Q1462" t="s">
        <v>8340</v>
      </c>
      <c r="R1462" t="s">
        <v>8350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15">
        <v>15000</v>
      </c>
      <c r="E1463" s="1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101.24459999999999</v>
      </c>
      <c r="P1463" s="14">
        <f t="shared" si="89"/>
        <v>44.66673529411765</v>
      </c>
      <c r="Q1463" t="s">
        <v>8340</v>
      </c>
      <c r="R1463" t="s">
        <v>8351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15">
        <v>4000</v>
      </c>
      <c r="E1464" s="1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108.5175</v>
      </c>
      <c r="P1464" s="14">
        <f t="shared" si="89"/>
        <v>28.937999999999999</v>
      </c>
      <c r="Q1464" t="s">
        <v>8340</v>
      </c>
      <c r="R1464" t="s">
        <v>8351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15">
        <v>600</v>
      </c>
      <c r="E1465" s="1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147.66666666666666</v>
      </c>
      <c r="P1465" s="14">
        <f t="shared" si="89"/>
        <v>35.44</v>
      </c>
      <c r="Q1465" t="s">
        <v>8340</v>
      </c>
      <c r="R1465" t="s">
        <v>8351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5">
        <v>5000</v>
      </c>
      <c r="E1466" s="1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163.19999999999999</v>
      </c>
      <c r="P1466" s="14">
        <f t="shared" si="89"/>
        <v>34.871794871794869</v>
      </c>
      <c r="Q1466" t="s">
        <v>8340</v>
      </c>
      <c r="R1466" t="s">
        <v>8351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15">
        <v>30000</v>
      </c>
      <c r="E1467" s="1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456.41449999999998</v>
      </c>
      <c r="P1467" s="14">
        <f t="shared" si="89"/>
        <v>52.622732513451197</v>
      </c>
      <c r="Q1467" t="s">
        <v>8340</v>
      </c>
      <c r="R1467" t="s">
        <v>8351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15">
        <v>16000</v>
      </c>
      <c r="E1468" s="1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107.87731249999999</v>
      </c>
      <c r="P1468" s="14">
        <f t="shared" si="89"/>
        <v>69.598266129032254</v>
      </c>
      <c r="Q1468" t="s">
        <v>8340</v>
      </c>
      <c r="R1468" t="s">
        <v>8351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15">
        <v>40000</v>
      </c>
      <c r="E1469" s="1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115.08</v>
      </c>
      <c r="P1469" s="14">
        <f t="shared" si="89"/>
        <v>76.72</v>
      </c>
      <c r="Q1469" t="s">
        <v>8340</v>
      </c>
      <c r="R1469" t="s">
        <v>8351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15">
        <v>9500</v>
      </c>
      <c r="E1470" s="1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102.36842105263158</v>
      </c>
      <c r="P1470" s="14">
        <f t="shared" si="89"/>
        <v>33.191126279863482</v>
      </c>
      <c r="Q1470" t="s">
        <v>8340</v>
      </c>
      <c r="R1470" t="s">
        <v>8351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15">
        <v>44250</v>
      </c>
      <c r="E1471" s="1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108.42485875706214</v>
      </c>
      <c r="P1471" s="14">
        <f t="shared" si="89"/>
        <v>149.46417445482865</v>
      </c>
      <c r="Q1471" t="s">
        <v>8340</v>
      </c>
      <c r="R1471" t="s">
        <v>8351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15">
        <v>1500</v>
      </c>
      <c r="E1472" s="1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125.13333333333334</v>
      </c>
      <c r="P1472" s="14">
        <f t="shared" si="89"/>
        <v>23.172839506172838</v>
      </c>
      <c r="Q1472" t="s">
        <v>8340</v>
      </c>
      <c r="R1472" t="s">
        <v>8351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15">
        <v>32000</v>
      </c>
      <c r="E1473" s="1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103.840625</v>
      </c>
      <c r="P1473" s="14">
        <f t="shared" si="89"/>
        <v>96.877551020408163</v>
      </c>
      <c r="Q1473" t="s">
        <v>8340</v>
      </c>
      <c r="R1473" t="s">
        <v>8351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15">
        <v>25000</v>
      </c>
      <c r="E1474" s="1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138.70400000000001</v>
      </c>
      <c r="P1474" s="14">
        <f t="shared" si="89"/>
        <v>103.20238095238095</v>
      </c>
      <c r="Q1474" t="s">
        <v>8340</v>
      </c>
      <c r="R1474" t="s">
        <v>8351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5">
        <v>1500</v>
      </c>
      <c r="E1475" s="1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(E1475/D1475)*100</f>
        <v>120.51600000000001</v>
      </c>
      <c r="P1475" s="14">
        <f t="shared" ref="P1475:P1538" si="93">E1475/L1475</f>
        <v>38.462553191489363</v>
      </c>
      <c r="Q1475" t="s">
        <v>8340</v>
      </c>
      <c r="R1475" t="s">
        <v>8351</v>
      </c>
      <c r="S1475" s="9">
        <f t="shared" ref="S1475:S1538" si="94">(((J1475/60)/60/24)+DATE(1970,1,1))</f>
        <v>40939.979618055557</v>
      </c>
      <c r="T1475" s="9">
        <f t="shared" ref="T1475:T1538" si="95">(((I1475/60)/60/24)+DATE(1970,1,1))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15">
        <v>3000</v>
      </c>
      <c r="E1476" s="1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112.26666666666667</v>
      </c>
      <c r="P1476" s="14">
        <f t="shared" si="93"/>
        <v>44.315789473684212</v>
      </c>
      <c r="Q1476" t="s">
        <v>8340</v>
      </c>
      <c r="R1476" t="s">
        <v>8351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15">
        <v>15000</v>
      </c>
      <c r="E1477" s="1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188.66966666666667</v>
      </c>
      <c r="P1477" s="14">
        <f t="shared" si="93"/>
        <v>64.173356009070289</v>
      </c>
      <c r="Q1477" t="s">
        <v>8340</v>
      </c>
      <c r="R1477" t="s">
        <v>8351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15">
        <v>6000</v>
      </c>
      <c r="E1478" s="1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661.55466666666666</v>
      </c>
      <c r="P1478" s="14">
        <f t="shared" si="93"/>
        <v>43.333275109170302</v>
      </c>
      <c r="Q1478" t="s">
        <v>8340</v>
      </c>
      <c r="R1478" t="s">
        <v>8351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15">
        <v>30000</v>
      </c>
      <c r="E1479" s="1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111.31</v>
      </c>
      <c r="P1479" s="14">
        <f t="shared" si="93"/>
        <v>90.495934959349597</v>
      </c>
      <c r="Q1479" t="s">
        <v>8340</v>
      </c>
      <c r="R1479" t="s">
        <v>8351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15">
        <v>50000</v>
      </c>
      <c r="E1480" s="1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1181.6142199999999</v>
      </c>
      <c r="P1480" s="14">
        <f t="shared" si="93"/>
        <v>29.187190495010373</v>
      </c>
      <c r="Q1480" t="s">
        <v>8340</v>
      </c>
      <c r="R1480" t="s">
        <v>8351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15">
        <v>1600</v>
      </c>
      <c r="E1481" s="1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137.375</v>
      </c>
      <c r="P1481" s="14">
        <f t="shared" si="93"/>
        <v>30.95774647887324</v>
      </c>
      <c r="Q1481" t="s">
        <v>8340</v>
      </c>
      <c r="R1481" t="s">
        <v>8351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15">
        <v>50000</v>
      </c>
      <c r="E1482" s="1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117.04040000000001</v>
      </c>
      <c r="P1482" s="14">
        <f t="shared" si="93"/>
        <v>92.157795275590544</v>
      </c>
      <c r="Q1482" t="s">
        <v>8340</v>
      </c>
      <c r="R1482" t="s">
        <v>8351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15">
        <v>5000</v>
      </c>
      <c r="E1483" s="1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</v>
      </c>
      <c r="P1483" s="14">
        <f t="shared" si="93"/>
        <v>17.5</v>
      </c>
      <c r="Q1483" t="s">
        <v>8340</v>
      </c>
      <c r="R1483" t="s">
        <v>8342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15">
        <v>5000</v>
      </c>
      <c r="E1484" s="1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0.1</v>
      </c>
      <c r="P1484" s="14">
        <f t="shared" si="93"/>
        <v>5</v>
      </c>
      <c r="Q1484" t="s">
        <v>8340</v>
      </c>
      <c r="R1484" t="s">
        <v>8342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15">
        <v>7000</v>
      </c>
      <c r="E1485" s="1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0.7142857142857143</v>
      </c>
      <c r="P1485" s="14">
        <f t="shared" si="93"/>
        <v>25</v>
      </c>
      <c r="Q1485" t="s">
        <v>8340</v>
      </c>
      <c r="R1485" t="s">
        <v>8342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5">
        <v>2000</v>
      </c>
      <c r="E1486" s="1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 s="14" t="e">
        <f t="shared" si="93"/>
        <v>#DIV/0!</v>
      </c>
      <c r="Q1486" t="s">
        <v>8340</v>
      </c>
      <c r="R1486" t="s">
        <v>8342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15">
        <v>6700</v>
      </c>
      <c r="E1487" s="1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2.2388059701492535</v>
      </c>
      <c r="P1487" s="14">
        <f t="shared" si="93"/>
        <v>50</v>
      </c>
      <c r="Q1487" t="s">
        <v>8340</v>
      </c>
      <c r="R1487" t="s">
        <v>8342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15">
        <v>20000</v>
      </c>
      <c r="E1488" s="1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0.24</v>
      </c>
      <c r="P1488" s="14">
        <f t="shared" si="93"/>
        <v>16</v>
      </c>
      <c r="Q1488" t="s">
        <v>8340</v>
      </c>
      <c r="R1488" t="s">
        <v>8342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15">
        <v>10000</v>
      </c>
      <c r="E1489" s="1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 s="14" t="e">
        <f t="shared" si="93"/>
        <v>#DIV/0!</v>
      </c>
      <c r="Q1489" t="s">
        <v>8340</v>
      </c>
      <c r="R1489" t="s">
        <v>8342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15">
        <v>15000</v>
      </c>
      <c r="E1490" s="1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</v>
      </c>
      <c r="P1490" s="14">
        <f t="shared" si="93"/>
        <v>60</v>
      </c>
      <c r="Q1490" t="s">
        <v>8340</v>
      </c>
      <c r="R1490" t="s">
        <v>8342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15">
        <v>5000</v>
      </c>
      <c r="E1491" s="1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 s="14" t="e">
        <f t="shared" si="93"/>
        <v>#DIV/0!</v>
      </c>
      <c r="Q1491" t="s">
        <v>8340</v>
      </c>
      <c r="R1491" t="s">
        <v>8342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15">
        <v>2900</v>
      </c>
      <c r="E1492" s="1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30.862068965517242</v>
      </c>
      <c r="P1492" s="14">
        <f t="shared" si="93"/>
        <v>47.10526315789474</v>
      </c>
      <c r="Q1492" t="s">
        <v>8340</v>
      </c>
      <c r="R1492" t="s">
        <v>8342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15">
        <v>1200</v>
      </c>
      <c r="E1493" s="1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8.3333333333333321</v>
      </c>
      <c r="P1493" s="14">
        <f t="shared" si="93"/>
        <v>100</v>
      </c>
      <c r="Q1493" t="s">
        <v>8340</v>
      </c>
      <c r="R1493" t="s">
        <v>8342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15">
        <v>4000</v>
      </c>
      <c r="E1494" s="1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0.75</v>
      </c>
      <c r="P1494" s="14">
        <f t="shared" si="93"/>
        <v>15</v>
      </c>
      <c r="Q1494" t="s">
        <v>8340</v>
      </c>
      <c r="R1494" t="s">
        <v>8342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15">
        <v>2400</v>
      </c>
      <c r="E1495" s="1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 s="14" t="e">
        <f t="shared" si="93"/>
        <v>#DIV/0!</v>
      </c>
      <c r="Q1495" t="s">
        <v>8340</v>
      </c>
      <c r="R1495" t="s">
        <v>8342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15">
        <v>5000</v>
      </c>
      <c r="E1496" s="1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8.9</v>
      </c>
      <c r="P1496" s="14">
        <f t="shared" si="93"/>
        <v>40.454545454545453</v>
      </c>
      <c r="Q1496" t="s">
        <v>8340</v>
      </c>
      <c r="R1496" t="s">
        <v>8342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15">
        <v>2000</v>
      </c>
      <c r="E1497" s="1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 s="14" t="e">
        <f t="shared" si="93"/>
        <v>#DIV/0!</v>
      </c>
      <c r="Q1497" t="s">
        <v>8340</v>
      </c>
      <c r="R1497" t="s">
        <v>8342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15">
        <v>1500</v>
      </c>
      <c r="E1498" s="1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 s="14" t="e">
        <f t="shared" si="93"/>
        <v>#DIV/0!</v>
      </c>
      <c r="Q1498" t="s">
        <v>8340</v>
      </c>
      <c r="R1498" t="s">
        <v>8342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15">
        <v>15000</v>
      </c>
      <c r="E1499" s="1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6.6666666666666671E-3</v>
      </c>
      <c r="P1499" s="14">
        <f t="shared" si="93"/>
        <v>1</v>
      </c>
      <c r="Q1499" t="s">
        <v>8340</v>
      </c>
      <c r="R1499" t="s">
        <v>8342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15">
        <v>3000</v>
      </c>
      <c r="E1500" s="1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</v>
      </c>
      <c r="P1500" s="14">
        <f t="shared" si="93"/>
        <v>19</v>
      </c>
      <c r="Q1500" t="s">
        <v>8340</v>
      </c>
      <c r="R1500" t="s">
        <v>8342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15">
        <v>2000</v>
      </c>
      <c r="E1501" s="1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0.25</v>
      </c>
      <c r="P1501" s="14">
        <f t="shared" si="93"/>
        <v>5</v>
      </c>
      <c r="Q1501" t="s">
        <v>8340</v>
      </c>
      <c r="R1501" t="s">
        <v>8342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15">
        <v>2800</v>
      </c>
      <c r="E1502" s="1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25.035714285714285</v>
      </c>
      <c r="P1502" s="14">
        <f t="shared" si="93"/>
        <v>46.733333333333334</v>
      </c>
      <c r="Q1502" t="s">
        <v>8340</v>
      </c>
      <c r="R1502" t="s">
        <v>8342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15">
        <v>52000</v>
      </c>
      <c r="E1503" s="1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166.33076923076925</v>
      </c>
      <c r="P1503" s="14">
        <f t="shared" si="93"/>
        <v>97.731073446327684</v>
      </c>
      <c r="Q1503" t="s">
        <v>8348</v>
      </c>
      <c r="R1503" t="s">
        <v>8349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15">
        <v>22000</v>
      </c>
      <c r="E1504" s="1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101.44545454545455</v>
      </c>
      <c r="P1504" s="14">
        <f t="shared" si="93"/>
        <v>67.835866261398181</v>
      </c>
      <c r="Q1504" t="s">
        <v>8348</v>
      </c>
      <c r="R1504" t="s">
        <v>8349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15">
        <v>3750</v>
      </c>
      <c r="E1505" s="1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107.89146666666667</v>
      </c>
      <c r="P1505" s="14">
        <f t="shared" si="93"/>
        <v>56.98492957746479</v>
      </c>
      <c r="Q1505" t="s">
        <v>8348</v>
      </c>
      <c r="R1505" t="s">
        <v>8349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15">
        <v>6500</v>
      </c>
      <c r="E1506" s="1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277.93846153846158</v>
      </c>
      <c r="P1506" s="14">
        <f t="shared" si="93"/>
        <v>67.159851301115239</v>
      </c>
      <c r="Q1506" t="s">
        <v>8348</v>
      </c>
      <c r="R1506" t="s">
        <v>8349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15">
        <v>16000</v>
      </c>
      <c r="E1507" s="1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103.58125</v>
      </c>
      <c r="P1507" s="14">
        <f t="shared" si="93"/>
        <v>48.037681159420288</v>
      </c>
      <c r="Q1507" t="s">
        <v>8348</v>
      </c>
      <c r="R1507" t="s">
        <v>8349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15">
        <v>1500</v>
      </c>
      <c r="E1508" s="1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111.4</v>
      </c>
      <c r="P1508" s="14">
        <f t="shared" si="93"/>
        <v>38.860465116279073</v>
      </c>
      <c r="Q1508" t="s">
        <v>8348</v>
      </c>
      <c r="R1508" t="s">
        <v>8349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15">
        <v>1200</v>
      </c>
      <c r="E1509" s="1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 s="14">
        <f t="shared" si="93"/>
        <v>78.181818181818187</v>
      </c>
      <c r="Q1509" t="s">
        <v>8348</v>
      </c>
      <c r="R1509" t="s">
        <v>8349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15">
        <v>18500</v>
      </c>
      <c r="E1510" s="1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110.76216216216217</v>
      </c>
      <c r="P1510" s="14">
        <f t="shared" si="93"/>
        <v>97.113744075829388</v>
      </c>
      <c r="Q1510" t="s">
        <v>8348</v>
      </c>
      <c r="R1510" t="s">
        <v>8349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15">
        <v>17500</v>
      </c>
      <c r="E1511" s="1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123.64125714285714</v>
      </c>
      <c r="P1511" s="14">
        <f t="shared" si="93"/>
        <v>110.39397959183674</v>
      </c>
      <c r="Q1511" t="s">
        <v>8348</v>
      </c>
      <c r="R1511" t="s">
        <v>8349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15">
        <v>16000</v>
      </c>
      <c r="E1512" s="1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101.03500000000001</v>
      </c>
      <c r="P1512" s="14">
        <f t="shared" si="93"/>
        <v>39.91506172839506</v>
      </c>
      <c r="Q1512" t="s">
        <v>8348</v>
      </c>
      <c r="R1512" t="s">
        <v>8349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15">
        <v>14000</v>
      </c>
      <c r="E1513" s="1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111.79285714285714</v>
      </c>
      <c r="P1513" s="14">
        <f t="shared" si="93"/>
        <v>75.975728155339809</v>
      </c>
      <c r="Q1513" t="s">
        <v>8348</v>
      </c>
      <c r="R1513" t="s">
        <v>8349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15">
        <v>3500</v>
      </c>
      <c r="E1514" s="1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558.7714285714286</v>
      </c>
      <c r="P1514" s="14">
        <f t="shared" si="93"/>
        <v>58.379104477611939</v>
      </c>
      <c r="Q1514" t="s">
        <v>8348</v>
      </c>
      <c r="R1514" t="s">
        <v>8349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15">
        <v>8000</v>
      </c>
      <c r="E1515" s="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150.01875000000001</v>
      </c>
      <c r="P1515" s="14">
        <f t="shared" si="93"/>
        <v>55.82093023255814</v>
      </c>
      <c r="Q1515" t="s">
        <v>8348</v>
      </c>
      <c r="R1515" t="s">
        <v>8349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15">
        <v>25000</v>
      </c>
      <c r="E1516" s="1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106.476</v>
      </c>
      <c r="P1516" s="14">
        <f t="shared" si="93"/>
        <v>151.24431818181819</v>
      </c>
      <c r="Q1516" t="s">
        <v>8348</v>
      </c>
      <c r="R1516" t="s">
        <v>8349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15">
        <v>300000</v>
      </c>
      <c r="E1517" s="1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157.18899999999999</v>
      </c>
      <c r="P1517" s="14">
        <f t="shared" si="93"/>
        <v>849.67027027027029</v>
      </c>
      <c r="Q1517" t="s">
        <v>8348</v>
      </c>
      <c r="R1517" t="s">
        <v>8349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15">
        <v>17000</v>
      </c>
      <c r="E1518" s="1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108.65882352941176</v>
      </c>
      <c r="P1518" s="14">
        <f t="shared" si="93"/>
        <v>159.24137931034483</v>
      </c>
      <c r="Q1518" t="s">
        <v>8348</v>
      </c>
      <c r="R1518" t="s">
        <v>8349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15">
        <v>15000</v>
      </c>
      <c r="E1519" s="1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161.97999999999999</v>
      </c>
      <c r="P1519" s="14">
        <f t="shared" si="93"/>
        <v>39.507317073170732</v>
      </c>
      <c r="Q1519" t="s">
        <v>8348</v>
      </c>
      <c r="R1519" t="s">
        <v>8349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15">
        <v>15000</v>
      </c>
      <c r="E1520" s="1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205.36666666666665</v>
      </c>
      <c r="P1520" s="14">
        <f t="shared" si="93"/>
        <v>130.52966101694915</v>
      </c>
      <c r="Q1520" t="s">
        <v>8348</v>
      </c>
      <c r="R1520" t="s">
        <v>8349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15">
        <v>9000</v>
      </c>
      <c r="E1521" s="1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103.36388888888889</v>
      </c>
      <c r="P1521" s="14">
        <f t="shared" si="93"/>
        <v>64.156896551724131</v>
      </c>
      <c r="Q1521" t="s">
        <v>8348</v>
      </c>
      <c r="R1521" t="s">
        <v>8349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15">
        <v>18000</v>
      </c>
      <c r="E1522" s="1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103.47222222222223</v>
      </c>
      <c r="P1522" s="14">
        <f t="shared" si="93"/>
        <v>111.52694610778443</v>
      </c>
      <c r="Q1522" t="s">
        <v>8348</v>
      </c>
      <c r="R1522" t="s">
        <v>8349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15">
        <v>37500</v>
      </c>
      <c r="E1523" s="1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106.81333333333333</v>
      </c>
      <c r="P1523" s="14">
        <f t="shared" si="93"/>
        <v>170.44680851063831</v>
      </c>
      <c r="Q1523" t="s">
        <v>8348</v>
      </c>
      <c r="R1523" t="s">
        <v>8349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15">
        <v>43500</v>
      </c>
      <c r="E1524" s="1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138.96574712643678</v>
      </c>
      <c r="P1524" s="14">
        <f t="shared" si="93"/>
        <v>133.7391592920354</v>
      </c>
      <c r="Q1524" t="s">
        <v>8348</v>
      </c>
      <c r="R1524" t="s">
        <v>8349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15">
        <v>18500</v>
      </c>
      <c r="E1525" s="1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124.84324324324325</v>
      </c>
      <c r="P1525" s="14">
        <f t="shared" si="93"/>
        <v>95.834024896265561</v>
      </c>
      <c r="Q1525" t="s">
        <v>8348</v>
      </c>
      <c r="R1525" t="s">
        <v>8349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15">
        <v>3000</v>
      </c>
      <c r="E1526" s="1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206.99999999999997</v>
      </c>
      <c r="P1526" s="14">
        <f t="shared" si="93"/>
        <v>221.78571428571428</v>
      </c>
      <c r="Q1526" t="s">
        <v>8348</v>
      </c>
      <c r="R1526" t="s">
        <v>8349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15">
        <v>2600</v>
      </c>
      <c r="E1527" s="1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174.00576923076923</v>
      </c>
      <c r="P1527" s="14">
        <f t="shared" si="93"/>
        <v>32.315357142857138</v>
      </c>
      <c r="Q1527" t="s">
        <v>8348</v>
      </c>
      <c r="R1527" t="s">
        <v>8349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15">
        <v>23000</v>
      </c>
      <c r="E1528" s="1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120.32608695652173</v>
      </c>
      <c r="P1528" s="14">
        <f t="shared" si="93"/>
        <v>98.839285714285708</v>
      </c>
      <c r="Q1528" t="s">
        <v>8348</v>
      </c>
      <c r="R1528" t="s">
        <v>8349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15">
        <v>3500</v>
      </c>
      <c r="E1529" s="1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110.44428571428573</v>
      </c>
      <c r="P1529" s="14">
        <f t="shared" si="93"/>
        <v>55.222142857142863</v>
      </c>
      <c r="Q1529" t="s">
        <v>8348</v>
      </c>
      <c r="R1529" t="s">
        <v>8349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15">
        <v>3000</v>
      </c>
      <c r="E1530" s="1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281.56666666666666</v>
      </c>
      <c r="P1530" s="14">
        <f t="shared" si="93"/>
        <v>52.793750000000003</v>
      </c>
      <c r="Q1530" t="s">
        <v>8348</v>
      </c>
      <c r="R1530" t="s">
        <v>8349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15">
        <v>19000</v>
      </c>
      <c r="E1531" s="1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100.67894736842105</v>
      </c>
      <c r="P1531" s="14">
        <f t="shared" si="93"/>
        <v>135.66666666666666</v>
      </c>
      <c r="Q1531" t="s">
        <v>8348</v>
      </c>
      <c r="R1531" t="s">
        <v>8349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15">
        <v>35000</v>
      </c>
      <c r="E1532" s="1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134.82571428571427</v>
      </c>
      <c r="P1532" s="14">
        <f t="shared" si="93"/>
        <v>53.991990846681922</v>
      </c>
      <c r="Q1532" t="s">
        <v>8348</v>
      </c>
      <c r="R1532" t="s">
        <v>8349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15">
        <v>2350</v>
      </c>
      <c r="E1533" s="1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175.95744680851064</v>
      </c>
      <c r="P1533" s="14">
        <f t="shared" si="93"/>
        <v>56.643835616438359</v>
      </c>
      <c r="Q1533" t="s">
        <v>8348</v>
      </c>
      <c r="R1533" t="s">
        <v>8349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15">
        <v>5000</v>
      </c>
      <c r="E1534" s="1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484.02000000000004</v>
      </c>
      <c r="P1534" s="14">
        <f t="shared" si="93"/>
        <v>82.316326530612244</v>
      </c>
      <c r="Q1534" t="s">
        <v>8348</v>
      </c>
      <c r="R1534" t="s">
        <v>8349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15">
        <v>45000</v>
      </c>
      <c r="E1535" s="1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145.14000000000001</v>
      </c>
      <c r="P1535" s="14">
        <f t="shared" si="93"/>
        <v>88.26081081081081</v>
      </c>
      <c r="Q1535" t="s">
        <v>8348</v>
      </c>
      <c r="R1535" t="s">
        <v>8349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15">
        <v>7500</v>
      </c>
      <c r="E1536" s="1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417.73333333333335</v>
      </c>
      <c r="P1536" s="14">
        <f t="shared" si="93"/>
        <v>84.905149051490511</v>
      </c>
      <c r="Q1536" t="s">
        <v>8348</v>
      </c>
      <c r="R1536" t="s">
        <v>8349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15">
        <v>4000</v>
      </c>
      <c r="E1537" s="1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132.42499999999998</v>
      </c>
      <c r="P1537" s="14">
        <f t="shared" si="93"/>
        <v>48.154545454545456</v>
      </c>
      <c r="Q1537" t="s">
        <v>8348</v>
      </c>
      <c r="R1537" t="s">
        <v>8349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15">
        <v>12000</v>
      </c>
      <c r="E1538" s="1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250.30841666666666</v>
      </c>
      <c r="P1538" s="14">
        <f t="shared" si="93"/>
        <v>66.015406593406595</v>
      </c>
      <c r="Q1538" t="s">
        <v>8348</v>
      </c>
      <c r="R1538" t="s">
        <v>8349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15">
        <v>12000</v>
      </c>
      <c r="E1539" s="1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(E1539/D1539)*100</f>
        <v>179.9</v>
      </c>
      <c r="P1539" s="14">
        <f t="shared" ref="P1539:P1602" si="97">E1539/L1539</f>
        <v>96.375</v>
      </c>
      <c r="Q1539" t="s">
        <v>8348</v>
      </c>
      <c r="R1539" t="s">
        <v>8349</v>
      </c>
      <c r="S1539" s="9">
        <f t="shared" ref="S1539:S1602" si="98">(((J1539/60)/60/24)+DATE(1970,1,1))</f>
        <v>42552.315127314811</v>
      </c>
      <c r="T1539" s="9">
        <f t="shared" ref="T1539:T1602" si="99">(((I1539/60)/60/24)+DATE(1970,1,1))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15">
        <v>7000</v>
      </c>
      <c r="E1540" s="1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102.62857142857142</v>
      </c>
      <c r="P1540" s="14">
        <f t="shared" si="97"/>
        <v>156.17391304347825</v>
      </c>
      <c r="Q1540" t="s">
        <v>8348</v>
      </c>
      <c r="R1540" t="s">
        <v>8349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15">
        <v>20000</v>
      </c>
      <c r="E1541" s="1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135.98609999999999</v>
      </c>
      <c r="P1541" s="14">
        <f t="shared" si="97"/>
        <v>95.764859154929582</v>
      </c>
      <c r="Q1541" t="s">
        <v>8348</v>
      </c>
      <c r="R1541" t="s">
        <v>8349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15">
        <v>15000</v>
      </c>
      <c r="E1542" s="1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117.86666666666667</v>
      </c>
      <c r="P1542" s="14">
        <f t="shared" si="97"/>
        <v>180.40816326530611</v>
      </c>
      <c r="Q1542" t="s">
        <v>8348</v>
      </c>
      <c r="R1542" t="s">
        <v>8349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15">
        <v>18000</v>
      </c>
      <c r="E1543" s="1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3.3333333333333333E-2</v>
      </c>
      <c r="P1543" s="14">
        <f t="shared" si="97"/>
        <v>3</v>
      </c>
      <c r="Q1543" t="s">
        <v>8348</v>
      </c>
      <c r="R1543" t="s">
        <v>8352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15">
        <v>500</v>
      </c>
      <c r="E1544" s="1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 s="14">
        <f t="shared" si="97"/>
        <v>20</v>
      </c>
      <c r="Q1544" t="s">
        <v>8348</v>
      </c>
      <c r="R1544" t="s">
        <v>8352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15">
        <v>2250</v>
      </c>
      <c r="E1545" s="1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0.44444444444444442</v>
      </c>
      <c r="P1545" s="14">
        <f t="shared" si="97"/>
        <v>10</v>
      </c>
      <c r="Q1545" t="s">
        <v>8348</v>
      </c>
      <c r="R1545" t="s">
        <v>8352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15">
        <v>1000</v>
      </c>
      <c r="E1546" s="1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 s="14" t="e">
        <f t="shared" si="97"/>
        <v>#DIV/0!</v>
      </c>
      <c r="Q1546" t="s">
        <v>8348</v>
      </c>
      <c r="R1546" t="s">
        <v>8352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15">
        <v>3000</v>
      </c>
      <c r="E1547" s="1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3.3333333333333333E-2</v>
      </c>
      <c r="P1547" s="14">
        <f t="shared" si="97"/>
        <v>1</v>
      </c>
      <c r="Q1547" t="s">
        <v>8348</v>
      </c>
      <c r="R1547" t="s">
        <v>8352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15">
        <v>1000</v>
      </c>
      <c r="E1548" s="1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28.9</v>
      </c>
      <c r="P1548" s="14">
        <f t="shared" si="97"/>
        <v>26.272727272727273</v>
      </c>
      <c r="Q1548" t="s">
        <v>8348</v>
      </c>
      <c r="R1548" t="s">
        <v>8352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15">
        <v>20</v>
      </c>
      <c r="E1549" s="1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 s="14" t="e">
        <f t="shared" si="97"/>
        <v>#DIV/0!</v>
      </c>
      <c r="Q1549" t="s">
        <v>8348</v>
      </c>
      <c r="R1549" t="s">
        <v>8352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15">
        <v>700</v>
      </c>
      <c r="E1550" s="1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8.5714285714285712</v>
      </c>
      <c r="P1550" s="14">
        <f t="shared" si="97"/>
        <v>60</v>
      </c>
      <c r="Q1550" t="s">
        <v>8348</v>
      </c>
      <c r="R1550" t="s">
        <v>8352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15">
        <v>500</v>
      </c>
      <c r="E1551" s="1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 s="14">
        <f t="shared" si="97"/>
        <v>28.333333333333332</v>
      </c>
      <c r="Q1551" t="s">
        <v>8348</v>
      </c>
      <c r="R1551" t="s">
        <v>8352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15">
        <v>750</v>
      </c>
      <c r="E1552" s="1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13.466666666666665</v>
      </c>
      <c r="P1552" s="14">
        <f t="shared" si="97"/>
        <v>14.428571428571429</v>
      </c>
      <c r="Q1552" t="s">
        <v>8348</v>
      </c>
      <c r="R1552" t="s">
        <v>8352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15">
        <v>3500</v>
      </c>
      <c r="E1553" s="1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 s="14" t="e">
        <f t="shared" si="97"/>
        <v>#DIV/0!</v>
      </c>
      <c r="Q1553" t="s">
        <v>8348</v>
      </c>
      <c r="R1553" t="s">
        <v>8352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15">
        <v>4300</v>
      </c>
      <c r="E1554" s="1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49.186046511627907</v>
      </c>
      <c r="P1554" s="14">
        <f t="shared" si="97"/>
        <v>132.1875</v>
      </c>
      <c r="Q1554" t="s">
        <v>8348</v>
      </c>
      <c r="R1554" t="s">
        <v>8352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15">
        <v>6000</v>
      </c>
      <c r="E1555" s="1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 s="14" t="e">
        <f t="shared" si="97"/>
        <v>#DIV/0!</v>
      </c>
      <c r="Q1555" t="s">
        <v>8348</v>
      </c>
      <c r="R1555" t="s">
        <v>8352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15">
        <v>20000</v>
      </c>
      <c r="E1556" s="1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 s="14" t="e">
        <f t="shared" si="97"/>
        <v>#DIV/0!</v>
      </c>
      <c r="Q1556" t="s">
        <v>8348</v>
      </c>
      <c r="R1556" t="s">
        <v>8352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15">
        <v>750</v>
      </c>
      <c r="E1557" s="1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 s="14" t="e">
        <f t="shared" si="97"/>
        <v>#DIV/0!</v>
      </c>
      <c r="Q1557" t="s">
        <v>8348</v>
      </c>
      <c r="R1557" t="s">
        <v>8352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15">
        <v>1500</v>
      </c>
      <c r="E1558" s="1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45.133333333333333</v>
      </c>
      <c r="P1558" s="14">
        <f t="shared" si="97"/>
        <v>56.416666666666664</v>
      </c>
      <c r="Q1558" t="s">
        <v>8348</v>
      </c>
      <c r="R1558" t="s">
        <v>8352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15">
        <v>2500</v>
      </c>
      <c r="E1559" s="1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 s="14">
        <f t="shared" si="97"/>
        <v>100</v>
      </c>
      <c r="Q1559" t="s">
        <v>8348</v>
      </c>
      <c r="R1559" t="s">
        <v>8352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15">
        <v>750</v>
      </c>
      <c r="E1560" s="1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4.666666666666667</v>
      </c>
      <c r="P1560" s="14">
        <f t="shared" si="97"/>
        <v>11.666666666666666</v>
      </c>
      <c r="Q1560" t="s">
        <v>8348</v>
      </c>
      <c r="R1560" t="s">
        <v>8352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15">
        <v>15000</v>
      </c>
      <c r="E1561" s="1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0.33333333333333337</v>
      </c>
      <c r="P1561" s="14">
        <f t="shared" si="97"/>
        <v>50</v>
      </c>
      <c r="Q1561" t="s">
        <v>8348</v>
      </c>
      <c r="R1561" t="s">
        <v>8352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15">
        <v>2500</v>
      </c>
      <c r="E1562" s="1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3.7600000000000002</v>
      </c>
      <c r="P1562" s="14">
        <f t="shared" si="97"/>
        <v>23.5</v>
      </c>
      <c r="Q1562" t="s">
        <v>8348</v>
      </c>
      <c r="R1562" t="s">
        <v>8352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15">
        <v>10000</v>
      </c>
      <c r="E1563" s="1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0.67</v>
      </c>
      <c r="P1563" s="14">
        <f t="shared" si="97"/>
        <v>67</v>
      </c>
      <c r="Q1563" t="s">
        <v>8340</v>
      </c>
      <c r="R1563" t="s">
        <v>8353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15">
        <v>4000</v>
      </c>
      <c r="E1564" s="1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 s="14" t="e">
        <f t="shared" si="97"/>
        <v>#DIV/0!</v>
      </c>
      <c r="Q1564" t="s">
        <v>8340</v>
      </c>
      <c r="R1564" t="s">
        <v>8353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15">
        <v>6000</v>
      </c>
      <c r="E1565" s="1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1.4166666666666665</v>
      </c>
      <c r="P1565" s="14">
        <f t="shared" si="97"/>
        <v>42.5</v>
      </c>
      <c r="Q1565" t="s">
        <v>8340</v>
      </c>
      <c r="R1565" t="s">
        <v>8353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15">
        <v>10000</v>
      </c>
      <c r="E1566" s="1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0.1</v>
      </c>
      <c r="P1566" s="14">
        <f t="shared" si="97"/>
        <v>10</v>
      </c>
      <c r="Q1566" t="s">
        <v>8340</v>
      </c>
      <c r="R1566" t="s">
        <v>8353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15">
        <v>4000</v>
      </c>
      <c r="E1567" s="1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</v>
      </c>
      <c r="P1567" s="14">
        <f t="shared" si="97"/>
        <v>100</v>
      </c>
      <c r="Q1567" t="s">
        <v>8340</v>
      </c>
      <c r="R1567" t="s">
        <v>8353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15">
        <v>30000</v>
      </c>
      <c r="E1568" s="1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21.25</v>
      </c>
      <c r="P1568" s="14">
        <f t="shared" si="97"/>
        <v>108.05084745762711</v>
      </c>
      <c r="Q1568" t="s">
        <v>8340</v>
      </c>
      <c r="R1568" t="s">
        <v>8353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15">
        <v>8500</v>
      </c>
      <c r="E1569" s="1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</v>
      </c>
      <c r="P1569" s="14">
        <f t="shared" si="97"/>
        <v>26.923076923076923</v>
      </c>
      <c r="Q1569" t="s">
        <v>8340</v>
      </c>
      <c r="R1569" t="s">
        <v>8353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15">
        <v>25000</v>
      </c>
      <c r="E1570" s="1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13.639999999999999</v>
      </c>
      <c r="P1570" s="14">
        <f t="shared" si="97"/>
        <v>155</v>
      </c>
      <c r="Q1570" t="s">
        <v>8340</v>
      </c>
      <c r="R1570" t="s">
        <v>8353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5">
        <v>30000</v>
      </c>
      <c r="E1571" s="1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 s="14" t="e">
        <f t="shared" si="97"/>
        <v>#DIV/0!</v>
      </c>
      <c r="Q1571" t="s">
        <v>8340</v>
      </c>
      <c r="R1571" t="s">
        <v>8353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15">
        <v>6000</v>
      </c>
      <c r="E1572" s="1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41.4</v>
      </c>
      <c r="P1572" s="14">
        <f t="shared" si="97"/>
        <v>47.769230769230766</v>
      </c>
      <c r="Q1572" t="s">
        <v>8340</v>
      </c>
      <c r="R1572" t="s">
        <v>8353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15">
        <v>12100</v>
      </c>
      <c r="E1573" s="1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0.66115702479338845</v>
      </c>
      <c r="P1573" s="14">
        <f t="shared" si="97"/>
        <v>20</v>
      </c>
      <c r="Q1573" t="s">
        <v>8340</v>
      </c>
      <c r="R1573" t="s">
        <v>8353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15">
        <v>2500</v>
      </c>
      <c r="E1574" s="1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 s="14">
        <f t="shared" si="97"/>
        <v>41.666666666666664</v>
      </c>
      <c r="Q1574" t="s">
        <v>8340</v>
      </c>
      <c r="R1574" t="s">
        <v>8353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15">
        <v>9000</v>
      </c>
      <c r="E1575" s="1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2.4777777777777779</v>
      </c>
      <c r="P1575" s="14">
        <f t="shared" si="97"/>
        <v>74.333333333333329</v>
      </c>
      <c r="Q1575" t="s">
        <v>8340</v>
      </c>
      <c r="R1575" t="s">
        <v>8353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15">
        <v>10000</v>
      </c>
      <c r="E1576" s="1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5.0599999999999996</v>
      </c>
      <c r="P1576" s="14">
        <f t="shared" si="97"/>
        <v>84.333333333333329</v>
      </c>
      <c r="Q1576" t="s">
        <v>8340</v>
      </c>
      <c r="R1576" t="s">
        <v>8353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15">
        <v>10000</v>
      </c>
      <c r="E1577" s="1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22.91</v>
      </c>
      <c r="P1577" s="14">
        <f t="shared" si="97"/>
        <v>65.457142857142856</v>
      </c>
      <c r="Q1577" t="s">
        <v>8340</v>
      </c>
      <c r="R1577" t="s">
        <v>8353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15">
        <v>5000</v>
      </c>
      <c r="E1578" s="1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 s="14">
        <f t="shared" si="97"/>
        <v>65</v>
      </c>
      <c r="Q1578" t="s">
        <v>8340</v>
      </c>
      <c r="R1578" t="s">
        <v>8353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15">
        <v>10000</v>
      </c>
      <c r="E1579" s="1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0.54999999999999993</v>
      </c>
      <c r="P1579" s="14">
        <f t="shared" si="97"/>
        <v>27.5</v>
      </c>
      <c r="Q1579" t="s">
        <v>8340</v>
      </c>
      <c r="R1579" t="s">
        <v>8353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15">
        <v>1897</v>
      </c>
      <c r="E1580" s="1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10.806536636794938</v>
      </c>
      <c r="P1580" s="14">
        <f t="shared" si="97"/>
        <v>51.25</v>
      </c>
      <c r="Q1580" t="s">
        <v>8340</v>
      </c>
      <c r="R1580" t="s">
        <v>8353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15">
        <v>3333</v>
      </c>
      <c r="E1581" s="1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0.84008400840084008</v>
      </c>
      <c r="P1581" s="14">
        <f t="shared" si="97"/>
        <v>14</v>
      </c>
      <c r="Q1581" t="s">
        <v>8340</v>
      </c>
      <c r="R1581" t="s">
        <v>8353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15">
        <v>1750</v>
      </c>
      <c r="E1582" s="1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 s="14" t="e">
        <f t="shared" si="97"/>
        <v>#DIV/0!</v>
      </c>
      <c r="Q1582" t="s">
        <v>8340</v>
      </c>
      <c r="R1582" t="s">
        <v>8353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15">
        <v>1000</v>
      </c>
      <c r="E1583" s="1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0.5</v>
      </c>
      <c r="P1583" s="14">
        <f t="shared" si="97"/>
        <v>5</v>
      </c>
      <c r="Q1583" t="s">
        <v>8348</v>
      </c>
      <c r="R1583" t="s">
        <v>8354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15">
        <v>1000</v>
      </c>
      <c r="E1584" s="1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9.3000000000000007</v>
      </c>
      <c r="P1584" s="14">
        <f t="shared" si="97"/>
        <v>31</v>
      </c>
      <c r="Q1584" t="s">
        <v>8348</v>
      </c>
      <c r="R1584" t="s">
        <v>8354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15">
        <v>20000</v>
      </c>
      <c r="E1585" s="1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7.4999999999999997E-2</v>
      </c>
      <c r="P1585" s="14">
        <f t="shared" si="97"/>
        <v>15</v>
      </c>
      <c r="Q1585" t="s">
        <v>8348</v>
      </c>
      <c r="R1585" t="s">
        <v>8354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15">
        <v>1200</v>
      </c>
      <c r="E1586" s="1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 s="14" t="e">
        <f t="shared" si="97"/>
        <v>#DIV/0!</v>
      </c>
      <c r="Q1586" t="s">
        <v>8348</v>
      </c>
      <c r="R1586" t="s">
        <v>8354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15">
        <v>2000</v>
      </c>
      <c r="E1587" s="1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 s="14">
        <f t="shared" si="97"/>
        <v>131.66666666666666</v>
      </c>
      <c r="Q1587" t="s">
        <v>8348</v>
      </c>
      <c r="R1587" t="s">
        <v>8354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15">
        <v>1500</v>
      </c>
      <c r="E1588" s="1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 s="14" t="e">
        <f t="shared" si="97"/>
        <v>#DIV/0!</v>
      </c>
      <c r="Q1588" t="s">
        <v>8348</v>
      </c>
      <c r="R1588" t="s">
        <v>8354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15">
        <v>7500</v>
      </c>
      <c r="E1589" s="1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1.3333333333333334E-2</v>
      </c>
      <c r="P1589" s="14">
        <f t="shared" si="97"/>
        <v>1</v>
      </c>
      <c r="Q1589" t="s">
        <v>8348</v>
      </c>
      <c r="R1589" t="s">
        <v>8354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15">
        <v>516</v>
      </c>
      <c r="E1590" s="1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 s="14" t="e">
        <f t="shared" si="97"/>
        <v>#DIV/0!</v>
      </c>
      <c r="Q1590" t="s">
        <v>8348</v>
      </c>
      <c r="R1590" t="s">
        <v>8354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15">
        <v>1200</v>
      </c>
      <c r="E1591" s="1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 s="14" t="e">
        <f t="shared" si="97"/>
        <v>#DIV/0!</v>
      </c>
      <c r="Q1591" t="s">
        <v>8348</v>
      </c>
      <c r="R1591" t="s">
        <v>8354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5">
        <v>60000</v>
      </c>
      <c r="E1592" s="1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1.7000000000000002</v>
      </c>
      <c r="P1592" s="14">
        <f t="shared" si="97"/>
        <v>510</v>
      </c>
      <c r="Q1592" t="s">
        <v>8348</v>
      </c>
      <c r="R1592" t="s">
        <v>8354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15">
        <v>14000</v>
      </c>
      <c r="E1593" s="1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29.228571428571428</v>
      </c>
      <c r="P1593" s="14">
        <f t="shared" si="97"/>
        <v>44.478260869565219</v>
      </c>
      <c r="Q1593" t="s">
        <v>8348</v>
      </c>
      <c r="R1593" t="s">
        <v>8354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15">
        <v>25</v>
      </c>
      <c r="E1594" s="1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 s="14" t="e">
        <f t="shared" si="97"/>
        <v>#DIV/0!</v>
      </c>
      <c r="Q1594" t="s">
        <v>8348</v>
      </c>
      <c r="R1594" t="s">
        <v>8354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15">
        <v>22000</v>
      </c>
      <c r="E1595" s="1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1.3636363636363637E-2</v>
      </c>
      <c r="P1595" s="14">
        <f t="shared" si="97"/>
        <v>1</v>
      </c>
      <c r="Q1595" t="s">
        <v>8348</v>
      </c>
      <c r="R1595" t="s">
        <v>8354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15">
        <v>1000</v>
      </c>
      <c r="E1596" s="1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20.5</v>
      </c>
      <c r="P1596" s="14">
        <f t="shared" si="97"/>
        <v>20.5</v>
      </c>
      <c r="Q1596" t="s">
        <v>8348</v>
      </c>
      <c r="R1596" t="s">
        <v>8354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15">
        <v>100000</v>
      </c>
      <c r="E1597" s="1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0.27999999999999997</v>
      </c>
      <c r="P1597" s="14">
        <f t="shared" si="97"/>
        <v>40</v>
      </c>
      <c r="Q1597" t="s">
        <v>8348</v>
      </c>
      <c r="R1597" t="s">
        <v>8354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15">
        <v>3250</v>
      </c>
      <c r="E1598" s="1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2.3076923076923079</v>
      </c>
      <c r="P1598" s="14">
        <f t="shared" si="97"/>
        <v>25</v>
      </c>
      <c r="Q1598" t="s">
        <v>8348</v>
      </c>
      <c r="R1598" t="s">
        <v>8354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15">
        <v>15000</v>
      </c>
      <c r="E1599" s="1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 s="14" t="e">
        <f t="shared" si="97"/>
        <v>#DIV/0!</v>
      </c>
      <c r="Q1599" t="s">
        <v>8348</v>
      </c>
      <c r="R1599" t="s">
        <v>8354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15">
        <v>800</v>
      </c>
      <c r="E1600" s="1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0.125</v>
      </c>
      <c r="P1600" s="14">
        <f t="shared" si="97"/>
        <v>1</v>
      </c>
      <c r="Q1600" t="s">
        <v>8348</v>
      </c>
      <c r="R1600" t="s">
        <v>8354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15">
        <v>500</v>
      </c>
      <c r="E1601" s="1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 s="14" t="e">
        <f t="shared" si="97"/>
        <v>#DIV/0!</v>
      </c>
      <c r="Q1601" t="s">
        <v>8348</v>
      </c>
      <c r="R1601" t="s">
        <v>8354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15">
        <v>5000</v>
      </c>
      <c r="E1602" s="1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</v>
      </c>
      <c r="P1602" s="14">
        <f t="shared" si="97"/>
        <v>40.777777777777779</v>
      </c>
      <c r="Q1602" t="s">
        <v>8348</v>
      </c>
      <c r="R1602" t="s">
        <v>8354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15">
        <v>2500</v>
      </c>
      <c r="E1603" s="1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(E1603/D1603)*100</f>
        <v>108.2492</v>
      </c>
      <c r="P1603" s="14">
        <f t="shared" ref="P1603:P1666" si="101">E1603/L1603</f>
        <v>48.325535714285714</v>
      </c>
      <c r="Q1603" t="s">
        <v>8343</v>
      </c>
      <c r="R1603" t="s">
        <v>8310</v>
      </c>
      <c r="S1603" s="9">
        <f t="shared" ref="S1603:S1666" si="102">(((J1603/60)/60/24)+DATE(1970,1,1))</f>
        <v>40638.092974537038</v>
      </c>
      <c r="T1603" s="9">
        <f t="shared" ref="T1603:T1666" si="103">(((I1603/60)/60/24)+DATE(1970,1,1))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15">
        <v>1500</v>
      </c>
      <c r="E1604" s="1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100.16666666666667</v>
      </c>
      <c r="P1604" s="14">
        <f t="shared" si="101"/>
        <v>46.953125</v>
      </c>
      <c r="Q1604" t="s">
        <v>8343</v>
      </c>
      <c r="R1604" t="s">
        <v>8310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15">
        <v>2000</v>
      </c>
      <c r="E1605" s="1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100.03299999999999</v>
      </c>
      <c r="P1605" s="14">
        <f t="shared" si="101"/>
        <v>66.688666666666663</v>
      </c>
      <c r="Q1605" t="s">
        <v>8343</v>
      </c>
      <c r="R1605" t="s">
        <v>8310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15">
        <v>2800</v>
      </c>
      <c r="E1606" s="1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122.10714285714286</v>
      </c>
      <c r="P1606" s="14">
        <f t="shared" si="101"/>
        <v>48.842857142857142</v>
      </c>
      <c r="Q1606" t="s">
        <v>8343</v>
      </c>
      <c r="R1606" t="s">
        <v>8310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15">
        <v>6000</v>
      </c>
      <c r="E1607" s="1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100.69333333333334</v>
      </c>
      <c r="P1607" s="14">
        <f t="shared" si="101"/>
        <v>137.30909090909091</v>
      </c>
      <c r="Q1607" t="s">
        <v>8343</v>
      </c>
      <c r="R1607" t="s">
        <v>8310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15">
        <v>8000</v>
      </c>
      <c r="E1608" s="1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101.004125</v>
      </c>
      <c r="P1608" s="14">
        <f t="shared" si="101"/>
        <v>87.829673913043479</v>
      </c>
      <c r="Q1608" t="s">
        <v>8343</v>
      </c>
      <c r="R1608" t="s">
        <v>8310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15">
        <v>10000</v>
      </c>
      <c r="E1609" s="1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145.11000000000001</v>
      </c>
      <c r="P1609" s="14">
        <f t="shared" si="101"/>
        <v>70.785365853658533</v>
      </c>
      <c r="Q1609" t="s">
        <v>8343</v>
      </c>
      <c r="R1609" t="s">
        <v>8310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15">
        <v>1200</v>
      </c>
      <c r="E1610" s="1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101.25</v>
      </c>
      <c r="P1610" s="14">
        <f t="shared" si="101"/>
        <v>52.826086956521742</v>
      </c>
      <c r="Q1610" t="s">
        <v>8343</v>
      </c>
      <c r="R1610" t="s">
        <v>8310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15">
        <v>1500</v>
      </c>
      <c r="E1611" s="1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118.33333333333333</v>
      </c>
      <c r="P1611" s="14">
        <f t="shared" si="101"/>
        <v>443.75</v>
      </c>
      <c r="Q1611" t="s">
        <v>8343</v>
      </c>
      <c r="R1611" t="s">
        <v>8310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15">
        <v>2000</v>
      </c>
      <c r="E1612" s="1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271.85000000000002</v>
      </c>
      <c r="P1612" s="14">
        <f t="shared" si="101"/>
        <v>48.544642857142854</v>
      </c>
      <c r="Q1612" t="s">
        <v>8343</v>
      </c>
      <c r="R1612" t="s">
        <v>8310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5">
        <v>800</v>
      </c>
      <c r="E1613" s="1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125.125</v>
      </c>
      <c r="P1613" s="14">
        <f t="shared" si="101"/>
        <v>37.074074074074076</v>
      </c>
      <c r="Q1613" t="s">
        <v>8343</v>
      </c>
      <c r="R1613" t="s">
        <v>8310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15">
        <v>500</v>
      </c>
      <c r="E1614" s="1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110.00000000000001</v>
      </c>
      <c r="P1614" s="14">
        <f t="shared" si="101"/>
        <v>50</v>
      </c>
      <c r="Q1614" t="s">
        <v>8343</v>
      </c>
      <c r="R1614" t="s">
        <v>8310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15">
        <v>1000</v>
      </c>
      <c r="E1615" s="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101.49999999999999</v>
      </c>
      <c r="P1615" s="14">
        <f t="shared" si="101"/>
        <v>39.03846153846154</v>
      </c>
      <c r="Q1615" t="s">
        <v>8343</v>
      </c>
      <c r="R1615" t="s">
        <v>8310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15">
        <v>5000</v>
      </c>
      <c r="E1616" s="1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102.69999999999999</v>
      </c>
      <c r="P1616" s="14">
        <f t="shared" si="101"/>
        <v>66.688311688311686</v>
      </c>
      <c r="Q1616" t="s">
        <v>8343</v>
      </c>
      <c r="R1616" t="s">
        <v>8310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15">
        <v>8000</v>
      </c>
      <c r="E1617" s="1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114.12500000000001</v>
      </c>
      <c r="P1617" s="14">
        <f t="shared" si="101"/>
        <v>67.132352941176464</v>
      </c>
      <c r="Q1617" t="s">
        <v>8343</v>
      </c>
      <c r="R1617" t="s">
        <v>8310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15">
        <v>10000</v>
      </c>
      <c r="E1618" s="1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104.2</v>
      </c>
      <c r="P1618" s="14">
        <f t="shared" si="101"/>
        <v>66.369426751592357</v>
      </c>
      <c r="Q1618" t="s">
        <v>8343</v>
      </c>
      <c r="R1618" t="s">
        <v>8310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15">
        <v>7000</v>
      </c>
      <c r="E1619" s="1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145.85714285714286</v>
      </c>
      <c r="P1619" s="14">
        <f t="shared" si="101"/>
        <v>64.620253164556956</v>
      </c>
      <c r="Q1619" t="s">
        <v>8343</v>
      </c>
      <c r="R1619" t="s">
        <v>8310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15">
        <v>1500</v>
      </c>
      <c r="E1620" s="1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105.06666666666666</v>
      </c>
      <c r="P1620" s="14">
        <f t="shared" si="101"/>
        <v>58.370370370370374</v>
      </c>
      <c r="Q1620" t="s">
        <v>8343</v>
      </c>
      <c r="R1620" t="s">
        <v>8310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15">
        <v>1500</v>
      </c>
      <c r="E1621" s="1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133.33333333333331</v>
      </c>
      <c r="P1621" s="14">
        <f t="shared" si="101"/>
        <v>86.956521739130437</v>
      </c>
      <c r="Q1621" t="s">
        <v>8343</v>
      </c>
      <c r="R1621" t="s">
        <v>8310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15">
        <v>1000</v>
      </c>
      <c r="E1622" s="1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112.99999999999999</v>
      </c>
      <c r="P1622" s="14">
        <f t="shared" si="101"/>
        <v>66.470588235294116</v>
      </c>
      <c r="Q1622" t="s">
        <v>8343</v>
      </c>
      <c r="R1622" t="s">
        <v>8310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15">
        <v>5000</v>
      </c>
      <c r="E1623" s="1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121.2</v>
      </c>
      <c r="P1623" s="14">
        <f t="shared" si="101"/>
        <v>163.78378378378378</v>
      </c>
      <c r="Q1623" t="s">
        <v>8343</v>
      </c>
      <c r="R1623" t="s">
        <v>8310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15">
        <v>6900</v>
      </c>
      <c r="E1624" s="1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101.72463768115942</v>
      </c>
      <c r="P1624" s="14">
        <f t="shared" si="101"/>
        <v>107.98461538461538</v>
      </c>
      <c r="Q1624" t="s">
        <v>8343</v>
      </c>
      <c r="R1624" t="s">
        <v>8310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15">
        <v>750</v>
      </c>
      <c r="E1625" s="1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101.06666666666666</v>
      </c>
      <c r="P1625" s="14">
        <f t="shared" si="101"/>
        <v>42.111111111111114</v>
      </c>
      <c r="Q1625" t="s">
        <v>8343</v>
      </c>
      <c r="R1625" t="s">
        <v>8310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15">
        <v>1000</v>
      </c>
      <c r="E1626" s="1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 s="14">
        <f t="shared" si="101"/>
        <v>47.2</v>
      </c>
      <c r="Q1626" t="s">
        <v>8343</v>
      </c>
      <c r="R1626" t="s">
        <v>8310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15">
        <v>7500</v>
      </c>
      <c r="E1627" s="1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155.33333333333331</v>
      </c>
      <c r="P1627" s="14">
        <f t="shared" si="101"/>
        <v>112.01923076923077</v>
      </c>
      <c r="Q1627" t="s">
        <v>8343</v>
      </c>
      <c r="R1627" t="s">
        <v>8310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15">
        <v>8000</v>
      </c>
      <c r="E1628" s="1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101.18750000000001</v>
      </c>
      <c r="P1628" s="14">
        <f t="shared" si="101"/>
        <v>74.953703703703709</v>
      </c>
      <c r="Q1628" t="s">
        <v>8343</v>
      </c>
      <c r="R1628" t="s">
        <v>8310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15">
        <v>2000</v>
      </c>
      <c r="E1629" s="1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 s="14">
        <f t="shared" si="101"/>
        <v>61.578947368421055</v>
      </c>
      <c r="Q1629" t="s">
        <v>8343</v>
      </c>
      <c r="R1629" t="s">
        <v>8310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15">
        <v>4000</v>
      </c>
      <c r="E1630" s="1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100.925</v>
      </c>
      <c r="P1630" s="14">
        <f t="shared" si="101"/>
        <v>45.875</v>
      </c>
      <c r="Q1630" t="s">
        <v>8343</v>
      </c>
      <c r="R1630" t="s">
        <v>8310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15">
        <v>6000</v>
      </c>
      <c r="E1631" s="1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103.66666666666666</v>
      </c>
      <c r="P1631" s="14">
        <f t="shared" si="101"/>
        <v>75.853658536585371</v>
      </c>
      <c r="Q1631" t="s">
        <v>8343</v>
      </c>
      <c r="R1631" t="s">
        <v>8310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15">
        <v>4000</v>
      </c>
      <c r="E1632" s="1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265.25</v>
      </c>
      <c r="P1632" s="14">
        <f t="shared" si="101"/>
        <v>84.206349206349202</v>
      </c>
      <c r="Q1632" t="s">
        <v>8343</v>
      </c>
      <c r="R1632" t="s">
        <v>8310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15">
        <v>10000</v>
      </c>
      <c r="E1633" s="1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155.91</v>
      </c>
      <c r="P1633" s="14">
        <f t="shared" si="101"/>
        <v>117.22556390977444</v>
      </c>
      <c r="Q1633" t="s">
        <v>8343</v>
      </c>
      <c r="R1633" t="s">
        <v>8310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15">
        <v>4000</v>
      </c>
      <c r="E1634" s="1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101.62500000000001</v>
      </c>
      <c r="P1634" s="14">
        <f t="shared" si="101"/>
        <v>86.489361702127653</v>
      </c>
      <c r="Q1634" t="s">
        <v>8343</v>
      </c>
      <c r="R1634" t="s">
        <v>8310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15">
        <v>10000</v>
      </c>
      <c r="E1635" s="1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 s="14">
        <f t="shared" si="101"/>
        <v>172.41379310344828</v>
      </c>
      <c r="Q1635" t="s">
        <v>8343</v>
      </c>
      <c r="R1635" t="s">
        <v>8310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15">
        <v>2000</v>
      </c>
      <c r="E1636" s="1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100.49999999999999</v>
      </c>
      <c r="P1636" s="14">
        <f t="shared" si="101"/>
        <v>62.8125</v>
      </c>
      <c r="Q1636" t="s">
        <v>8343</v>
      </c>
      <c r="R1636" t="s">
        <v>8310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15">
        <v>2000</v>
      </c>
      <c r="E1637" s="1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125.29999999999998</v>
      </c>
      <c r="P1637" s="14">
        <f t="shared" si="101"/>
        <v>67.729729729729726</v>
      </c>
      <c r="Q1637" t="s">
        <v>8343</v>
      </c>
      <c r="R1637" t="s">
        <v>8310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15">
        <v>4500</v>
      </c>
      <c r="E1638" s="1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103.55555555555556</v>
      </c>
      <c r="P1638" s="14">
        <f t="shared" si="101"/>
        <v>53.5632183908046</v>
      </c>
      <c r="Q1638" t="s">
        <v>8343</v>
      </c>
      <c r="R1638" t="s">
        <v>8310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15">
        <v>500</v>
      </c>
      <c r="E1639" s="1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103.8</v>
      </c>
      <c r="P1639" s="14">
        <f t="shared" si="101"/>
        <v>34.6</v>
      </c>
      <c r="Q1639" t="s">
        <v>8343</v>
      </c>
      <c r="R1639" t="s">
        <v>8310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15">
        <v>1000</v>
      </c>
      <c r="E1640" s="1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 s="14">
        <f t="shared" si="101"/>
        <v>38.888888888888886</v>
      </c>
      <c r="Q1640" t="s">
        <v>8343</v>
      </c>
      <c r="R1640" t="s">
        <v>8310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15">
        <v>1800</v>
      </c>
      <c r="E1641" s="1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 s="14">
        <f t="shared" si="101"/>
        <v>94.736842105263165</v>
      </c>
      <c r="Q1641" t="s">
        <v>8343</v>
      </c>
      <c r="R1641" t="s">
        <v>8310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15">
        <v>400</v>
      </c>
      <c r="E1642" s="1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169.86</v>
      </c>
      <c r="P1642" s="14">
        <f t="shared" si="101"/>
        <v>39.967058823529413</v>
      </c>
      <c r="Q1642" t="s">
        <v>8343</v>
      </c>
      <c r="R1642" t="s">
        <v>8310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15">
        <v>2500</v>
      </c>
      <c r="E1643" s="1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101.4</v>
      </c>
      <c r="P1643" s="14">
        <f t="shared" si="101"/>
        <v>97.5</v>
      </c>
      <c r="Q1643" t="s">
        <v>8343</v>
      </c>
      <c r="R1643" t="s">
        <v>8319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15">
        <v>1200</v>
      </c>
      <c r="E1644" s="1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 s="14">
        <f t="shared" si="101"/>
        <v>42.857142857142854</v>
      </c>
      <c r="Q1644" t="s">
        <v>8343</v>
      </c>
      <c r="R1644" t="s">
        <v>8319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15">
        <v>5000</v>
      </c>
      <c r="E1645" s="1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124.70000000000002</v>
      </c>
      <c r="P1645" s="14">
        <f t="shared" si="101"/>
        <v>168.51351351351352</v>
      </c>
      <c r="Q1645" t="s">
        <v>8343</v>
      </c>
      <c r="R1645" t="s">
        <v>8319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15">
        <v>10000</v>
      </c>
      <c r="E1646" s="1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109.5</v>
      </c>
      <c r="P1646" s="14">
        <f t="shared" si="101"/>
        <v>85.546875</v>
      </c>
      <c r="Q1646" t="s">
        <v>8343</v>
      </c>
      <c r="R1646" t="s">
        <v>8319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15">
        <v>5000</v>
      </c>
      <c r="E1647" s="1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110.80000000000001</v>
      </c>
      <c r="P1647" s="14">
        <f t="shared" si="101"/>
        <v>554</v>
      </c>
      <c r="Q1647" t="s">
        <v>8343</v>
      </c>
      <c r="R1647" t="s">
        <v>8319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15">
        <v>2000</v>
      </c>
      <c r="E1648" s="1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110.2</v>
      </c>
      <c r="P1648" s="14">
        <f t="shared" si="101"/>
        <v>26.554216867469879</v>
      </c>
      <c r="Q1648" t="s">
        <v>8343</v>
      </c>
      <c r="R1648" t="s">
        <v>8319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15">
        <v>5000</v>
      </c>
      <c r="E1649" s="1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104.71999999999998</v>
      </c>
      <c r="P1649" s="14">
        <f t="shared" si="101"/>
        <v>113.82608695652173</v>
      </c>
      <c r="Q1649" t="s">
        <v>8343</v>
      </c>
      <c r="R1649" t="s">
        <v>8319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15">
        <v>2300</v>
      </c>
      <c r="E1650" s="1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125.26086956521738</v>
      </c>
      <c r="P1650" s="14">
        <f t="shared" si="101"/>
        <v>32.011111111111113</v>
      </c>
      <c r="Q1650" t="s">
        <v>8343</v>
      </c>
      <c r="R1650" t="s">
        <v>8319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15">
        <v>3800</v>
      </c>
      <c r="E1651" s="1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100.58763157894737</v>
      </c>
      <c r="P1651" s="14">
        <f t="shared" si="101"/>
        <v>47.189259259259259</v>
      </c>
      <c r="Q1651" t="s">
        <v>8343</v>
      </c>
      <c r="R1651" t="s">
        <v>8319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15">
        <v>2000</v>
      </c>
      <c r="E1652" s="1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141.55000000000001</v>
      </c>
      <c r="P1652" s="14">
        <f t="shared" si="101"/>
        <v>88.46875</v>
      </c>
      <c r="Q1652" t="s">
        <v>8343</v>
      </c>
      <c r="R1652" t="s">
        <v>8319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15">
        <v>2000</v>
      </c>
      <c r="E1653" s="1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100.75</v>
      </c>
      <c r="P1653" s="14">
        <f t="shared" si="101"/>
        <v>100.75</v>
      </c>
      <c r="Q1653" t="s">
        <v>8343</v>
      </c>
      <c r="R1653" t="s">
        <v>8319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15">
        <v>4500</v>
      </c>
      <c r="E1654" s="1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100.66666666666666</v>
      </c>
      <c r="P1654" s="14">
        <f t="shared" si="101"/>
        <v>64.714285714285708</v>
      </c>
      <c r="Q1654" t="s">
        <v>8343</v>
      </c>
      <c r="R1654" t="s">
        <v>8319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15">
        <v>5000</v>
      </c>
      <c r="E1655" s="1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174.2304</v>
      </c>
      <c r="P1655" s="14">
        <f t="shared" si="101"/>
        <v>51.854285714285716</v>
      </c>
      <c r="Q1655" t="s">
        <v>8343</v>
      </c>
      <c r="R1655" t="s">
        <v>8319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15">
        <v>1100</v>
      </c>
      <c r="E1656" s="1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119.90909090909089</v>
      </c>
      <c r="P1656" s="14">
        <f t="shared" si="101"/>
        <v>38.794117647058826</v>
      </c>
      <c r="Q1656" t="s">
        <v>8343</v>
      </c>
      <c r="R1656" t="s">
        <v>8319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15">
        <v>1500</v>
      </c>
      <c r="E1657" s="1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142.86666666666667</v>
      </c>
      <c r="P1657" s="14">
        <f t="shared" si="101"/>
        <v>44.645833333333336</v>
      </c>
      <c r="Q1657" t="s">
        <v>8343</v>
      </c>
      <c r="R1657" t="s">
        <v>8319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15">
        <v>7500</v>
      </c>
      <c r="E1658" s="1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100.33493333333334</v>
      </c>
      <c r="P1658" s="14">
        <f t="shared" si="101"/>
        <v>156.77333333333334</v>
      </c>
      <c r="Q1658" t="s">
        <v>8343</v>
      </c>
      <c r="R1658" t="s">
        <v>8319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15">
        <v>25000</v>
      </c>
      <c r="E1659" s="1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104.93380000000001</v>
      </c>
      <c r="P1659" s="14">
        <f t="shared" si="101"/>
        <v>118.70339366515837</v>
      </c>
      <c r="Q1659" t="s">
        <v>8343</v>
      </c>
      <c r="R1659" t="s">
        <v>8319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15">
        <v>6000</v>
      </c>
      <c r="E1660" s="1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132.23333333333335</v>
      </c>
      <c r="P1660" s="14">
        <f t="shared" si="101"/>
        <v>74.149532710280369</v>
      </c>
      <c r="Q1660" t="s">
        <v>8343</v>
      </c>
      <c r="R1660" t="s">
        <v>8319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15">
        <v>500</v>
      </c>
      <c r="E1661" s="1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112.79999999999998</v>
      </c>
      <c r="P1661" s="14">
        <f t="shared" si="101"/>
        <v>12.533333333333333</v>
      </c>
      <c r="Q1661" t="s">
        <v>8343</v>
      </c>
      <c r="R1661" t="s">
        <v>8319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15">
        <v>80</v>
      </c>
      <c r="E1662" s="1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1253.75</v>
      </c>
      <c r="P1662" s="14">
        <f t="shared" si="101"/>
        <v>27.861111111111111</v>
      </c>
      <c r="Q1662" t="s">
        <v>8343</v>
      </c>
      <c r="R1662" t="s">
        <v>8319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15">
        <v>7900</v>
      </c>
      <c r="E1663" s="1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102.50632911392405</v>
      </c>
      <c r="P1663" s="14">
        <f t="shared" si="101"/>
        <v>80.178217821782184</v>
      </c>
      <c r="Q1663" t="s">
        <v>8343</v>
      </c>
      <c r="R1663" t="s">
        <v>8319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15">
        <v>8000</v>
      </c>
      <c r="E1664" s="1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102.6375</v>
      </c>
      <c r="P1664" s="14">
        <f t="shared" si="101"/>
        <v>132.43548387096774</v>
      </c>
      <c r="Q1664" t="s">
        <v>8343</v>
      </c>
      <c r="R1664" t="s">
        <v>8319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15">
        <v>1000</v>
      </c>
      <c r="E1665" s="1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 s="14">
        <f t="shared" si="101"/>
        <v>33.75</v>
      </c>
      <c r="Q1665" t="s">
        <v>8343</v>
      </c>
      <c r="R1665" t="s">
        <v>8319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15">
        <v>2500</v>
      </c>
      <c r="E1666" s="1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122.40879999999999</v>
      </c>
      <c r="P1666" s="14">
        <f t="shared" si="101"/>
        <v>34.384494382022467</v>
      </c>
      <c r="Q1666" t="s">
        <v>8343</v>
      </c>
      <c r="R1666" t="s">
        <v>8319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15">
        <v>3500</v>
      </c>
      <c r="E1667" s="1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(E1667/D1667)*100</f>
        <v>119.45714285714286</v>
      </c>
      <c r="P1667" s="14">
        <f t="shared" ref="P1667:P1730" si="105">E1667/L1667</f>
        <v>44.956989247311824</v>
      </c>
      <c r="Q1667" t="s">
        <v>8343</v>
      </c>
      <c r="R1667" t="s">
        <v>8319</v>
      </c>
      <c r="S1667" s="9">
        <f t="shared" ref="S1667:S1730" si="106">(((J1667/60)/60/24)+DATE(1970,1,1))</f>
        <v>40564.649456018517</v>
      </c>
      <c r="T1667" s="9">
        <f t="shared" ref="T1667:T1730" si="107">(((I1667/60)/60/24)+DATE(1970,1,1))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15">
        <v>2500</v>
      </c>
      <c r="E1668" s="1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160.88</v>
      </c>
      <c r="P1668" s="14">
        <f t="shared" si="105"/>
        <v>41.04081632653061</v>
      </c>
      <c r="Q1668" t="s">
        <v>8343</v>
      </c>
      <c r="R1668" t="s">
        <v>8319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15">
        <v>3400</v>
      </c>
      <c r="E1669" s="1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126.85294117647059</v>
      </c>
      <c r="P1669" s="14">
        <f t="shared" si="105"/>
        <v>52.597560975609753</v>
      </c>
      <c r="Q1669" t="s">
        <v>8343</v>
      </c>
      <c r="R1669" t="s">
        <v>8319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15">
        <v>8000</v>
      </c>
      <c r="E1670" s="1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102.6375</v>
      </c>
      <c r="P1670" s="14">
        <f t="shared" si="105"/>
        <v>70.784482758620683</v>
      </c>
      <c r="Q1670" t="s">
        <v>8343</v>
      </c>
      <c r="R1670" t="s">
        <v>8319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15">
        <v>2000</v>
      </c>
      <c r="E1671" s="1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139.75</v>
      </c>
      <c r="P1671" s="14">
        <f t="shared" si="105"/>
        <v>53.75</v>
      </c>
      <c r="Q1671" t="s">
        <v>8343</v>
      </c>
      <c r="R1671" t="s">
        <v>8319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15">
        <v>1000</v>
      </c>
      <c r="E1672" s="1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102.60000000000001</v>
      </c>
      <c r="P1672" s="14">
        <f t="shared" si="105"/>
        <v>44.608695652173914</v>
      </c>
      <c r="Q1672" t="s">
        <v>8343</v>
      </c>
      <c r="R1672" t="s">
        <v>8319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15">
        <v>2000</v>
      </c>
      <c r="E1673" s="1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100.67349999999999</v>
      </c>
      <c r="P1673" s="14">
        <f t="shared" si="105"/>
        <v>26.148961038961041</v>
      </c>
      <c r="Q1673" t="s">
        <v>8343</v>
      </c>
      <c r="R1673" t="s">
        <v>8319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15">
        <v>1700</v>
      </c>
      <c r="E1674" s="1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112.94117647058823</v>
      </c>
      <c r="P1674" s="14">
        <f t="shared" si="105"/>
        <v>39.183673469387756</v>
      </c>
      <c r="Q1674" t="s">
        <v>8343</v>
      </c>
      <c r="R1674" t="s">
        <v>8319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15">
        <v>2100</v>
      </c>
      <c r="E1675" s="1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128.09523809523807</v>
      </c>
      <c r="P1675" s="14">
        <f t="shared" si="105"/>
        <v>45.593220338983052</v>
      </c>
      <c r="Q1675" t="s">
        <v>8343</v>
      </c>
      <c r="R1675" t="s">
        <v>8319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15">
        <v>5000</v>
      </c>
      <c r="E1676" s="1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201.7</v>
      </c>
      <c r="P1676" s="14">
        <f t="shared" si="105"/>
        <v>89.247787610619469</v>
      </c>
      <c r="Q1676" t="s">
        <v>8343</v>
      </c>
      <c r="R1676" t="s">
        <v>8319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15">
        <v>1000</v>
      </c>
      <c r="E1677" s="1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137.416</v>
      </c>
      <c r="P1677" s="14">
        <f t="shared" si="105"/>
        <v>40.416470588235299</v>
      </c>
      <c r="Q1677" t="s">
        <v>8343</v>
      </c>
      <c r="R1677" t="s">
        <v>8319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15">
        <v>3000</v>
      </c>
      <c r="E1678" s="1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115.33333333333333</v>
      </c>
      <c r="P1678" s="14">
        <f t="shared" si="105"/>
        <v>82.38095238095238</v>
      </c>
      <c r="Q1678" t="s">
        <v>8343</v>
      </c>
      <c r="R1678" t="s">
        <v>8319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15">
        <v>6000</v>
      </c>
      <c r="E1679" s="1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111.66666666666667</v>
      </c>
      <c r="P1679" s="14">
        <f t="shared" si="105"/>
        <v>159.52380952380952</v>
      </c>
      <c r="Q1679" t="s">
        <v>8343</v>
      </c>
      <c r="R1679" t="s">
        <v>8319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15">
        <v>1500</v>
      </c>
      <c r="E1680" s="1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118.39999999999999</v>
      </c>
      <c r="P1680" s="14">
        <f t="shared" si="105"/>
        <v>36.244897959183675</v>
      </c>
      <c r="Q1680" t="s">
        <v>8343</v>
      </c>
      <c r="R1680" t="s">
        <v>8319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15">
        <v>2000</v>
      </c>
      <c r="E1681" s="1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 s="14">
        <f t="shared" si="105"/>
        <v>62.5</v>
      </c>
      <c r="Q1681" t="s">
        <v>8343</v>
      </c>
      <c r="R1681" t="s">
        <v>8319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15">
        <v>1000</v>
      </c>
      <c r="E1682" s="1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117.5</v>
      </c>
      <c r="P1682" s="14">
        <f t="shared" si="105"/>
        <v>47</v>
      </c>
      <c r="Q1682" t="s">
        <v>8343</v>
      </c>
      <c r="R1682" t="s">
        <v>8319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15">
        <v>65000</v>
      </c>
      <c r="E1683" s="1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101.42212307692309</v>
      </c>
      <c r="P1683" s="14">
        <f t="shared" si="105"/>
        <v>74.575090497737563</v>
      </c>
      <c r="Q1683" t="s">
        <v>8343</v>
      </c>
      <c r="R1683" t="s">
        <v>8320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15">
        <v>6000</v>
      </c>
      <c r="E1684" s="1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 s="14" t="e">
        <f t="shared" si="105"/>
        <v>#DIV/0!</v>
      </c>
      <c r="Q1684" t="s">
        <v>8343</v>
      </c>
      <c r="R1684" t="s">
        <v>8320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15">
        <v>3500</v>
      </c>
      <c r="E1685" s="1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21.714285714285715</v>
      </c>
      <c r="P1685" s="14">
        <f t="shared" si="105"/>
        <v>76</v>
      </c>
      <c r="Q1685" t="s">
        <v>8343</v>
      </c>
      <c r="R1685" t="s">
        <v>8320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15">
        <v>8000</v>
      </c>
      <c r="E1686" s="1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109.125</v>
      </c>
      <c r="P1686" s="14">
        <f t="shared" si="105"/>
        <v>86.43564356435644</v>
      </c>
      <c r="Q1686" t="s">
        <v>8343</v>
      </c>
      <c r="R1686" t="s">
        <v>8320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15">
        <v>350</v>
      </c>
      <c r="E1687" s="1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102.85714285714285</v>
      </c>
      <c r="P1687" s="14">
        <f t="shared" si="105"/>
        <v>24</v>
      </c>
      <c r="Q1687" t="s">
        <v>8343</v>
      </c>
      <c r="R1687" t="s">
        <v>8320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15">
        <v>5000</v>
      </c>
      <c r="E1688" s="1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0.36</v>
      </c>
      <c r="P1688" s="14">
        <f t="shared" si="105"/>
        <v>18</v>
      </c>
      <c r="Q1688" t="s">
        <v>8343</v>
      </c>
      <c r="R1688" t="s">
        <v>8320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15">
        <v>10000</v>
      </c>
      <c r="E1689" s="1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31.25</v>
      </c>
      <c r="P1689" s="14">
        <f t="shared" si="105"/>
        <v>80.128205128205124</v>
      </c>
      <c r="Q1689" t="s">
        <v>8343</v>
      </c>
      <c r="R1689" t="s">
        <v>8320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15">
        <v>4000</v>
      </c>
      <c r="E1690" s="1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44.3</v>
      </c>
      <c r="P1690" s="14">
        <f t="shared" si="105"/>
        <v>253.14285714285714</v>
      </c>
      <c r="Q1690" t="s">
        <v>8343</v>
      </c>
      <c r="R1690" t="s">
        <v>8320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15">
        <v>2400</v>
      </c>
      <c r="E1691" s="1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 s="14">
        <f t="shared" si="105"/>
        <v>171.42857142857142</v>
      </c>
      <c r="Q1691" t="s">
        <v>8343</v>
      </c>
      <c r="R1691" t="s">
        <v>8320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15">
        <v>2500</v>
      </c>
      <c r="E1692" s="1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25.4</v>
      </c>
      <c r="P1692" s="14">
        <f t="shared" si="105"/>
        <v>57.727272727272727</v>
      </c>
      <c r="Q1692" t="s">
        <v>8343</v>
      </c>
      <c r="R1692" t="s">
        <v>8320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15">
        <v>30000</v>
      </c>
      <c r="E1693" s="1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33.473333333333329</v>
      </c>
      <c r="P1693" s="14">
        <f t="shared" si="105"/>
        <v>264.26315789473682</v>
      </c>
      <c r="Q1693" t="s">
        <v>8343</v>
      </c>
      <c r="R1693" t="s">
        <v>8320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15">
        <v>5000</v>
      </c>
      <c r="E1694" s="1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47.8</v>
      </c>
      <c r="P1694" s="14">
        <f t="shared" si="105"/>
        <v>159.33333333333334</v>
      </c>
      <c r="Q1694" t="s">
        <v>8343</v>
      </c>
      <c r="R1694" t="s">
        <v>8320</v>
      </c>
      <c r="S1694" s="9">
        <f t="shared" si="106"/>
        <v>42788.151238425926</v>
      </c>
      <c r="T1694" s="9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15">
        <v>3000</v>
      </c>
      <c r="E1695" s="1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9.3333333333333339</v>
      </c>
      <c r="P1695" s="14">
        <f t="shared" si="105"/>
        <v>35</v>
      </c>
      <c r="Q1695" t="s">
        <v>8343</v>
      </c>
      <c r="R1695" t="s">
        <v>8320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15">
        <v>10000</v>
      </c>
      <c r="E1696" s="1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0.05</v>
      </c>
      <c r="P1696" s="14">
        <f t="shared" si="105"/>
        <v>5</v>
      </c>
      <c r="Q1696" t="s">
        <v>8343</v>
      </c>
      <c r="R1696" t="s">
        <v>8320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15">
        <v>12000</v>
      </c>
      <c r="E1697" s="1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11.708333333333334</v>
      </c>
      <c r="P1697" s="14">
        <f t="shared" si="105"/>
        <v>61.086956521739133</v>
      </c>
      <c r="Q1697" t="s">
        <v>8343</v>
      </c>
      <c r="R1697" t="s">
        <v>8320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15">
        <v>300000</v>
      </c>
      <c r="E1698" s="1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 s="14" t="e">
        <f t="shared" si="105"/>
        <v>#DIV/0!</v>
      </c>
      <c r="Q1698" t="s">
        <v>8343</v>
      </c>
      <c r="R1698" t="s">
        <v>8320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15">
        <v>12500</v>
      </c>
      <c r="E1699" s="1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20.208000000000002</v>
      </c>
      <c r="P1699" s="14">
        <f t="shared" si="105"/>
        <v>114.81818181818181</v>
      </c>
      <c r="Q1699" t="s">
        <v>8343</v>
      </c>
      <c r="R1699" t="s">
        <v>8320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15">
        <v>125000</v>
      </c>
      <c r="E1700" s="1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 s="14" t="e">
        <f t="shared" si="105"/>
        <v>#DIV/0!</v>
      </c>
      <c r="Q1700" t="s">
        <v>8343</v>
      </c>
      <c r="R1700" t="s">
        <v>8320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15">
        <v>5105</v>
      </c>
      <c r="E1701" s="1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4.2311459353574925</v>
      </c>
      <c r="P1701" s="14">
        <f t="shared" si="105"/>
        <v>54</v>
      </c>
      <c r="Q1701" t="s">
        <v>8343</v>
      </c>
      <c r="R1701" t="s">
        <v>8320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15">
        <v>20000</v>
      </c>
      <c r="E1702" s="1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26.06</v>
      </c>
      <c r="P1702" s="14">
        <f t="shared" si="105"/>
        <v>65.974683544303801</v>
      </c>
      <c r="Q1702" t="s">
        <v>8343</v>
      </c>
      <c r="R1702" t="s">
        <v>8320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15">
        <v>5050</v>
      </c>
      <c r="E1703" s="1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0.19801980198019803</v>
      </c>
      <c r="P1703" s="14">
        <f t="shared" si="105"/>
        <v>5</v>
      </c>
      <c r="Q1703" t="s">
        <v>8343</v>
      </c>
      <c r="R1703" t="s">
        <v>8320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15">
        <v>16500</v>
      </c>
      <c r="E1704" s="1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6.0606060606060606E-3</v>
      </c>
      <c r="P1704" s="14">
        <f t="shared" si="105"/>
        <v>1</v>
      </c>
      <c r="Q1704" t="s">
        <v>8343</v>
      </c>
      <c r="R1704" t="s">
        <v>8320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15">
        <v>5000</v>
      </c>
      <c r="E1705" s="1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</v>
      </c>
      <c r="P1705" s="14">
        <f t="shared" si="105"/>
        <v>25.5</v>
      </c>
      <c r="Q1705" t="s">
        <v>8343</v>
      </c>
      <c r="R1705" t="s">
        <v>8320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15">
        <v>2000</v>
      </c>
      <c r="E1706" s="1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65.100000000000009</v>
      </c>
      <c r="P1706" s="14">
        <f t="shared" si="105"/>
        <v>118.36363636363636</v>
      </c>
      <c r="Q1706" t="s">
        <v>8343</v>
      </c>
      <c r="R1706" t="s">
        <v>8320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15">
        <v>2000</v>
      </c>
      <c r="E1707" s="1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 s="14" t="e">
        <f t="shared" si="105"/>
        <v>#DIV/0!</v>
      </c>
      <c r="Q1707" t="s">
        <v>8343</v>
      </c>
      <c r="R1707" t="s">
        <v>8320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15">
        <v>5500</v>
      </c>
      <c r="E1708" s="1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 s="14" t="e">
        <f t="shared" si="105"/>
        <v>#DIV/0!</v>
      </c>
      <c r="Q1708" t="s">
        <v>8343</v>
      </c>
      <c r="R1708" t="s">
        <v>8320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15">
        <v>5000</v>
      </c>
      <c r="E1709" s="1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</v>
      </c>
      <c r="P1709" s="14">
        <f t="shared" si="105"/>
        <v>54.111111111111114</v>
      </c>
      <c r="Q1709" t="s">
        <v>8343</v>
      </c>
      <c r="R1709" t="s">
        <v>8320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15">
        <v>7000</v>
      </c>
      <c r="E1710" s="1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 s="14" t="e">
        <f t="shared" si="105"/>
        <v>#DIV/0!</v>
      </c>
      <c r="Q1710" t="s">
        <v>8343</v>
      </c>
      <c r="R1710" t="s">
        <v>8320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15">
        <v>1750</v>
      </c>
      <c r="E1711" s="1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4.8571428571428568</v>
      </c>
      <c r="P1711" s="14">
        <f t="shared" si="105"/>
        <v>21.25</v>
      </c>
      <c r="Q1711" t="s">
        <v>8343</v>
      </c>
      <c r="R1711" t="s">
        <v>8320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15">
        <v>5000</v>
      </c>
      <c r="E1712" s="1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0.67999999999999994</v>
      </c>
      <c r="P1712" s="14">
        <f t="shared" si="105"/>
        <v>34</v>
      </c>
      <c r="Q1712" t="s">
        <v>8343</v>
      </c>
      <c r="R1712" t="s">
        <v>8320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15">
        <v>10000</v>
      </c>
      <c r="E1713" s="1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10.5</v>
      </c>
      <c r="P1713" s="14">
        <f t="shared" si="105"/>
        <v>525</v>
      </c>
      <c r="Q1713" t="s">
        <v>8343</v>
      </c>
      <c r="R1713" t="s">
        <v>8320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15">
        <v>5000</v>
      </c>
      <c r="E1714" s="1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 s="14" t="e">
        <f t="shared" si="105"/>
        <v>#DIV/0!</v>
      </c>
      <c r="Q1714" t="s">
        <v>8343</v>
      </c>
      <c r="R1714" t="s">
        <v>8320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15">
        <v>3000</v>
      </c>
      <c r="E1715" s="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1.6666666666666667</v>
      </c>
      <c r="P1715" s="14">
        <f t="shared" si="105"/>
        <v>50</v>
      </c>
      <c r="Q1715" t="s">
        <v>8343</v>
      </c>
      <c r="R1715" t="s">
        <v>8320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15">
        <v>25000</v>
      </c>
      <c r="E1716" s="1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7.8680000000000003</v>
      </c>
      <c r="P1716" s="14">
        <f t="shared" si="105"/>
        <v>115.70588235294117</v>
      </c>
      <c r="Q1716" t="s">
        <v>8343</v>
      </c>
      <c r="R1716" t="s">
        <v>8320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15">
        <v>5000</v>
      </c>
      <c r="E1717" s="1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0.22</v>
      </c>
      <c r="P1717" s="14">
        <f t="shared" si="105"/>
        <v>5.5</v>
      </c>
      <c r="Q1717" t="s">
        <v>8343</v>
      </c>
      <c r="R1717" t="s">
        <v>8320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15">
        <v>2000</v>
      </c>
      <c r="E1718" s="1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7.5</v>
      </c>
      <c r="P1718" s="14">
        <f t="shared" si="105"/>
        <v>50</v>
      </c>
      <c r="Q1718" t="s">
        <v>8343</v>
      </c>
      <c r="R1718" t="s">
        <v>8320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15">
        <v>3265</v>
      </c>
      <c r="E1719" s="1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42.725880551301685</v>
      </c>
      <c r="P1719" s="14">
        <f t="shared" si="105"/>
        <v>34.024390243902438</v>
      </c>
      <c r="Q1719" t="s">
        <v>8343</v>
      </c>
      <c r="R1719" t="s">
        <v>8320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5">
        <v>35000</v>
      </c>
      <c r="E1720" s="1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0.2142857142857143</v>
      </c>
      <c r="P1720" s="14">
        <f t="shared" si="105"/>
        <v>37.5</v>
      </c>
      <c r="Q1720" t="s">
        <v>8343</v>
      </c>
      <c r="R1720" t="s">
        <v>8320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15">
        <v>4000</v>
      </c>
      <c r="E1721" s="1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0.87500000000000011</v>
      </c>
      <c r="P1721" s="14">
        <f t="shared" si="105"/>
        <v>11.666666666666666</v>
      </c>
      <c r="Q1721" t="s">
        <v>8343</v>
      </c>
      <c r="R1721" t="s">
        <v>8320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15">
        <v>4000</v>
      </c>
      <c r="E1722" s="1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</v>
      </c>
      <c r="P1722" s="14">
        <f t="shared" si="105"/>
        <v>28.125</v>
      </c>
      <c r="Q1722" t="s">
        <v>8343</v>
      </c>
      <c r="R1722" t="s">
        <v>8320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15">
        <v>5000</v>
      </c>
      <c r="E1723" s="1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 s="14" t="e">
        <f t="shared" si="105"/>
        <v>#DIV/0!</v>
      </c>
      <c r="Q1723" t="s">
        <v>8343</v>
      </c>
      <c r="R1723" t="s">
        <v>8320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15">
        <v>2880</v>
      </c>
      <c r="E1724" s="1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3.4722222222222224E-2</v>
      </c>
      <c r="P1724" s="14">
        <f t="shared" si="105"/>
        <v>1</v>
      </c>
      <c r="Q1724" t="s">
        <v>8343</v>
      </c>
      <c r="R1724" t="s">
        <v>8320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15">
        <v>10000</v>
      </c>
      <c r="E1725" s="1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</v>
      </c>
      <c r="P1725" s="14">
        <f t="shared" si="105"/>
        <v>216.66666666666666</v>
      </c>
      <c r="Q1725" t="s">
        <v>8343</v>
      </c>
      <c r="R1725" t="s">
        <v>8320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15">
        <v>6000</v>
      </c>
      <c r="E1726" s="1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0.58333333333333337</v>
      </c>
      <c r="P1726" s="14">
        <f t="shared" si="105"/>
        <v>8.75</v>
      </c>
      <c r="Q1726" t="s">
        <v>8343</v>
      </c>
      <c r="R1726" t="s">
        <v>8320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15">
        <v>5500</v>
      </c>
      <c r="E1727" s="1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10.181818181818182</v>
      </c>
      <c r="P1727" s="14">
        <f t="shared" si="105"/>
        <v>62.222222222222221</v>
      </c>
      <c r="Q1727" t="s">
        <v>8343</v>
      </c>
      <c r="R1727" t="s">
        <v>8320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15">
        <v>6500</v>
      </c>
      <c r="E1728" s="1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33.784615384615385</v>
      </c>
      <c r="P1728" s="14">
        <f t="shared" si="105"/>
        <v>137.25</v>
      </c>
      <c r="Q1728" t="s">
        <v>8343</v>
      </c>
      <c r="R1728" t="s">
        <v>8320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15">
        <v>3000</v>
      </c>
      <c r="E1729" s="1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3.3333333333333333E-2</v>
      </c>
      <c r="P1729" s="14">
        <f t="shared" si="105"/>
        <v>1</v>
      </c>
      <c r="Q1729" t="s">
        <v>8343</v>
      </c>
      <c r="R1729" t="s">
        <v>8320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15">
        <v>1250</v>
      </c>
      <c r="E1730" s="1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68.400000000000006</v>
      </c>
      <c r="P1730" s="14">
        <f t="shared" si="105"/>
        <v>122.14285714285714</v>
      </c>
      <c r="Q1730" t="s">
        <v>8343</v>
      </c>
      <c r="R1730" t="s">
        <v>8320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15">
        <v>10000</v>
      </c>
      <c r="E1731" s="1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(E1731/D1731)*100</f>
        <v>0</v>
      </c>
      <c r="P1731" s="14" t="e">
        <f t="shared" ref="P1731:P1794" si="109">E1731/L1731</f>
        <v>#DIV/0!</v>
      </c>
      <c r="Q1731" t="s">
        <v>8343</v>
      </c>
      <c r="R1731" t="s">
        <v>8320</v>
      </c>
      <c r="S1731" s="9">
        <f t="shared" ref="S1731:S1794" si="110">(((J1731/60)/60/24)+DATE(1970,1,1))</f>
        <v>42471.052152777775</v>
      </c>
      <c r="T1731" s="9">
        <f t="shared" ref="T1731:T1794" si="111">(((I1731/60)/60/24)+DATE(1970,1,1))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15">
        <v>3000</v>
      </c>
      <c r="E1732" s="1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 s="14" t="e">
        <f t="shared" si="109"/>
        <v>#DIV/0!</v>
      </c>
      <c r="Q1732" t="s">
        <v>8343</v>
      </c>
      <c r="R1732" t="s">
        <v>8320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15">
        <v>1000</v>
      </c>
      <c r="E1733" s="1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 s="14" t="e">
        <f t="shared" si="109"/>
        <v>#DIV/0!</v>
      </c>
      <c r="Q1733" t="s">
        <v>8343</v>
      </c>
      <c r="R1733" t="s">
        <v>8320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15">
        <v>4000</v>
      </c>
      <c r="E1734" s="1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 s="14" t="e">
        <f t="shared" si="109"/>
        <v>#DIV/0!</v>
      </c>
      <c r="Q1734" t="s">
        <v>8343</v>
      </c>
      <c r="R1734" t="s">
        <v>8320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15">
        <v>10000</v>
      </c>
      <c r="E1735" s="1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 s="14" t="e">
        <f t="shared" si="109"/>
        <v>#DIV/0!</v>
      </c>
      <c r="Q1735" t="s">
        <v>8343</v>
      </c>
      <c r="R1735" t="s">
        <v>8320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15">
        <v>4500</v>
      </c>
      <c r="E1736" s="1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2.2222222222222223E-2</v>
      </c>
      <c r="P1736" s="14">
        <f t="shared" si="109"/>
        <v>1</v>
      </c>
      <c r="Q1736" t="s">
        <v>8343</v>
      </c>
      <c r="R1736" t="s">
        <v>8320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15">
        <v>1000</v>
      </c>
      <c r="E1737" s="1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 s="14">
        <f t="shared" si="109"/>
        <v>55</v>
      </c>
      <c r="Q1737" t="s">
        <v>8343</v>
      </c>
      <c r="R1737" t="s">
        <v>8320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15">
        <v>3000</v>
      </c>
      <c r="E1738" s="1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0.73333333333333328</v>
      </c>
      <c r="P1738" s="14">
        <f t="shared" si="109"/>
        <v>22</v>
      </c>
      <c r="Q1738" t="s">
        <v>8343</v>
      </c>
      <c r="R1738" t="s">
        <v>8320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15">
        <v>4000</v>
      </c>
      <c r="E1739" s="1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21.25</v>
      </c>
      <c r="P1739" s="14">
        <f t="shared" si="109"/>
        <v>56.666666666666664</v>
      </c>
      <c r="Q1739" t="s">
        <v>8343</v>
      </c>
      <c r="R1739" t="s">
        <v>8320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15">
        <v>5000</v>
      </c>
      <c r="E1740" s="1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0.4</v>
      </c>
      <c r="P1740" s="14">
        <f t="shared" si="109"/>
        <v>20</v>
      </c>
      <c r="Q1740" t="s">
        <v>8343</v>
      </c>
      <c r="R1740" t="s">
        <v>8320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15">
        <v>1000</v>
      </c>
      <c r="E1741" s="1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0.1</v>
      </c>
      <c r="P1741" s="14">
        <f t="shared" si="109"/>
        <v>1</v>
      </c>
      <c r="Q1741" t="s">
        <v>8343</v>
      </c>
      <c r="R1741" t="s">
        <v>8320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15">
        <v>3000</v>
      </c>
      <c r="E1742" s="1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 s="14" t="e">
        <f t="shared" si="109"/>
        <v>#DIV/0!</v>
      </c>
      <c r="Q1742" t="s">
        <v>8343</v>
      </c>
      <c r="R1742" t="s">
        <v>8320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15">
        <v>1200</v>
      </c>
      <c r="E1743" s="1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110.83333333333334</v>
      </c>
      <c r="P1743" s="14">
        <f t="shared" si="109"/>
        <v>25.576923076923077</v>
      </c>
      <c r="Q1743" t="s">
        <v>8348</v>
      </c>
      <c r="R1743" t="s">
        <v>8349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15">
        <v>2000</v>
      </c>
      <c r="E1744" s="1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108.74999999999999</v>
      </c>
      <c r="P1744" s="14">
        <f t="shared" si="109"/>
        <v>63.970588235294116</v>
      </c>
      <c r="Q1744" t="s">
        <v>8348</v>
      </c>
      <c r="R1744" t="s">
        <v>8349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15">
        <v>6000</v>
      </c>
      <c r="E1745" s="1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100.41666666666667</v>
      </c>
      <c r="P1745" s="14">
        <f t="shared" si="109"/>
        <v>89.925373134328353</v>
      </c>
      <c r="Q1745" t="s">
        <v>8348</v>
      </c>
      <c r="R1745" t="s">
        <v>8349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15">
        <v>5500</v>
      </c>
      <c r="E1746" s="1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118.45454545454545</v>
      </c>
      <c r="P1746" s="14">
        <f t="shared" si="109"/>
        <v>93.071428571428569</v>
      </c>
      <c r="Q1746" t="s">
        <v>8348</v>
      </c>
      <c r="R1746" t="s">
        <v>8349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15">
        <v>7000</v>
      </c>
      <c r="E1747" s="1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114.01428571428571</v>
      </c>
      <c r="P1747" s="14">
        <f t="shared" si="109"/>
        <v>89.674157303370791</v>
      </c>
      <c r="Q1747" t="s">
        <v>8348</v>
      </c>
      <c r="R1747" t="s">
        <v>8349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15">
        <v>15000</v>
      </c>
      <c r="E1748" s="1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148.10000000000002</v>
      </c>
      <c r="P1748" s="14">
        <f t="shared" si="109"/>
        <v>207.61682242990653</v>
      </c>
      <c r="Q1748" t="s">
        <v>8348</v>
      </c>
      <c r="R1748" t="s">
        <v>8349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15">
        <v>9000</v>
      </c>
      <c r="E1749" s="1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104.95555555555556</v>
      </c>
      <c r="P1749" s="14">
        <f t="shared" si="109"/>
        <v>59.408805031446541</v>
      </c>
      <c r="Q1749" t="s">
        <v>8348</v>
      </c>
      <c r="R1749" t="s">
        <v>8349</v>
      </c>
      <c r="S1749" s="9">
        <f t="shared" si="110"/>
        <v>42292.435532407413</v>
      </c>
      <c r="T1749" s="9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15">
        <v>50000</v>
      </c>
      <c r="E1750" s="1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129.94800000000001</v>
      </c>
      <c r="P1750" s="14">
        <f t="shared" si="109"/>
        <v>358.97237569060775</v>
      </c>
      <c r="Q1750" t="s">
        <v>8348</v>
      </c>
      <c r="R1750" t="s">
        <v>8349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15">
        <v>10050</v>
      </c>
      <c r="E1751" s="1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123.48756218905473</v>
      </c>
      <c r="P1751" s="14">
        <f t="shared" si="109"/>
        <v>94.736641221374043</v>
      </c>
      <c r="Q1751" t="s">
        <v>8348</v>
      </c>
      <c r="R1751" t="s">
        <v>8349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15">
        <v>5000</v>
      </c>
      <c r="E1752" s="1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201.62</v>
      </c>
      <c r="P1752" s="14">
        <f t="shared" si="109"/>
        <v>80.647999999999996</v>
      </c>
      <c r="Q1752" t="s">
        <v>8348</v>
      </c>
      <c r="R1752" t="s">
        <v>8349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15">
        <v>10000</v>
      </c>
      <c r="E1753" s="1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102.89999999999999</v>
      </c>
      <c r="P1753" s="14">
        <f t="shared" si="109"/>
        <v>168.68852459016392</v>
      </c>
      <c r="Q1753" t="s">
        <v>8348</v>
      </c>
      <c r="R1753" t="s">
        <v>8349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15">
        <v>1200</v>
      </c>
      <c r="E1754" s="1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260.16666666666663</v>
      </c>
      <c r="P1754" s="14">
        <f t="shared" si="109"/>
        <v>34.68888888888889</v>
      </c>
      <c r="Q1754" t="s">
        <v>8348</v>
      </c>
      <c r="R1754" t="s">
        <v>8349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15">
        <v>15000</v>
      </c>
      <c r="E1755" s="1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 s="14">
        <f t="shared" si="109"/>
        <v>462.85714285714283</v>
      </c>
      <c r="Q1755" t="s">
        <v>8348</v>
      </c>
      <c r="R1755" t="s">
        <v>8349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15">
        <v>8500</v>
      </c>
      <c r="E1756" s="1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110.52941176470587</v>
      </c>
      <c r="P1756" s="14">
        <f t="shared" si="109"/>
        <v>104.38888888888889</v>
      </c>
      <c r="Q1756" t="s">
        <v>8348</v>
      </c>
      <c r="R1756" t="s">
        <v>8349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15">
        <v>25</v>
      </c>
      <c r="E1757" s="1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 s="14">
        <f t="shared" si="109"/>
        <v>7.5</v>
      </c>
      <c r="Q1757" t="s">
        <v>8348</v>
      </c>
      <c r="R1757" t="s">
        <v>8349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15">
        <v>5500</v>
      </c>
      <c r="E1758" s="1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102.82909090909091</v>
      </c>
      <c r="P1758" s="14">
        <f t="shared" si="109"/>
        <v>47.13</v>
      </c>
      <c r="Q1758" t="s">
        <v>8348</v>
      </c>
      <c r="R1758" t="s">
        <v>8349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15">
        <v>5000</v>
      </c>
      <c r="E1759" s="1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115.99999999999999</v>
      </c>
      <c r="P1759" s="14">
        <f t="shared" si="109"/>
        <v>414.28571428571428</v>
      </c>
      <c r="Q1759" t="s">
        <v>8348</v>
      </c>
      <c r="R1759" t="s">
        <v>8349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15">
        <v>1000</v>
      </c>
      <c r="E1760" s="1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114.7</v>
      </c>
      <c r="P1760" s="14">
        <f t="shared" si="109"/>
        <v>42.481481481481481</v>
      </c>
      <c r="Q1760" t="s">
        <v>8348</v>
      </c>
      <c r="R1760" t="s">
        <v>8349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15">
        <v>5000</v>
      </c>
      <c r="E1761" s="1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106.60000000000001</v>
      </c>
      <c r="P1761" s="14">
        <f t="shared" si="109"/>
        <v>108.77551020408163</v>
      </c>
      <c r="Q1761" t="s">
        <v>8348</v>
      </c>
      <c r="R1761" t="s">
        <v>8349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15">
        <v>5000</v>
      </c>
      <c r="E1762" s="1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165.44</v>
      </c>
      <c r="P1762" s="14">
        <f t="shared" si="109"/>
        <v>81.098039215686271</v>
      </c>
      <c r="Q1762" t="s">
        <v>8348</v>
      </c>
      <c r="R1762" t="s">
        <v>8349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15">
        <v>100</v>
      </c>
      <c r="E1763" s="1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 s="14">
        <f t="shared" si="109"/>
        <v>51.666666666666664</v>
      </c>
      <c r="Q1763" t="s">
        <v>8348</v>
      </c>
      <c r="R1763" t="s">
        <v>8349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15">
        <v>100</v>
      </c>
      <c r="E1764" s="1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 s="14">
        <f t="shared" si="109"/>
        <v>35.4</v>
      </c>
      <c r="Q1764" t="s">
        <v>8348</v>
      </c>
      <c r="R1764" t="s">
        <v>8349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15">
        <v>12000</v>
      </c>
      <c r="E1765" s="1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101.90833333333333</v>
      </c>
      <c r="P1765" s="14">
        <f t="shared" si="109"/>
        <v>103.63559322033899</v>
      </c>
      <c r="Q1765" t="s">
        <v>8348</v>
      </c>
      <c r="R1765" t="s">
        <v>8349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15">
        <v>11000</v>
      </c>
      <c r="E1766" s="1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19.600000000000001</v>
      </c>
      <c r="P1766" s="14">
        <f t="shared" si="109"/>
        <v>55.282051282051285</v>
      </c>
      <c r="Q1766" t="s">
        <v>8348</v>
      </c>
      <c r="R1766" t="s">
        <v>8349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15">
        <v>12500</v>
      </c>
      <c r="E1767" s="1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59.467839999999995</v>
      </c>
      <c r="P1767" s="14">
        <f t="shared" si="109"/>
        <v>72.16970873786407</v>
      </c>
      <c r="Q1767" t="s">
        <v>8348</v>
      </c>
      <c r="R1767" t="s">
        <v>8349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15">
        <v>1500</v>
      </c>
      <c r="E1768" s="1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 s="14" t="e">
        <f t="shared" si="109"/>
        <v>#DIV/0!</v>
      </c>
      <c r="Q1768" t="s">
        <v>8348</v>
      </c>
      <c r="R1768" t="s">
        <v>8349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15">
        <v>5000</v>
      </c>
      <c r="E1769" s="1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45.72</v>
      </c>
      <c r="P1769" s="14">
        <f t="shared" si="109"/>
        <v>58.615384615384613</v>
      </c>
      <c r="Q1769" t="s">
        <v>8348</v>
      </c>
      <c r="R1769" t="s">
        <v>8349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15">
        <v>5000</v>
      </c>
      <c r="E1770" s="1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</v>
      </c>
      <c r="P1770" s="14">
        <f t="shared" si="109"/>
        <v>12.466666666666667</v>
      </c>
      <c r="Q1770" t="s">
        <v>8348</v>
      </c>
      <c r="R1770" t="s">
        <v>8349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15">
        <v>40000</v>
      </c>
      <c r="E1771" s="1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2.7025000000000001</v>
      </c>
      <c r="P1771" s="14">
        <f t="shared" si="109"/>
        <v>49.136363636363633</v>
      </c>
      <c r="Q1771" t="s">
        <v>8348</v>
      </c>
      <c r="R1771" t="s">
        <v>8349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15">
        <v>24500</v>
      </c>
      <c r="E1772" s="1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56.51428571428572</v>
      </c>
      <c r="P1772" s="14">
        <f t="shared" si="109"/>
        <v>150.5</v>
      </c>
      <c r="Q1772" t="s">
        <v>8348</v>
      </c>
      <c r="R1772" t="s">
        <v>8349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15">
        <v>4200</v>
      </c>
      <c r="E1773" s="1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21.30952380952381</v>
      </c>
      <c r="P1773" s="14">
        <f t="shared" si="109"/>
        <v>35.799999999999997</v>
      </c>
      <c r="Q1773" t="s">
        <v>8348</v>
      </c>
      <c r="R1773" t="s">
        <v>8349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15">
        <v>5500</v>
      </c>
      <c r="E1774" s="1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15.6</v>
      </c>
      <c r="P1774" s="14">
        <f t="shared" si="109"/>
        <v>45.157894736842103</v>
      </c>
      <c r="Q1774" t="s">
        <v>8348</v>
      </c>
      <c r="R1774" t="s">
        <v>8349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15">
        <v>30000</v>
      </c>
      <c r="E1775" s="1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6.2566666666666677</v>
      </c>
      <c r="P1775" s="14">
        <f t="shared" si="109"/>
        <v>98.78947368421052</v>
      </c>
      <c r="Q1775" t="s">
        <v>8348</v>
      </c>
      <c r="R1775" t="s">
        <v>8349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15">
        <v>2500</v>
      </c>
      <c r="E1776" s="1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45.92</v>
      </c>
      <c r="P1776" s="14">
        <f t="shared" si="109"/>
        <v>88.307692307692307</v>
      </c>
      <c r="Q1776" t="s">
        <v>8348</v>
      </c>
      <c r="R1776" t="s">
        <v>8349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15">
        <v>32500</v>
      </c>
      <c r="E1777" s="1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65.101538461538468</v>
      </c>
      <c r="P1777" s="14">
        <f t="shared" si="109"/>
        <v>170.62903225806451</v>
      </c>
      <c r="Q1777" t="s">
        <v>8348</v>
      </c>
      <c r="R1777" t="s">
        <v>8349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15">
        <v>5000</v>
      </c>
      <c r="E1778" s="1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</v>
      </c>
      <c r="P1778" s="14">
        <f t="shared" si="109"/>
        <v>83.75</v>
      </c>
      <c r="Q1778" t="s">
        <v>8348</v>
      </c>
      <c r="R1778" t="s">
        <v>8349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15">
        <v>4800</v>
      </c>
      <c r="E1779" s="1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13.5625</v>
      </c>
      <c r="P1779" s="14">
        <f t="shared" si="109"/>
        <v>65.099999999999994</v>
      </c>
      <c r="Q1779" t="s">
        <v>8348</v>
      </c>
      <c r="R1779" t="s">
        <v>8349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15">
        <v>50000</v>
      </c>
      <c r="E1780" s="1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1.9900000000000002</v>
      </c>
      <c r="P1780" s="14">
        <f t="shared" si="109"/>
        <v>66.333333333333329</v>
      </c>
      <c r="Q1780" t="s">
        <v>8348</v>
      </c>
      <c r="R1780" t="s">
        <v>8349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15">
        <v>11000</v>
      </c>
      <c r="E1781" s="1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36.236363636363642</v>
      </c>
      <c r="P1781" s="14">
        <f t="shared" si="109"/>
        <v>104.89473684210526</v>
      </c>
      <c r="Q1781" t="s">
        <v>8348</v>
      </c>
      <c r="R1781" t="s">
        <v>8349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15">
        <v>30000</v>
      </c>
      <c r="E1782" s="1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39.743333333333339</v>
      </c>
      <c r="P1782" s="14">
        <f t="shared" si="109"/>
        <v>78.440789473684205</v>
      </c>
      <c r="Q1782" t="s">
        <v>8348</v>
      </c>
      <c r="R1782" t="s">
        <v>8349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15">
        <v>5500</v>
      </c>
      <c r="E1783" s="1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25.763636363636365</v>
      </c>
      <c r="P1783" s="14">
        <f t="shared" si="109"/>
        <v>59.041666666666664</v>
      </c>
      <c r="Q1783" t="s">
        <v>8348</v>
      </c>
      <c r="R1783" t="s">
        <v>8349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15">
        <v>35000</v>
      </c>
      <c r="E1784" s="1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15.491428571428573</v>
      </c>
      <c r="P1784" s="14">
        <f t="shared" si="109"/>
        <v>71.34210526315789</v>
      </c>
      <c r="Q1784" t="s">
        <v>8348</v>
      </c>
      <c r="R1784" t="s">
        <v>8349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15">
        <v>40000</v>
      </c>
      <c r="E1785" s="1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23.692499999999999</v>
      </c>
      <c r="P1785" s="14">
        <f t="shared" si="109"/>
        <v>51.227027027027027</v>
      </c>
      <c r="Q1785" t="s">
        <v>8348</v>
      </c>
      <c r="R1785" t="s">
        <v>8349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15">
        <v>5000</v>
      </c>
      <c r="E1786" s="1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39.76</v>
      </c>
      <c r="P1786" s="14">
        <f t="shared" si="109"/>
        <v>60.242424242424242</v>
      </c>
      <c r="Q1786" t="s">
        <v>8348</v>
      </c>
      <c r="R1786" t="s">
        <v>8349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15">
        <v>24000</v>
      </c>
      <c r="E1787" s="1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20.220833333333331</v>
      </c>
      <c r="P1787" s="14">
        <f t="shared" si="109"/>
        <v>44.935185185185183</v>
      </c>
      <c r="Q1787" t="s">
        <v>8348</v>
      </c>
      <c r="R1787" t="s">
        <v>8349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15">
        <v>1900</v>
      </c>
      <c r="E1788" s="1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47.631578947368418</v>
      </c>
      <c r="P1788" s="14">
        <f t="shared" si="109"/>
        <v>31.206896551724139</v>
      </c>
      <c r="Q1788" t="s">
        <v>8348</v>
      </c>
      <c r="R1788" t="s">
        <v>8349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15">
        <v>10000</v>
      </c>
      <c r="E1789" s="1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15.329999999999998</v>
      </c>
      <c r="P1789" s="14">
        <f t="shared" si="109"/>
        <v>63.875</v>
      </c>
      <c r="Q1789" t="s">
        <v>8348</v>
      </c>
      <c r="R1789" t="s">
        <v>8349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15">
        <v>5500</v>
      </c>
      <c r="E1790" s="1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</v>
      </c>
      <c r="P1790" s="14">
        <f t="shared" si="109"/>
        <v>19</v>
      </c>
      <c r="Q1790" t="s">
        <v>8348</v>
      </c>
      <c r="R1790" t="s">
        <v>8349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15">
        <v>8000</v>
      </c>
      <c r="E1791" s="1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0.5</v>
      </c>
      <c r="P1791" s="14">
        <f t="shared" si="109"/>
        <v>10</v>
      </c>
      <c r="Q1791" t="s">
        <v>8348</v>
      </c>
      <c r="R1791" t="s">
        <v>8349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15">
        <v>33000</v>
      </c>
      <c r="E1792" s="1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4.957575757575758</v>
      </c>
      <c r="P1792" s="14">
        <f t="shared" si="109"/>
        <v>109.06666666666666</v>
      </c>
      <c r="Q1792" t="s">
        <v>8348</v>
      </c>
      <c r="R1792" t="s">
        <v>8349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15">
        <v>3000</v>
      </c>
      <c r="E1793" s="1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3.5666666666666664</v>
      </c>
      <c r="P1793" s="14">
        <f t="shared" si="109"/>
        <v>26.75</v>
      </c>
      <c r="Q1793" t="s">
        <v>8348</v>
      </c>
      <c r="R1793" t="s">
        <v>8349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15">
        <v>25000</v>
      </c>
      <c r="E1794" s="1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61.124000000000002</v>
      </c>
      <c r="P1794" s="14">
        <f t="shared" si="109"/>
        <v>109.93525179856115</v>
      </c>
      <c r="Q1794" t="s">
        <v>8348</v>
      </c>
      <c r="R1794" t="s">
        <v>8349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15">
        <v>3000</v>
      </c>
      <c r="E1795" s="1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(E1795/D1795)*100</f>
        <v>1.3333333333333335</v>
      </c>
      <c r="P1795" s="14">
        <f t="shared" ref="P1795:P1858" si="113">E1795/L1795</f>
        <v>20</v>
      </c>
      <c r="Q1795" t="s">
        <v>8348</v>
      </c>
      <c r="R1795" t="s">
        <v>8349</v>
      </c>
      <c r="S1795" s="9">
        <f t="shared" ref="S1795:S1858" si="114">(((J1795/60)/60/24)+DATE(1970,1,1))</f>
        <v>41940.89166666667</v>
      </c>
      <c r="T1795" s="9">
        <f t="shared" ref="T1795:T1858" si="115">(((I1795/60)/60/24)+DATE(1970,1,1))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15">
        <v>9000</v>
      </c>
      <c r="E1796" s="1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11.077777777777778</v>
      </c>
      <c r="P1796" s="14">
        <f t="shared" si="113"/>
        <v>55.388888888888886</v>
      </c>
      <c r="Q1796" t="s">
        <v>8348</v>
      </c>
      <c r="R1796" t="s">
        <v>8349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15">
        <v>28000</v>
      </c>
      <c r="E1797" s="1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38.735714285714288</v>
      </c>
      <c r="P1797" s="14">
        <f t="shared" si="113"/>
        <v>133.90123456790124</v>
      </c>
      <c r="Q1797" t="s">
        <v>8348</v>
      </c>
      <c r="R1797" t="s">
        <v>8349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15">
        <v>19000</v>
      </c>
      <c r="E1798" s="1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22.05263157894737</v>
      </c>
      <c r="P1798" s="14">
        <f t="shared" si="113"/>
        <v>48.720930232558139</v>
      </c>
      <c r="Q1798" t="s">
        <v>8348</v>
      </c>
      <c r="R1798" t="s">
        <v>8349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15">
        <v>10000</v>
      </c>
      <c r="E1799" s="1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67.55</v>
      </c>
      <c r="P1799" s="14">
        <f t="shared" si="113"/>
        <v>48.25</v>
      </c>
      <c r="Q1799" t="s">
        <v>8348</v>
      </c>
      <c r="R1799" t="s">
        <v>8349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15">
        <v>16000</v>
      </c>
      <c r="E1800" s="1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13.637499999999999</v>
      </c>
      <c r="P1800" s="14">
        <f t="shared" si="113"/>
        <v>58.972972972972975</v>
      </c>
      <c r="Q1800" t="s">
        <v>8348</v>
      </c>
      <c r="R1800" t="s">
        <v>8349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15">
        <v>4000</v>
      </c>
      <c r="E1801" s="1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</v>
      </c>
      <c r="P1801" s="14">
        <f t="shared" si="113"/>
        <v>11.638333333333334</v>
      </c>
      <c r="Q1801" t="s">
        <v>8348</v>
      </c>
      <c r="R1801" t="s">
        <v>8349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15">
        <v>46260</v>
      </c>
      <c r="E1802" s="1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20.44963251188932</v>
      </c>
      <c r="P1802" s="14">
        <f t="shared" si="113"/>
        <v>83.716814159292042</v>
      </c>
      <c r="Q1802" t="s">
        <v>8348</v>
      </c>
      <c r="R1802" t="s">
        <v>8349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15">
        <v>17000</v>
      </c>
      <c r="E1803" s="1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13.852941176470587</v>
      </c>
      <c r="P1803" s="14">
        <f t="shared" si="113"/>
        <v>63.648648648648646</v>
      </c>
      <c r="Q1803" t="s">
        <v>8348</v>
      </c>
      <c r="R1803" t="s">
        <v>8349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15">
        <v>3500</v>
      </c>
      <c r="E1804" s="1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48.485714285714288</v>
      </c>
      <c r="P1804" s="14">
        <f t="shared" si="113"/>
        <v>94.277777777777771</v>
      </c>
      <c r="Q1804" t="s">
        <v>8348</v>
      </c>
      <c r="R1804" t="s">
        <v>8349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15">
        <v>17500</v>
      </c>
      <c r="E1805" s="1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30.8</v>
      </c>
      <c r="P1805" s="14">
        <f t="shared" si="113"/>
        <v>71.86666666666666</v>
      </c>
      <c r="Q1805" t="s">
        <v>8348</v>
      </c>
      <c r="R1805" t="s">
        <v>8349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15">
        <v>15500</v>
      </c>
      <c r="E1806" s="1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35.174193548387095</v>
      </c>
      <c r="P1806" s="14">
        <f t="shared" si="113"/>
        <v>104.84615384615384</v>
      </c>
      <c r="Q1806" t="s">
        <v>8348</v>
      </c>
      <c r="R1806" t="s">
        <v>8349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15">
        <v>22500</v>
      </c>
      <c r="E1807" s="1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36.404444444444444</v>
      </c>
      <c r="P1807" s="14">
        <f t="shared" si="113"/>
        <v>67.139344262295083</v>
      </c>
      <c r="Q1807" t="s">
        <v>8348</v>
      </c>
      <c r="R1807" t="s">
        <v>8349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15">
        <v>20000</v>
      </c>
      <c r="E1808" s="1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2.9550000000000001</v>
      </c>
      <c r="P1808" s="14">
        <f t="shared" si="113"/>
        <v>73.875</v>
      </c>
      <c r="Q1808" t="s">
        <v>8348</v>
      </c>
      <c r="R1808" t="s">
        <v>8349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15">
        <v>5000</v>
      </c>
      <c r="E1809" s="1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11.06</v>
      </c>
      <c r="P1809" s="14">
        <f t="shared" si="113"/>
        <v>69.125</v>
      </c>
      <c r="Q1809" t="s">
        <v>8348</v>
      </c>
      <c r="R1809" t="s">
        <v>8349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15">
        <v>28000</v>
      </c>
      <c r="E1810" s="1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41.407142857142858</v>
      </c>
      <c r="P1810" s="14">
        <f t="shared" si="113"/>
        <v>120.77083333333333</v>
      </c>
      <c r="Q1810" t="s">
        <v>8348</v>
      </c>
      <c r="R1810" t="s">
        <v>8349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15">
        <v>3500</v>
      </c>
      <c r="E1811" s="1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10.857142857142858</v>
      </c>
      <c r="P1811" s="14">
        <f t="shared" si="113"/>
        <v>42.222222222222221</v>
      </c>
      <c r="Q1811" t="s">
        <v>8348</v>
      </c>
      <c r="R1811" t="s">
        <v>8349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15">
        <v>450</v>
      </c>
      <c r="E1812" s="1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3.3333333333333335</v>
      </c>
      <c r="P1812" s="14">
        <f t="shared" si="113"/>
        <v>7.5</v>
      </c>
      <c r="Q1812" t="s">
        <v>8348</v>
      </c>
      <c r="R1812" t="s">
        <v>8349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15">
        <v>54000</v>
      </c>
      <c r="E1813" s="1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7.407407407407407E-2</v>
      </c>
      <c r="P1813" s="14">
        <f t="shared" si="113"/>
        <v>1.5384615384615385</v>
      </c>
      <c r="Q1813" t="s">
        <v>8348</v>
      </c>
      <c r="R1813" t="s">
        <v>8349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15">
        <v>6500</v>
      </c>
      <c r="E1814" s="1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13.307692307692307</v>
      </c>
      <c r="P1814" s="14">
        <f t="shared" si="113"/>
        <v>37.608695652173914</v>
      </c>
      <c r="Q1814" t="s">
        <v>8348</v>
      </c>
      <c r="R1814" t="s">
        <v>8349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15">
        <v>8750</v>
      </c>
      <c r="E1815" s="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 s="14" t="e">
        <f t="shared" si="113"/>
        <v>#DIV/0!</v>
      </c>
      <c r="Q1815" t="s">
        <v>8348</v>
      </c>
      <c r="R1815" t="s">
        <v>8349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15">
        <v>12000</v>
      </c>
      <c r="E1816" s="1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49.183333333333337</v>
      </c>
      <c r="P1816" s="14">
        <f t="shared" si="113"/>
        <v>42.157142857142858</v>
      </c>
      <c r="Q1816" t="s">
        <v>8348</v>
      </c>
      <c r="R1816" t="s">
        <v>8349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15">
        <v>3000</v>
      </c>
      <c r="E1817" s="1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 s="14" t="e">
        <f t="shared" si="113"/>
        <v>#DIV/0!</v>
      </c>
      <c r="Q1817" t="s">
        <v>8348</v>
      </c>
      <c r="R1817" t="s">
        <v>8349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15">
        <v>25000</v>
      </c>
      <c r="E1818" s="1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</v>
      </c>
      <c r="P1818" s="14">
        <f t="shared" si="113"/>
        <v>84.833333333333329</v>
      </c>
      <c r="Q1818" t="s">
        <v>8348</v>
      </c>
      <c r="R1818" t="s">
        <v>8349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15">
        <v>18000</v>
      </c>
      <c r="E1819" s="1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52.327777777777776</v>
      </c>
      <c r="P1819" s="14">
        <f t="shared" si="113"/>
        <v>94.19</v>
      </c>
      <c r="Q1819" t="s">
        <v>8348</v>
      </c>
      <c r="R1819" t="s">
        <v>8349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15">
        <v>15000</v>
      </c>
      <c r="E1820" s="1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 s="14" t="e">
        <f t="shared" si="113"/>
        <v>#DIV/0!</v>
      </c>
      <c r="Q1820" t="s">
        <v>8348</v>
      </c>
      <c r="R1820" t="s">
        <v>8349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15">
        <v>1200</v>
      </c>
      <c r="E1821" s="1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</v>
      </c>
      <c r="P1821" s="14">
        <f t="shared" si="113"/>
        <v>6.25</v>
      </c>
      <c r="Q1821" t="s">
        <v>8348</v>
      </c>
      <c r="R1821" t="s">
        <v>8349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15">
        <v>26000</v>
      </c>
      <c r="E1822" s="1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</v>
      </c>
      <c r="P1822" s="14">
        <f t="shared" si="113"/>
        <v>213.375</v>
      </c>
      <c r="Q1822" t="s">
        <v>8348</v>
      </c>
      <c r="R1822" t="s">
        <v>8349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15">
        <v>2500</v>
      </c>
      <c r="E1823" s="1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134.88999999999999</v>
      </c>
      <c r="P1823" s="14">
        <f t="shared" si="113"/>
        <v>59.162280701754383</v>
      </c>
      <c r="Q1823" t="s">
        <v>8343</v>
      </c>
      <c r="R1823" t="s">
        <v>8310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15">
        <v>300</v>
      </c>
      <c r="E1824" s="1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 s="14">
        <f t="shared" si="113"/>
        <v>27.272727272727273</v>
      </c>
      <c r="Q1824" t="s">
        <v>8343</v>
      </c>
      <c r="R1824" t="s">
        <v>8310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15">
        <v>700</v>
      </c>
      <c r="E1825" s="1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115.85714285714286</v>
      </c>
      <c r="P1825" s="14">
        <f t="shared" si="113"/>
        <v>24.575757575757574</v>
      </c>
      <c r="Q1825" t="s">
        <v>8343</v>
      </c>
      <c r="R1825" t="s">
        <v>8310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5">
        <v>3000</v>
      </c>
      <c r="E1826" s="1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100.06666666666666</v>
      </c>
      <c r="P1826" s="14">
        <f t="shared" si="113"/>
        <v>75.05</v>
      </c>
      <c r="Q1826" t="s">
        <v>8343</v>
      </c>
      <c r="R1826" t="s">
        <v>8310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15">
        <v>2000</v>
      </c>
      <c r="E1827" s="1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105.05</v>
      </c>
      <c r="P1827" s="14">
        <f t="shared" si="113"/>
        <v>42.02</v>
      </c>
      <c r="Q1827" t="s">
        <v>8343</v>
      </c>
      <c r="R1827" t="s">
        <v>8310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15">
        <v>2000</v>
      </c>
      <c r="E1828" s="1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 s="14">
        <f t="shared" si="113"/>
        <v>53.157894736842103</v>
      </c>
      <c r="Q1828" t="s">
        <v>8343</v>
      </c>
      <c r="R1828" t="s">
        <v>8310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15">
        <v>8000</v>
      </c>
      <c r="E1829" s="1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100.66250000000001</v>
      </c>
      <c r="P1829" s="14">
        <f t="shared" si="113"/>
        <v>83.885416666666671</v>
      </c>
      <c r="Q1829" t="s">
        <v>8343</v>
      </c>
      <c r="R1829" t="s">
        <v>8310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15">
        <v>20000</v>
      </c>
      <c r="E1830" s="1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100.16000000000001</v>
      </c>
      <c r="P1830" s="14">
        <f t="shared" si="113"/>
        <v>417.33333333333331</v>
      </c>
      <c r="Q1830" t="s">
        <v>8343</v>
      </c>
      <c r="R1830" t="s">
        <v>8310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15">
        <v>1500</v>
      </c>
      <c r="E1831" s="1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166.68333333333334</v>
      </c>
      <c r="P1831" s="14">
        <f t="shared" si="113"/>
        <v>75.765151515151516</v>
      </c>
      <c r="Q1831" t="s">
        <v>8343</v>
      </c>
      <c r="R1831" t="s">
        <v>8310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15">
        <v>15000</v>
      </c>
      <c r="E1832" s="1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101.53333333333335</v>
      </c>
      <c r="P1832" s="14">
        <f t="shared" si="113"/>
        <v>67.389380530973455</v>
      </c>
      <c r="Q1832" t="s">
        <v>8343</v>
      </c>
      <c r="R1832" t="s">
        <v>8310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15">
        <v>1000</v>
      </c>
      <c r="E1833" s="1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 s="14">
        <f t="shared" si="113"/>
        <v>73.571428571428569</v>
      </c>
      <c r="Q1833" t="s">
        <v>8343</v>
      </c>
      <c r="R1833" t="s">
        <v>8310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15">
        <v>350</v>
      </c>
      <c r="E1834" s="1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142.85714285714286</v>
      </c>
      <c r="P1834" s="14">
        <f t="shared" si="113"/>
        <v>25</v>
      </c>
      <c r="Q1834" t="s">
        <v>8343</v>
      </c>
      <c r="R1834" t="s">
        <v>8310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15">
        <v>400</v>
      </c>
      <c r="E1835" s="1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262.5</v>
      </c>
      <c r="P1835" s="14">
        <f t="shared" si="113"/>
        <v>42</v>
      </c>
      <c r="Q1835" t="s">
        <v>8343</v>
      </c>
      <c r="R1835" t="s">
        <v>8310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15">
        <v>10000</v>
      </c>
      <c r="E1836" s="1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118.05000000000001</v>
      </c>
      <c r="P1836" s="14">
        <f t="shared" si="113"/>
        <v>131.16666666666666</v>
      </c>
      <c r="Q1836" t="s">
        <v>8343</v>
      </c>
      <c r="R1836" t="s">
        <v>8310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15">
        <v>500</v>
      </c>
      <c r="E1837" s="1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 s="14">
        <f t="shared" si="113"/>
        <v>47.272727272727273</v>
      </c>
      <c r="Q1837" t="s">
        <v>8343</v>
      </c>
      <c r="R1837" t="s">
        <v>8310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15">
        <v>5000</v>
      </c>
      <c r="E1838" s="1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200.34</v>
      </c>
      <c r="P1838" s="14">
        <f t="shared" si="113"/>
        <v>182.12727272727273</v>
      </c>
      <c r="Q1838" t="s">
        <v>8343</v>
      </c>
      <c r="R1838" t="s">
        <v>8310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15">
        <v>600</v>
      </c>
      <c r="E1839" s="1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306.83333333333331</v>
      </c>
      <c r="P1839" s="14">
        <f t="shared" si="113"/>
        <v>61.366666666666667</v>
      </c>
      <c r="Q1839" t="s">
        <v>8343</v>
      </c>
      <c r="R1839" t="s">
        <v>8310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15">
        <v>1000</v>
      </c>
      <c r="E1840" s="1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100.149</v>
      </c>
      <c r="P1840" s="14">
        <f t="shared" si="113"/>
        <v>35.767499999999998</v>
      </c>
      <c r="Q1840" t="s">
        <v>8343</v>
      </c>
      <c r="R1840" t="s">
        <v>8310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15">
        <v>1000</v>
      </c>
      <c r="E1841" s="1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205.29999999999998</v>
      </c>
      <c r="P1841" s="14">
        <f t="shared" si="113"/>
        <v>45.62222222222222</v>
      </c>
      <c r="Q1841" t="s">
        <v>8343</v>
      </c>
      <c r="R1841" t="s">
        <v>8310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15">
        <v>900</v>
      </c>
      <c r="E1842" s="1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108.88888888888889</v>
      </c>
      <c r="P1842" s="14">
        <f t="shared" si="113"/>
        <v>75.384615384615387</v>
      </c>
      <c r="Q1842" t="s">
        <v>8343</v>
      </c>
      <c r="R1842" t="s">
        <v>8310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15">
        <v>2000</v>
      </c>
      <c r="E1843" s="1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101.75</v>
      </c>
      <c r="P1843" s="14">
        <f t="shared" si="113"/>
        <v>50.875</v>
      </c>
      <c r="Q1843" t="s">
        <v>8343</v>
      </c>
      <c r="R1843" t="s">
        <v>8310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15">
        <v>2000</v>
      </c>
      <c r="E1844" s="1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125.25</v>
      </c>
      <c r="P1844" s="14">
        <f t="shared" si="113"/>
        <v>119.28571428571429</v>
      </c>
      <c r="Q1844" t="s">
        <v>8343</v>
      </c>
      <c r="R1844" t="s">
        <v>8310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15">
        <v>10000</v>
      </c>
      <c r="E1845" s="1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124.0061</v>
      </c>
      <c r="P1845" s="14">
        <f t="shared" si="113"/>
        <v>92.541865671641801</v>
      </c>
      <c r="Q1845" t="s">
        <v>8343</v>
      </c>
      <c r="R1845" t="s">
        <v>8310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15">
        <v>1500</v>
      </c>
      <c r="E1846" s="1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101.4</v>
      </c>
      <c r="P1846" s="14">
        <f t="shared" si="113"/>
        <v>76.05</v>
      </c>
      <c r="Q1846" t="s">
        <v>8343</v>
      </c>
      <c r="R1846" t="s">
        <v>8310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15">
        <v>1000</v>
      </c>
      <c r="E1847" s="1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 s="14">
        <f t="shared" si="113"/>
        <v>52.631578947368418</v>
      </c>
      <c r="Q1847" t="s">
        <v>8343</v>
      </c>
      <c r="R1847" t="s">
        <v>8310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15">
        <v>15000</v>
      </c>
      <c r="E1848" s="1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137.92666666666668</v>
      </c>
      <c r="P1848" s="14">
        <f t="shared" si="113"/>
        <v>98.990430622009569</v>
      </c>
      <c r="Q1848" t="s">
        <v>8343</v>
      </c>
      <c r="R1848" t="s">
        <v>8310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15">
        <v>2500</v>
      </c>
      <c r="E1849" s="1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120.88000000000001</v>
      </c>
      <c r="P1849" s="14">
        <f t="shared" si="113"/>
        <v>79.526315789473685</v>
      </c>
      <c r="Q1849" t="s">
        <v>8343</v>
      </c>
      <c r="R1849" t="s">
        <v>8310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15">
        <v>3000</v>
      </c>
      <c r="E1850" s="1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107.36666666666667</v>
      </c>
      <c r="P1850" s="14">
        <f t="shared" si="113"/>
        <v>134.20833333333334</v>
      </c>
      <c r="Q1850" t="s">
        <v>8343</v>
      </c>
      <c r="R1850" t="s">
        <v>8310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15">
        <v>300</v>
      </c>
      <c r="E1851" s="1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100.33333333333334</v>
      </c>
      <c r="P1851" s="14">
        <f t="shared" si="113"/>
        <v>37.625</v>
      </c>
      <c r="Q1851" t="s">
        <v>8343</v>
      </c>
      <c r="R1851" t="s">
        <v>8310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15">
        <v>9000</v>
      </c>
      <c r="E1852" s="1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101.52222222222223</v>
      </c>
      <c r="P1852" s="14">
        <f t="shared" si="113"/>
        <v>51.044692737430168</v>
      </c>
      <c r="Q1852" t="s">
        <v>8343</v>
      </c>
      <c r="R1852" t="s">
        <v>8310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15">
        <v>1300</v>
      </c>
      <c r="E1853" s="1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100.07692307692308</v>
      </c>
      <c r="P1853" s="14">
        <f t="shared" si="113"/>
        <v>50.03846153846154</v>
      </c>
      <c r="Q1853" t="s">
        <v>8343</v>
      </c>
      <c r="R1853" t="s">
        <v>8310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15">
        <v>15000</v>
      </c>
      <c r="E1854" s="1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116.96666666666667</v>
      </c>
      <c r="P1854" s="14">
        <f t="shared" si="113"/>
        <v>133.93129770992365</v>
      </c>
      <c r="Q1854" t="s">
        <v>8343</v>
      </c>
      <c r="R1854" t="s">
        <v>8310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15">
        <v>800</v>
      </c>
      <c r="E1855" s="1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101.875</v>
      </c>
      <c r="P1855" s="14">
        <f t="shared" si="113"/>
        <v>58.214285714285715</v>
      </c>
      <c r="Q1855" t="s">
        <v>8343</v>
      </c>
      <c r="R1855" t="s">
        <v>8310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15">
        <v>15000</v>
      </c>
      <c r="E1856" s="1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102.12366666666665</v>
      </c>
      <c r="P1856" s="14">
        <f t="shared" si="113"/>
        <v>88.037643678160919</v>
      </c>
      <c r="Q1856" t="s">
        <v>8343</v>
      </c>
      <c r="R1856" t="s">
        <v>8310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15">
        <v>8750</v>
      </c>
      <c r="E1857" s="1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154.05897142857143</v>
      </c>
      <c r="P1857" s="14">
        <f t="shared" si="113"/>
        <v>70.576753926701571</v>
      </c>
      <c r="Q1857" t="s">
        <v>8343</v>
      </c>
      <c r="R1857" t="s">
        <v>8310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15">
        <v>2000</v>
      </c>
      <c r="E1858" s="1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101.25</v>
      </c>
      <c r="P1858" s="14">
        <f t="shared" si="113"/>
        <v>53.289473684210527</v>
      </c>
      <c r="Q1858" t="s">
        <v>8343</v>
      </c>
      <c r="R1858" t="s">
        <v>8310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15">
        <v>3000</v>
      </c>
      <c r="E1859" s="1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(E1859/D1859)*100</f>
        <v>100</v>
      </c>
      <c r="P1859" s="14">
        <f t="shared" ref="P1859:P1922" si="117">E1859/L1859</f>
        <v>136.36363636363637</v>
      </c>
      <c r="Q1859" t="s">
        <v>8343</v>
      </c>
      <c r="R1859" t="s">
        <v>8310</v>
      </c>
      <c r="S1859" s="9">
        <f t="shared" ref="S1859:S1922" si="118">(((J1859/60)/60/24)+DATE(1970,1,1))</f>
        <v>41864.76866898148</v>
      </c>
      <c r="T1859" s="9">
        <f t="shared" ref="T1859:T1922" si="119">(((I1859/60)/60/24)+DATE(1970,1,1))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15">
        <v>5555.55</v>
      </c>
      <c r="E1860" s="1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108.74800874800874</v>
      </c>
      <c r="P1860" s="14">
        <f t="shared" si="117"/>
        <v>40.547315436241611</v>
      </c>
      <c r="Q1860" t="s">
        <v>8343</v>
      </c>
      <c r="R1860" t="s">
        <v>8310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15">
        <v>3000</v>
      </c>
      <c r="E1861" s="1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131.83333333333334</v>
      </c>
      <c r="P1861" s="14">
        <f t="shared" si="117"/>
        <v>70.625</v>
      </c>
      <c r="Q1861" t="s">
        <v>8343</v>
      </c>
      <c r="R1861" t="s">
        <v>8310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15">
        <v>750</v>
      </c>
      <c r="E1862" s="1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133.46666666666667</v>
      </c>
      <c r="P1862" s="14">
        <f t="shared" si="117"/>
        <v>52.684210526315788</v>
      </c>
      <c r="Q1862" t="s">
        <v>8343</v>
      </c>
      <c r="R1862" t="s">
        <v>8310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15">
        <v>250000</v>
      </c>
      <c r="E1863" s="1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 s="14" t="e">
        <f t="shared" si="117"/>
        <v>#DIV/0!</v>
      </c>
      <c r="Q1863" t="s">
        <v>8346</v>
      </c>
      <c r="R1863" t="s">
        <v>8316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15">
        <v>18000</v>
      </c>
      <c r="E1864" s="1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8.0833333333333321</v>
      </c>
      <c r="P1864" s="14">
        <f t="shared" si="117"/>
        <v>90.9375</v>
      </c>
      <c r="Q1864" t="s">
        <v>8346</v>
      </c>
      <c r="R1864" t="s">
        <v>8316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15">
        <v>2500</v>
      </c>
      <c r="E1865" s="1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0.4</v>
      </c>
      <c r="P1865" s="14">
        <f t="shared" si="117"/>
        <v>5</v>
      </c>
      <c r="Q1865" t="s">
        <v>8346</v>
      </c>
      <c r="R1865" t="s">
        <v>8316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15">
        <v>6500</v>
      </c>
      <c r="E1866" s="1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42.892307692307689</v>
      </c>
      <c r="P1866" s="14">
        <f t="shared" si="117"/>
        <v>58.083333333333336</v>
      </c>
      <c r="Q1866" t="s">
        <v>8346</v>
      </c>
      <c r="R1866" t="s">
        <v>8316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15">
        <v>110000</v>
      </c>
      <c r="E1867" s="1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3.6363636363636364E-3</v>
      </c>
      <c r="P1867" s="14">
        <f t="shared" si="117"/>
        <v>2</v>
      </c>
      <c r="Q1867" t="s">
        <v>8346</v>
      </c>
      <c r="R1867" t="s">
        <v>8316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15">
        <v>25000</v>
      </c>
      <c r="E1868" s="1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0.5</v>
      </c>
      <c r="P1868" s="14">
        <f t="shared" si="117"/>
        <v>62.5</v>
      </c>
      <c r="Q1868" t="s">
        <v>8346</v>
      </c>
      <c r="R1868" t="s">
        <v>8316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15">
        <v>20000</v>
      </c>
      <c r="E1869" s="1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0.05</v>
      </c>
      <c r="P1869" s="14">
        <f t="shared" si="117"/>
        <v>10</v>
      </c>
      <c r="Q1869" t="s">
        <v>8346</v>
      </c>
      <c r="R1869" t="s">
        <v>8316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15">
        <v>25000</v>
      </c>
      <c r="E1870" s="1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4.8680000000000003</v>
      </c>
      <c r="P1870" s="14">
        <f t="shared" si="117"/>
        <v>71.588235294117652</v>
      </c>
      <c r="Q1870" t="s">
        <v>8346</v>
      </c>
      <c r="R1870" t="s">
        <v>8316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15">
        <v>10000</v>
      </c>
      <c r="E1871" s="1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 s="14" t="e">
        <f t="shared" si="117"/>
        <v>#DIV/0!</v>
      </c>
      <c r="Q1871" t="s">
        <v>8346</v>
      </c>
      <c r="R1871" t="s">
        <v>8316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15">
        <v>3500</v>
      </c>
      <c r="E1872" s="1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10.314285714285715</v>
      </c>
      <c r="P1872" s="14">
        <f t="shared" si="117"/>
        <v>32.81818181818182</v>
      </c>
      <c r="Q1872" t="s">
        <v>8346</v>
      </c>
      <c r="R1872" t="s">
        <v>8316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15">
        <v>6500</v>
      </c>
      <c r="E1873" s="1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71.784615384615378</v>
      </c>
      <c r="P1873" s="14">
        <f t="shared" si="117"/>
        <v>49.11578947368421</v>
      </c>
      <c r="Q1873" t="s">
        <v>8346</v>
      </c>
      <c r="R1873" t="s">
        <v>8316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15">
        <v>20000</v>
      </c>
      <c r="E1874" s="1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</v>
      </c>
      <c r="P1874" s="14">
        <f t="shared" si="117"/>
        <v>16.307692307692307</v>
      </c>
      <c r="Q1874" t="s">
        <v>8346</v>
      </c>
      <c r="R1874" t="s">
        <v>8316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15">
        <v>8000</v>
      </c>
      <c r="E1875" s="1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0.44999999999999996</v>
      </c>
      <c r="P1875" s="14">
        <f t="shared" si="117"/>
        <v>18</v>
      </c>
      <c r="Q1875" t="s">
        <v>8346</v>
      </c>
      <c r="R1875" t="s">
        <v>8316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15">
        <v>160000</v>
      </c>
      <c r="E1876" s="1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1.6250000000000001E-2</v>
      </c>
      <c r="P1876" s="14">
        <f t="shared" si="117"/>
        <v>13</v>
      </c>
      <c r="Q1876" t="s">
        <v>8346</v>
      </c>
      <c r="R1876" t="s">
        <v>8316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15">
        <v>10000</v>
      </c>
      <c r="E1877" s="1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0.51</v>
      </c>
      <c r="P1877" s="14">
        <f t="shared" si="117"/>
        <v>17</v>
      </c>
      <c r="Q1877" t="s">
        <v>8346</v>
      </c>
      <c r="R1877" t="s">
        <v>8316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15">
        <v>280</v>
      </c>
      <c r="E1878" s="1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 s="14" t="e">
        <f t="shared" si="117"/>
        <v>#DIV/0!</v>
      </c>
      <c r="Q1878" t="s">
        <v>8346</v>
      </c>
      <c r="R1878" t="s">
        <v>8316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15">
        <v>60</v>
      </c>
      <c r="E1879" s="1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 s="14" t="e">
        <f t="shared" si="117"/>
        <v>#DIV/0!</v>
      </c>
      <c r="Q1879" t="s">
        <v>8346</v>
      </c>
      <c r="R1879" t="s">
        <v>8316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15">
        <v>8000</v>
      </c>
      <c r="E1880" s="1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 s="14" t="e">
        <f t="shared" si="117"/>
        <v>#DIV/0!</v>
      </c>
      <c r="Q1880" t="s">
        <v>8346</v>
      </c>
      <c r="R1880" t="s">
        <v>8316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15">
        <v>5000</v>
      </c>
      <c r="E1881" s="1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0.12</v>
      </c>
      <c r="P1881" s="14">
        <f t="shared" si="117"/>
        <v>3</v>
      </c>
      <c r="Q1881" t="s">
        <v>8346</v>
      </c>
      <c r="R1881" t="s">
        <v>8316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15">
        <v>5000</v>
      </c>
      <c r="E1882" s="1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20.080000000000002</v>
      </c>
      <c r="P1882" s="14">
        <f t="shared" si="117"/>
        <v>41.833333333333336</v>
      </c>
      <c r="Q1882" t="s">
        <v>8346</v>
      </c>
      <c r="R1882" t="s">
        <v>8316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15">
        <v>2000</v>
      </c>
      <c r="E1883" s="1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172.68449999999999</v>
      </c>
      <c r="P1883" s="14">
        <f t="shared" si="117"/>
        <v>49.338428571428572</v>
      </c>
      <c r="Q1883" t="s">
        <v>8343</v>
      </c>
      <c r="R1883" t="s">
        <v>8313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15">
        <v>3350</v>
      </c>
      <c r="E1884" s="1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100.8955223880597</v>
      </c>
      <c r="P1884" s="14">
        <f t="shared" si="117"/>
        <v>41.728395061728392</v>
      </c>
      <c r="Q1884" t="s">
        <v>8343</v>
      </c>
      <c r="R1884" t="s">
        <v>8313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15">
        <v>999</v>
      </c>
      <c r="E1885" s="1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104.8048048048048</v>
      </c>
      <c r="P1885" s="14">
        <f t="shared" si="117"/>
        <v>32.71875</v>
      </c>
      <c r="Q1885" t="s">
        <v>8343</v>
      </c>
      <c r="R1885" t="s">
        <v>8313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15">
        <v>1000</v>
      </c>
      <c r="E1886" s="1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135.1</v>
      </c>
      <c r="P1886" s="14">
        <f t="shared" si="117"/>
        <v>51.96153846153846</v>
      </c>
      <c r="Q1886" t="s">
        <v>8343</v>
      </c>
      <c r="R1886" t="s">
        <v>8313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15">
        <v>4575</v>
      </c>
      <c r="E1887" s="1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116.32786885245903</v>
      </c>
      <c r="P1887" s="14">
        <f t="shared" si="117"/>
        <v>50.685714285714283</v>
      </c>
      <c r="Q1887" t="s">
        <v>8343</v>
      </c>
      <c r="R1887" t="s">
        <v>8313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15">
        <v>1200</v>
      </c>
      <c r="E1888" s="1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102.08333333333333</v>
      </c>
      <c r="P1888" s="14">
        <f t="shared" si="117"/>
        <v>42.241379310344826</v>
      </c>
      <c r="Q1888" t="s">
        <v>8343</v>
      </c>
      <c r="R1888" t="s">
        <v>8313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15">
        <v>3000</v>
      </c>
      <c r="E1889" s="1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111.16666666666666</v>
      </c>
      <c r="P1889" s="14">
        <f t="shared" si="117"/>
        <v>416.875</v>
      </c>
      <c r="Q1889" t="s">
        <v>8343</v>
      </c>
      <c r="R1889" t="s">
        <v>8313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15">
        <v>2500</v>
      </c>
      <c r="E1890" s="1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166.08</v>
      </c>
      <c r="P1890" s="14">
        <f t="shared" si="117"/>
        <v>46.651685393258425</v>
      </c>
      <c r="Q1890" t="s">
        <v>8343</v>
      </c>
      <c r="R1890" t="s">
        <v>8313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15">
        <v>2000</v>
      </c>
      <c r="E1891" s="1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106.60000000000001</v>
      </c>
      <c r="P1891" s="14">
        <f t="shared" si="117"/>
        <v>48.454545454545453</v>
      </c>
      <c r="Q1891" t="s">
        <v>8343</v>
      </c>
      <c r="R1891" t="s">
        <v>8313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15">
        <v>12000</v>
      </c>
      <c r="E1892" s="1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144.58441666666667</v>
      </c>
      <c r="P1892" s="14">
        <f t="shared" si="117"/>
        <v>70.5289837398374</v>
      </c>
      <c r="Q1892" t="s">
        <v>8343</v>
      </c>
      <c r="R1892" t="s">
        <v>8313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15">
        <v>10000</v>
      </c>
      <c r="E1893" s="1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105.55000000000001</v>
      </c>
      <c r="P1893" s="14">
        <f t="shared" si="117"/>
        <v>87.958333333333329</v>
      </c>
      <c r="Q1893" t="s">
        <v>8343</v>
      </c>
      <c r="R1893" t="s">
        <v>8313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15">
        <v>500</v>
      </c>
      <c r="E1894" s="1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136.60000000000002</v>
      </c>
      <c r="P1894" s="14">
        <f t="shared" si="117"/>
        <v>26.26923076923077</v>
      </c>
      <c r="Q1894" t="s">
        <v>8343</v>
      </c>
      <c r="R1894" t="s">
        <v>8313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15">
        <v>2500</v>
      </c>
      <c r="E1895" s="1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 s="14">
        <f t="shared" si="117"/>
        <v>57.777777777777779</v>
      </c>
      <c r="Q1895" t="s">
        <v>8343</v>
      </c>
      <c r="R1895" t="s">
        <v>8313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15">
        <v>1000</v>
      </c>
      <c r="E1896" s="1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114.5</v>
      </c>
      <c r="P1896" s="14">
        <f t="shared" si="117"/>
        <v>57.25</v>
      </c>
      <c r="Q1896" t="s">
        <v>8343</v>
      </c>
      <c r="R1896" t="s">
        <v>8313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15">
        <v>9072</v>
      </c>
      <c r="E1897" s="1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101.71957671957672</v>
      </c>
      <c r="P1897" s="14">
        <f t="shared" si="117"/>
        <v>196.34042553191489</v>
      </c>
      <c r="Q1897" t="s">
        <v>8343</v>
      </c>
      <c r="R1897" t="s">
        <v>8313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15">
        <v>451</v>
      </c>
      <c r="E1898" s="1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123.94678492239468</v>
      </c>
      <c r="P1898" s="14">
        <f t="shared" si="117"/>
        <v>43</v>
      </c>
      <c r="Q1898" t="s">
        <v>8343</v>
      </c>
      <c r="R1898" t="s">
        <v>8313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15">
        <v>6350</v>
      </c>
      <c r="E1899" s="1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102.45669291338582</v>
      </c>
      <c r="P1899" s="14">
        <f t="shared" si="117"/>
        <v>35.551912568306008</v>
      </c>
      <c r="Q1899" t="s">
        <v>8343</v>
      </c>
      <c r="R1899" t="s">
        <v>8313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15">
        <v>1000</v>
      </c>
      <c r="E1900" s="1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144.5</v>
      </c>
      <c r="P1900" s="14">
        <f t="shared" si="117"/>
        <v>68.80952380952381</v>
      </c>
      <c r="Q1900" t="s">
        <v>8343</v>
      </c>
      <c r="R1900" t="s">
        <v>8313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15">
        <v>900</v>
      </c>
      <c r="E1901" s="1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133.33333333333331</v>
      </c>
      <c r="P1901" s="14">
        <f t="shared" si="117"/>
        <v>28.571428571428573</v>
      </c>
      <c r="Q1901" t="s">
        <v>8343</v>
      </c>
      <c r="R1901" t="s">
        <v>8313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15">
        <v>2500</v>
      </c>
      <c r="E1902" s="1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109.3644</v>
      </c>
      <c r="P1902" s="14">
        <f t="shared" si="117"/>
        <v>50.631666666666668</v>
      </c>
      <c r="Q1902" t="s">
        <v>8343</v>
      </c>
      <c r="R1902" t="s">
        <v>8313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15">
        <v>99000</v>
      </c>
      <c r="E1903" s="1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2.6969696969696968</v>
      </c>
      <c r="P1903" s="14">
        <f t="shared" si="117"/>
        <v>106.8</v>
      </c>
      <c r="Q1903" t="s">
        <v>8337</v>
      </c>
      <c r="R1903" t="s">
        <v>8355</v>
      </c>
      <c r="S1903" s="9">
        <f t="shared" si="118"/>
        <v>42116.54315972222</v>
      </c>
      <c r="T1903" s="9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15">
        <v>1000</v>
      </c>
      <c r="E1904" s="1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</v>
      </c>
      <c r="P1904" s="14">
        <f t="shared" si="117"/>
        <v>4</v>
      </c>
      <c r="Q1904" t="s">
        <v>8337</v>
      </c>
      <c r="R1904" t="s">
        <v>8355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15">
        <v>3000</v>
      </c>
      <c r="E1905" s="1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46.6</v>
      </c>
      <c r="P1905" s="14">
        <f t="shared" si="117"/>
        <v>34.097560975609753</v>
      </c>
      <c r="Q1905" t="s">
        <v>8337</v>
      </c>
      <c r="R1905" t="s">
        <v>8355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15">
        <v>50000</v>
      </c>
      <c r="E1906" s="1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0.1</v>
      </c>
      <c r="P1906" s="14">
        <f t="shared" si="117"/>
        <v>25</v>
      </c>
      <c r="Q1906" t="s">
        <v>8337</v>
      </c>
      <c r="R1906" t="s">
        <v>8355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15">
        <v>25000</v>
      </c>
      <c r="E1907" s="1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0.16800000000000001</v>
      </c>
      <c r="P1907" s="14">
        <f t="shared" si="117"/>
        <v>10.5</v>
      </c>
      <c r="Q1907" t="s">
        <v>8337</v>
      </c>
      <c r="R1907" t="s">
        <v>8355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15">
        <v>50000</v>
      </c>
      <c r="E1908" s="1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42.76</v>
      </c>
      <c r="P1908" s="14">
        <f t="shared" si="117"/>
        <v>215.95959595959596</v>
      </c>
      <c r="Q1908" t="s">
        <v>8337</v>
      </c>
      <c r="R1908" t="s">
        <v>8355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15">
        <v>30000</v>
      </c>
      <c r="E1909" s="1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0.28333333333333333</v>
      </c>
      <c r="P1909" s="14">
        <f t="shared" si="117"/>
        <v>21.25</v>
      </c>
      <c r="Q1909" t="s">
        <v>8337</v>
      </c>
      <c r="R1909" t="s">
        <v>8355</v>
      </c>
      <c r="S1909" s="9">
        <f t="shared" si="118"/>
        <v>41767.587094907409</v>
      </c>
      <c r="T1909" s="9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15">
        <v>25000</v>
      </c>
      <c r="E1910" s="1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1.7319999999999998</v>
      </c>
      <c r="P1910" s="14">
        <f t="shared" si="117"/>
        <v>108.25</v>
      </c>
      <c r="Q1910" t="s">
        <v>8337</v>
      </c>
      <c r="R1910" t="s">
        <v>8355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15">
        <v>35000</v>
      </c>
      <c r="E1911" s="1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14.111428571428572</v>
      </c>
      <c r="P1911" s="14">
        <f t="shared" si="117"/>
        <v>129.97368421052633</v>
      </c>
      <c r="Q1911" t="s">
        <v>8337</v>
      </c>
      <c r="R1911" t="s">
        <v>8355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15">
        <v>85000</v>
      </c>
      <c r="E1912" s="1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39.395294117647055</v>
      </c>
      <c r="P1912" s="14">
        <f t="shared" si="117"/>
        <v>117.49473684210527</v>
      </c>
      <c r="Q1912" t="s">
        <v>8337</v>
      </c>
      <c r="R1912" t="s">
        <v>8355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15">
        <v>42500</v>
      </c>
      <c r="E1913" s="1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2.3529411764705882E-2</v>
      </c>
      <c r="P1913" s="14">
        <f t="shared" si="117"/>
        <v>10</v>
      </c>
      <c r="Q1913" t="s">
        <v>8337</v>
      </c>
      <c r="R1913" t="s">
        <v>8355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15">
        <v>5000</v>
      </c>
      <c r="E1914" s="1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59.3</v>
      </c>
      <c r="P1914" s="14">
        <f t="shared" si="117"/>
        <v>70.595238095238102</v>
      </c>
      <c r="Q1914" t="s">
        <v>8337</v>
      </c>
      <c r="R1914" t="s">
        <v>8355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15">
        <v>48000</v>
      </c>
      <c r="E1915" s="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</v>
      </c>
      <c r="P1915" s="14">
        <f t="shared" si="117"/>
        <v>24.5</v>
      </c>
      <c r="Q1915" t="s">
        <v>8337</v>
      </c>
      <c r="R1915" t="s">
        <v>8355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15">
        <v>666</v>
      </c>
      <c r="E1916" s="1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9.0090090090090094</v>
      </c>
      <c r="P1916" s="14">
        <f t="shared" si="117"/>
        <v>30</v>
      </c>
      <c r="Q1916" t="s">
        <v>8337</v>
      </c>
      <c r="R1916" t="s">
        <v>8355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15">
        <v>500</v>
      </c>
      <c r="E1917" s="1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</v>
      </c>
      <c r="P1917" s="14">
        <f t="shared" si="117"/>
        <v>2</v>
      </c>
      <c r="Q1917" t="s">
        <v>8337</v>
      </c>
      <c r="R1917" t="s">
        <v>8355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15">
        <v>20000</v>
      </c>
      <c r="E1918" s="1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0.51</v>
      </c>
      <c r="P1918" s="14">
        <f t="shared" si="117"/>
        <v>17</v>
      </c>
      <c r="Q1918" t="s">
        <v>8337</v>
      </c>
      <c r="R1918" t="s">
        <v>8355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15">
        <v>390000</v>
      </c>
      <c r="E1919" s="1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52.570512820512818</v>
      </c>
      <c r="P1919" s="14">
        <f t="shared" si="117"/>
        <v>2928.9285714285716</v>
      </c>
      <c r="Q1919" t="s">
        <v>8337</v>
      </c>
      <c r="R1919" t="s">
        <v>8355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15">
        <v>25000</v>
      </c>
      <c r="E1920" s="1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</v>
      </c>
      <c r="P1920" s="14">
        <f t="shared" si="117"/>
        <v>28.888888888888889</v>
      </c>
      <c r="Q1920" t="s">
        <v>8337</v>
      </c>
      <c r="R1920" t="s">
        <v>8355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15">
        <v>500</v>
      </c>
      <c r="E1921" s="1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47.4</v>
      </c>
      <c r="P1921" s="14">
        <f t="shared" si="117"/>
        <v>29.625</v>
      </c>
      <c r="Q1921" t="s">
        <v>8337</v>
      </c>
      <c r="R1921" t="s">
        <v>8355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15">
        <v>10000</v>
      </c>
      <c r="E1922" s="1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43.03</v>
      </c>
      <c r="P1922" s="14">
        <f t="shared" si="117"/>
        <v>40.980952380952381</v>
      </c>
      <c r="Q1922" t="s">
        <v>8337</v>
      </c>
      <c r="R1922" t="s">
        <v>8355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15">
        <v>1500</v>
      </c>
      <c r="E1923" s="1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(E1923/D1923)*100</f>
        <v>136.80000000000001</v>
      </c>
      <c r="P1923" s="14">
        <f t="shared" ref="P1923:P1986" si="121">E1923/L1923</f>
        <v>54</v>
      </c>
      <c r="Q1923" t="s">
        <v>8343</v>
      </c>
      <c r="R1923" t="s">
        <v>8313</v>
      </c>
      <c r="S1923" s="9">
        <f t="shared" ref="S1923:S1986" si="122">(((J1923/60)/60/24)+DATE(1970,1,1))</f>
        <v>41074.221562500003</v>
      </c>
      <c r="T1923" s="9">
        <f t="shared" ref="T1923:T1986" si="123">(((I1923/60)/60/24)+DATE(1970,1,1))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15">
        <v>2000</v>
      </c>
      <c r="E1924" s="1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115.55</v>
      </c>
      <c r="P1924" s="14">
        <f t="shared" si="121"/>
        <v>36.109375</v>
      </c>
      <c r="Q1924" t="s">
        <v>8343</v>
      </c>
      <c r="R1924" t="s">
        <v>8313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15">
        <v>125</v>
      </c>
      <c r="E1925" s="1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240.79999999999998</v>
      </c>
      <c r="P1925" s="14">
        <f t="shared" si="121"/>
        <v>23.153846153846153</v>
      </c>
      <c r="Q1925" t="s">
        <v>8343</v>
      </c>
      <c r="R1925" t="s">
        <v>8313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15">
        <v>3000</v>
      </c>
      <c r="E1926" s="1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114.39999999999999</v>
      </c>
      <c r="P1926" s="14">
        <f t="shared" si="121"/>
        <v>104</v>
      </c>
      <c r="Q1926" t="s">
        <v>8343</v>
      </c>
      <c r="R1926" t="s">
        <v>8313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15">
        <v>1500</v>
      </c>
      <c r="E1927" s="1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110.33333333333333</v>
      </c>
      <c r="P1927" s="14">
        <f t="shared" si="121"/>
        <v>31.826923076923077</v>
      </c>
      <c r="Q1927" t="s">
        <v>8343</v>
      </c>
      <c r="R1927" t="s">
        <v>8313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15">
        <v>1500</v>
      </c>
      <c r="E1928" s="1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195.37933333333334</v>
      </c>
      <c r="P1928" s="14">
        <f t="shared" si="121"/>
        <v>27.3896261682243</v>
      </c>
      <c r="Q1928" t="s">
        <v>8343</v>
      </c>
      <c r="R1928" t="s">
        <v>8313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5">
        <v>600</v>
      </c>
      <c r="E1929" s="1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103.33333333333334</v>
      </c>
      <c r="P1929" s="14">
        <f t="shared" si="121"/>
        <v>56.363636363636367</v>
      </c>
      <c r="Q1929" t="s">
        <v>8343</v>
      </c>
      <c r="R1929" t="s">
        <v>8313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15">
        <v>2550</v>
      </c>
      <c r="E1930" s="1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103.1372549019608</v>
      </c>
      <c r="P1930" s="14">
        <f t="shared" si="121"/>
        <v>77.352941176470594</v>
      </c>
      <c r="Q1930" t="s">
        <v>8343</v>
      </c>
      <c r="R1930" t="s">
        <v>8313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15">
        <v>3200</v>
      </c>
      <c r="E1931" s="1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100.3125</v>
      </c>
      <c r="P1931" s="14">
        <f t="shared" si="121"/>
        <v>42.8</v>
      </c>
      <c r="Q1931" t="s">
        <v>8343</v>
      </c>
      <c r="R1931" t="s">
        <v>8313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15">
        <v>1000</v>
      </c>
      <c r="E1932" s="1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 s="14">
        <f t="shared" si="121"/>
        <v>48.846153846153847</v>
      </c>
      <c r="Q1932" t="s">
        <v>8343</v>
      </c>
      <c r="R1932" t="s">
        <v>8313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15">
        <v>2000</v>
      </c>
      <c r="E1933" s="1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120.601</v>
      </c>
      <c r="P1933" s="14">
        <f t="shared" si="121"/>
        <v>48.240400000000001</v>
      </c>
      <c r="Q1933" t="s">
        <v>8343</v>
      </c>
      <c r="R1933" t="s">
        <v>8313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15">
        <v>5250</v>
      </c>
      <c r="E1934" s="1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106.99047619047619</v>
      </c>
      <c r="P1934" s="14">
        <f t="shared" si="121"/>
        <v>70.212500000000006</v>
      </c>
      <c r="Q1934" t="s">
        <v>8343</v>
      </c>
      <c r="R1934" t="s">
        <v>8313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15">
        <v>6000</v>
      </c>
      <c r="E1935" s="1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172.43333333333334</v>
      </c>
      <c r="P1935" s="14">
        <f t="shared" si="121"/>
        <v>94.054545454545448</v>
      </c>
      <c r="Q1935" t="s">
        <v>8343</v>
      </c>
      <c r="R1935" t="s">
        <v>8313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15">
        <v>5000</v>
      </c>
      <c r="E1936" s="1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123.61999999999999</v>
      </c>
      <c r="P1936" s="14">
        <f t="shared" si="121"/>
        <v>80.272727272727266</v>
      </c>
      <c r="Q1936" t="s">
        <v>8343</v>
      </c>
      <c r="R1936" t="s">
        <v>8313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15">
        <v>2500</v>
      </c>
      <c r="E1937" s="1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108.4</v>
      </c>
      <c r="P1937" s="14">
        <f t="shared" si="121"/>
        <v>54.2</v>
      </c>
      <c r="Q1937" t="s">
        <v>8343</v>
      </c>
      <c r="R1937" t="s">
        <v>8313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15">
        <v>7500</v>
      </c>
      <c r="E1938" s="1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116.52013333333333</v>
      </c>
      <c r="P1938" s="14">
        <f t="shared" si="121"/>
        <v>60.26903448275862</v>
      </c>
      <c r="Q1938" t="s">
        <v>8343</v>
      </c>
      <c r="R1938" t="s">
        <v>8313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15">
        <v>600</v>
      </c>
      <c r="E1939" s="1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187.245</v>
      </c>
      <c r="P1939" s="14">
        <f t="shared" si="121"/>
        <v>38.740344827586206</v>
      </c>
      <c r="Q1939" t="s">
        <v>8343</v>
      </c>
      <c r="R1939" t="s">
        <v>8313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15">
        <v>15000</v>
      </c>
      <c r="E1940" s="1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115.93333333333334</v>
      </c>
      <c r="P1940" s="14">
        <f t="shared" si="121"/>
        <v>152.54385964912279</v>
      </c>
      <c r="Q1940" t="s">
        <v>8343</v>
      </c>
      <c r="R1940" t="s">
        <v>8313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15">
        <v>10000</v>
      </c>
      <c r="E1941" s="1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110.7</v>
      </c>
      <c r="P1941" s="14">
        <f t="shared" si="121"/>
        <v>115.3125</v>
      </c>
      <c r="Q1941" t="s">
        <v>8343</v>
      </c>
      <c r="R1941" t="s">
        <v>8313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15">
        <v>650</v>
      </c>
      <c r="E1942" s="1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170.92307692307693</v>
      </c>
      <c r="P1942" s="14">
        <f t="shared" si="121"/>
        <v>35.838709677419352</v>
      </c>
      <c r="Q1942" t="s">
        <v>8343</v>
      </c>
      <c r="R1942" t="s">
        <v>8313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15">
        <v>250000</v>
      </c>
      <c r="E1943" s="1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126.11835600000001</v>
      </c>
      <c r="P1943" s="14">
        <f t="shared" si="121"/>
        <v>64.570118779438872</v>
      </c>
      <c r="Q1943" t="s">
        <v>8337</v>
      </c>
      <c r="R1943" t="s">
        <v>8356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15">
        <v>6000</v>
      </c>
      <c r="E1944" s="1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138.44033333333334</v>
      </c>
      <c r="P1944" s="14">
        <f t="shared" si="121"/>
        <v>87.436000000000007</v>
      </c>
      <c r="Q1944" t="s">
        <v>8337</v>
      </c>
      <c r="R1944" t="s">
        <v>8356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15">
        <v>10000</v>
      </c>
      <c r="E1945" s="1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1705.2499999999998</v>
      </c>
      <c r="P1945" s="14">
        <f t="shared" si="121"/>
        <v>68.815577078288939</v>
      </c>
      <c r="Q1945" t="s">
        <v>8337</v>
      </c>
      <c r="R1945" t="s">
        <v>8356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15">
        <v>40000</v>
      </c>
      <c r="E1946" s="1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788.05550000000005</v>
      </c>
      <c r="P1946" s="14">
        <f t="shared" si="121"/>
        <v>176.200223588597</v>
      </c>
      <c r="Q1946" t="s">
        <v>8337</v>
      </c>
      <c r="R1946" t="s">
        <v>8356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15">
        <v>100000</v>
      </c>
      <c r="E1947" s="1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348.01799999999997</v>
      </c>
      <c r="P1947" s="14">
        <f t="shared" si="121"/>
        <v>511.79117647058825</v>
      </c>
      <c r="Q1947" t="s">
        <v>8337</v>
      </c>
      <c r="R1947" t="s">
        <v>8356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15">
        <v>7500</v>
      </c>
      <c r="E1948" s="1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149.74666666666667</v>
      </c>
      <c r="P1948" s="14">
        <f t="shared" si="121"/>
        <v>160.44285714285715</v>
      </c>
      <c r="Q1948" t="s">
        <v>8337</v>
      </c>
      <c r="R1948" t="s">
        <v>8356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15">
        <v>800</v>
      </c>
      <c r="E1949" s="1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100.63375000000001</v>
      </c>
      <c r="P1949" s="14">
        <f t="shared" si="121"/>
        <v>35.003043478260871</v>
      </c>
      <c r="Q1949" t="s">
        <v>8337</v>
      </c>
      <c r="R1949" t="s">
        <v>8356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15">
        <v>100000</v>
      </c>
      <c r="E1950" s="1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800.21100000000001</v>
      </c>
      <c r="P1950" s="14">
        <f t="shared" si="121"/>
        <v>188.50671378091872</v>
      </c>
      <c r="Q1950" t="s">
        <v>8337</v>
      </c>
      <c r="R1950" t="s">
        <v>8356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15">
        <v>50000</v>
      </c>
      <c r="E1951" s="1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106.00260000000002</v>
      </c>
      <c r="P1951" s="14">
        <f t="shared" si="121"/>
        <v>56.204984093319197</v>
      </c>
      <c r="Q1951" t="s">
        <v>8337</v>
      </c>
      <c r="R1951" t="s">
        <v>8356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15">
        <v>48000</v>
      </c>
      <c r="E1952" s="1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200.51866666666669</v>
      </c>
      <c r="P1952" s="14">
        <f t="shared" si="121"/>
        <v>51.3054157782516</v>
      </c>
      <c r="Q1952" t="s">
        <v>8337</v>
      </c>
      <c r="R1952" t="s">
        <v>8356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15">
        <v>50000</v>
      </c>
      <c r="E1953" s="1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212.44399999999999</v>
      </c>
      <c r="P1953" s="14">
        <f t="shared" si="121"/>
        <v>127.36450839328538</v>
      </c>
      <c r="Q1953" t="s">
        <v>8337</v>
      </c>
      <c r="R1953" t="s">
        <v>8356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15">
        <v>35000</v>
      </c>
      <c r="E1954" s="1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198.47237142857145</v>
      </c>
      <c r="P1954" s="14">
        <f t="shared" si="121"/>
        <v>101.85532258064516</v>
      </c>
      <c r="Q1954" t="s">
        <v>8337</v>
      </c>
      <c r="R1954" t="s">
        <v>8356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15">
        <v>15000</v>
      </c>
      <c r="E1955" s="1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225.94666666666666</v>
      </c>
      <c r="P1955" s="14">
        <f t="shared" si="121"/>
        <v>230.55782312925169</v>
      </c>
      <c r="Q1955" t="s">
        <v>8337</v>
      </c>
      <c r="R1955" t="s">
        <v>8356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15">
        <v>50000</v>
      </c>
      <c r="E1956" s="1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698.94800000000009</v>
      </c>
      <c r="P1956" s="14">
        <f t="shared" si="121"/>
        <v>842.10602409638557</v>
      </c>
      <c r="Q1956" t="s">
        <v>8337</v>
      </c>
      <c r="R1956" t="s">
        <v>8356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15">
        <v>42000</v>
      </c>
      <c r="E1957" s="1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398.59528571428569</v>
      </c>
      <c r="P1957" s="14">
        <f t="shared" si="121"/>
        <v>577.27593103448271</v>
      </c>
      <c r="Q1957" t="s">
        <v>8337</v>
      </c>
      <c r="R1957" t="s">
        <v>8356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15">
        <v>60000</v>
      </c>
      <c r="E1958" s="1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294.0333333333333</v>
      </c>
      <c r="P1958" s="14">
        <f t="shared" si="121"/>
        <v>483.34246575342468</v>
      </c>
      <c r="Q1958" t="s">
        <v>8337</v>
      </c>
      <c r="R1958" t="s">
        <v>8356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15">
        <v>30000</v>
      </c>
      <c r="E1959" s="1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167.50470000000001</v>
      </c>
      <c r="P1959" s="14">
        <f t="shared" si="121"/>
        <v>76.138500000000008</v>
      </c>
      <c r="Q1959" t="s">
        <v>8337</v>
      </c>
      <c r="R1959" t="s">
        <v>8356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15">
        <v>7000</v>
      </c>
      <c r="E1960" s="1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1435.5717142857143</v>
      </c>
      <c r="P1960" s="14">
        <f t="shared" si="121"/>
        <v>74.107684365781708</v>
      </c>
      <c r="Q1960" t="s">
        <v>8337</v>
      </c>
      <c r="R1960" t="s">
        <v>8356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15">
        <v>10000</v>
      </c>
      <c r="E1961" s="1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156.73439999999999</v>
      </c>
      <c r="P1961" s="14">
        <f t="shared" si="121"/>
        <v>36.965660377358489</v>
      </c>
      <c r="Q1961" t="s">
        <v>8337</v>
      </c>
      <c r="R1961" t="s">
        <v>8356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15">
        <v>70000</v>
      </c>
      <c r="E1962" s="1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117.90285714285716</v>
      </c>
      <c r="P1962" s="14">
        <f t="shared" si="121"/>
        <v>2500.969696969697</v>
      </c>
      <c r="Q1962" t="s">
        <v>8337</v>
      </c>
      <c r="R1962" t="s">
        <v>8356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15">
        <v>10000</v>
      </c>
      <c r="E1963" s="1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1105.3811999999998</v>
      </c>
      <c r="P1963" s="14">
        <f t="shared" si="121"/>
        <v>67.690214329454989</v>
      </c>
      <c r="Q1963" t="s">
        <v>8337</v>
      </c>
      <c r="R1963" t="s">
        <v>8356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15">
        <v>10000</v>
      </c>
      <c r="E1964" s="1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192.92499999999998</v>
      </c>
      <c r="P1964" s="14">
        <f t="shared" si="121"/>
        <v>63.04738562091503</v>
      </c>
      <c r="Q1964" t="s">
        <v>8337</v>
      </c>
      <c r="R1964" t="s">
        <v>8356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15">
        <v>19000</v>
      </c>
      <c r="E1965" s="1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126.8842105263158</v>
      </c>
      <c r="P1965" s="14">
        <f t="shared" si="121"/>
        <v>117.6</v>
      </c>
      <c r="Q1965" t="s">
        <v>8337</v>
      </c>
      <c r="R1965" t="s">
        <v>8356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15">
        <v>89200</v>
      </c>
      <c r="E1966" s="1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259.57748878923763</v>
      </c>
      <c r="P1966" s="14">
        <f t="shared" si="121"/>
        <v>180.75185011709601</v>
      </c>
      <c r="Q1966" t="s">
        <v>8337</v>
      </c>
      <c r="R1966" t="s">
        <v>8356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15">
        <v>5000</v>
      </c>
      <c r="E1967" s="1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262.27999999999997</v>
      </c>
      <c r="P1967" s="14">
        <f t="shared" si="121"/>
        <v>127.32038834951456</v>
      </c>
      <c r="Q1967" t="s">
        <v>8337</v>
      </c>
      <c r="R1967" t="s">
        <v>8356</v>
      </c>
      <c r="S1967" s="9">
        <f t="shared" si="122"/>
        <v>40898.089236111111</v>
      </c>
      <c r="T1967" s="9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15">
        <v>100000</v>
      </c>
      <c r="E1968" s="1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206.74309000000002</v>
      </c>
      <c r="P1968" s="14">
        <f t="shared" si="121"/>
        <v>136.6444745538665</v>
      </c>
      <c r="Q1968" t="s">
        <v>8337</v>
      </c>
      <c r="R1968" t="s">
        <v>8356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15">
        <v>20000</v>
      </c>
      <c r="E1969" s="1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370.13</v>
      </c>
      <c r="P1969" s="14">
        <f t="shared" si="121"/>
        <v>182.78024691358024</v>
      </c>
      <c r="Q1969" t="s">
        <v>8337</v>
      </c>
      <c r="R1969" t="s">
        <v>8356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15">
        <v>50000</v>
      </c>
      <c r="E1970" s="1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284.96600000000001</v>
      </c>
      <c r="P1970" s="14">
        <f t="shared" si="121"/>
        <v>279.37843137254902</v>
      </c>
      <c r="Q1970" t="s">
        <v>8337</v>
      </c>
      <c r="R1970" t="s">
        <v>8356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15">
        <v>20000</v>
      </c>
      <c r="E1971" s="1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579.08000000000004</v>
      </c>
      <c r="P1971" s="14">
        <f t="shared" si="121"/>
        <v>61.375728669846318</v>
      </c>
      <c r="Q1971" t="s">
        <v>8337</v>
      </c>
      <c r="R1971" t="s">
        <v>8356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15">
        <v>5000</v>
      </c>
      <c r="E1972" s="1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1131.8</v>
      </c>
      <c r="P1972" s="14">
        <f t="shared" si="121"/>
        <v>80.727532097004286</v>
      </c>
      <c r="Q1972" t="s">
        <v>8337</v>
      </c>
      <c r="R1972" t="s">
        <v>8356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15">
        <v>400000</v>
      </c>
      <c r="E1973" s="1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263.02771750000005</v>
      </c>
      <c r="P1973" s="14">
        <f t="shared" si="121"/>
        <v>272.35590732591254</v>
      </c>
      <c r="Q1973" t="s">
        <v>8337</v>
      </c>
      <c r="R1973" t="s">
        <v>8356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15">
        <v>2500</v>
      </c>
      <c r="E1974" s="1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674.48</v>
      </c>
      <c r="P1974" s="14">
        <f t="shared" si="121"/>
        <v>70.848739495798313</v>
      </c>
      <c r="Q1974" t="s">
        <v>8337</v>
      </c>
      <c r="R1974" t="s">
        <v>8356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15">
        <v>198000</v>
      </c>
      <c r="E1975" s="1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256.83081313131316</v>
      </c>
      <c r="P1975" s="14">
        <f t="shared" si="121"/>
        <v>247.94003412969283</v>
      </c>
      <c r="Q1975" t="s">
        <v>8337</v>
      </c>
      <c r="R1975" t="s">
        <v>8356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15">
        <v>20000</v>
      </c>
      <c r="E1976" s="1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375.49599999999998</v>
      </c>
      <c r="P1976" s="14">
        <f t="shared" si="121"/>
        <v>186.81393034825871</v>
      </c>
      <c r="Q1976" t="s">
        <v>8337</v>
      </c>
      <c r="R1976" t="s">
        <v>8356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15">
        <v>16000</v>
      </c>
      <c r="E1977" s="1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208.70837499999996</v>
      </c>
      <c r="P1977" s="14">
        <f t="shared" si="121"/>
        <v>131.98948616600788</v>
      </c>
      <c r="Q1977" t="s">
        <v>8337</v>
      </c>
      <c r="R1977" t="s">
        <v>8356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15">
        <v>4000</v>
      </c>
      <c r="E1978" s="1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346.6</v>
      </c>
      <c r="P1978" s="14">
        <f t="shared" si="121"/>
        <v>29.310782241014799</v>
      </c>
      <c r="Q1978" t="s">
        <v>8337</v>
      </c>
      <c r="R1978" t="s">
        <v>8356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15">
        <v>50000</v>
      </c>
      <c r="E1979" s="1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402.33</v>
      </c>
      <c r="P1979" s="14">
        <f t="shared" si="121"/>
        <v>245.02436053593178</v>
      </c>
      <c r="Q1979" t="s">
        <v>8337</v>
      </c>
      <c r="R1979" t="s">
        <v>8356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15">
        <v>50000</v>
      </c>
      <c r="E1980" s="1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1026.8451399999999</v>
      </c>
      <c r="P1980" s="14">
        <f t="shared" si="121"/>
        <v>1323.2540463917526</v>
      </c>
      <c r="Q1980" t="s">
        <v>8337</v>
      </c>
      <c r="R1980" t="s">
        <v>8356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15">
        <v>200000</v>
      </c>
      <c r="E1981" s="1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114.901155</v>
      </c>
      <c r="P1981" s="14">
        <f t="shared" si="121"/>
        <v>282.65966789667897</v>
      </c>
      <c r="Q1981" t="s">
        <v>8337</v>
      </c>
      <c r="R1981" t="s">
        <v>8356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15">
        <v>50000</v>
      </c>
      <c r="E1982" s="1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354.82402000000002</v>
      </c>
      <c r="P1982" s="14">
        <f t="shared" si="121"/>
        <v>91.214401028277635</v>
      </c>
      <c r="Q1982" t="s">
        <v>8337</v>
      </c>
      <c r="R1982" t="s">
        <v>8356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15">
        <v>7500</v>
      </c>
      <c r="E1983" s="1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5.08</v>
      </c>
      <c r="P1983" s="14">
        <f t="shared" si="121"/>
        <v>31.75</v>
      </c>
      <c r="Q1983" t="s">
        <v>8348</v>
      </c>
      <c r="R1983" t="s">
        <v>8357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15">
        <v>180000</v>
      </c>
      <c r="E1984" s="1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 s="14" t="e">
        <f t="shared" si="121"/>
        <v>#DIV/0!</v>
      </c>
      <c r="Q1984" t="s">
        <v>8348</v>
      </c>
      <c r="R1984" t="s">
        <v>8357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15">
        <v>33000</v>
      </c>
      <c r="E1985" s="1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4.3</v>
      </c>
      <c r="P1985" s="14">
        <f t="shared" si="121"/>
        <v>88.6875</v>
      </c>
      <c r="Q1985" t="s">
        <v>8348</v>
      </c>
      <c r="R1985" t="s">
        <v>8357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15">
        <v>15000</v>
      </c>
      <c r="E1986" s="1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21.146666666666665</v>
      </c>
      <c r="P1986" s="14">
        <f t="shared" si="121"/>
        <v>453.14285714285717</v>
      </c>
      <c r="Q1986" t="s">
        <v>8348</v>
      </c>
      <c r="R1986" t="s">
        <v>8357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15">
        <v>1600</v>
      </c>
      <c r="E1987" s="1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(E1987/D1987)*100</f>
        <v>3.1875</v>
      </c>
      <c r="P1987" s="14">
        <f t="shared" ref="P1987:P2050" si="125">E1987/L1987</f>
        <v>12.75</v>
      </c>
      <c r="Q1987" t="s">
        <v>8348</v>
      </c>
      <c r="R1987" t="s">
        <v>8357</v>
      </c>
      <c r="S1987" s="9">
        <f t="shared" ref="S1987:S2050" si="126">(((J1987/60)/60/24)+DATE(1970,1,1))</f>
        <v>42555.698738425926</v>
      </c>
      <c r="T1987" s="9">
        <f t="shared" ref="T1987:T2050" si="127">(((I1987/60)/60/24)+DATE(1970,1,1))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15">
        <v>2000</v>
      </c>
      <c r="E1988" s="1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0.05</v>
      </c>
      <c r="P1988" s="14">
        <f t="shared" si="125"/>
        <v>1</v>
      </c>
      <c r="Q1988" t="s">
        <v>8348</v>
      </c>
      <c r="R1988" t="s">
        <v>8357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15">
        <v>5500</v>
      </c>
      <c r="E1989" s="1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42.472727272727276</v>
      </c>
      <c r="P1989" s="14">
        <f t="shared" si="125"/>
        <v>83.428571428571431</v>
      </c>
      <c r="Q1989" t="s">
        <v>8348</v>
      </c>
      <c r="R1989" t="s">
        <v>8357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5">
        <v>6000</v>
      </c>
      <c r="E1990" s="1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0.41666666666666669</v>
      </c>
      <c r="P1990" s="14">
        <f t="shared" si="125"/>
        <v>25</v>
      </c>
      <c r="Q1990" t="s">
        <v>8348</v>
      </c>
      <c r="R1990" t="s">
        <v>8357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15">
        <v>5000</v>
      </c>
      <c r="E1991" s="1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 s="14">
        <f t="shared" si="125"/>
        <v>50</v>
      </c>
      <c r="Q1991" t="s">
        <v>8348</v>
      </c>
      <c r="R1991" t="s">
        <v>8357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15">
        <v>3000</v>
      </c>
      <c r="E1992" s="1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16.966666666666665</v>
      </c>
      <c r="P1992" s="14">
        <f t="shared" si="125"/>
        <v>101.8</v>
      </c>
      <c r="Q1992" t="s">
        <v>8348</v>
      </c>
      <c r="R1992" t="s">
        <v>8357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15">
        <v>2000</v>
      </c>
      <c r="E1993" s="1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7.0000000000000009</v>
      </c>
      <c r="P1993" s="14">
        <f t="shared" si="125"/>
        <v>46.666666666666664</v>
      </c>
      <c r="Q1993" t="s">
        <v>8348</v>
      </c>
      <c r="R1993" t="s">
        <v>8357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15">
        <v>1500</v>
      </c>
      <c r="E1994" s="1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0.13333333333333333</v>
      </c>
      <c r="P1994" s="14">
        <f t="shared" si="125"/>
        <v>1</v>
      </c>
      <c r="Q1994" t="s">
        <v>8348</v>
      </c>
      <c r="R1994" t="s">
        <v>8357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15">
        <v>2000</v>
      </c>
      <c r="E1995" s="1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 s="14" t="e">
        <f t="shared" si="125"/>
        <v>#DIV/0!</v>
      </c>
      <c r="Q1995" t="s">
        <v>8348</v>
      </c>
      <c r="R1995" t="s">
        <v>8357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15">
        <v>3200</v>
      </c>
      <c r="E1996" s="1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 s="14" t="e">
        <f t="shared" si="125"/>
        <v>#DIV/0!</v>
      </c>
      <c r="Q1996" t="s">
        <v>8348</v>
      </c>
      <c r="R1996" t="s">
        <v>8357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15">
        <v>1000</v>
      </c>
      <c r="E1997" s="1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</v>
      </c>
      <c r="P1997" s="14">
        <f t="shared" si="125"/>
        <v>26</v>
      </c>
      <c r="Q1997" t="s">
        <v>8348</v>
      </c>
      <c r="R1997" t="s">
        <v>8357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15">
        <v>133800</v>
      </c>
      <c r="E1998" s="1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 s="14" t="e">
        <f t="shared" si="125"/>
        <v>#DIV/0!</v>
      </c>
      <c r="Q1998" t="s">
        <v>8348</v>
      </c>
      <c r="R1998" t="s">
        <v>8357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15">
        <v>6500</v>
      </c>
      <c r="E1999" s="1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 s="14" t="e">
        <f t="shared" si="125"/>
        <v>#DIV/0!</v>
      </c>
      <c r="Q1999" t="s">
        <v>8348</v>
      </c>
      <c r="R1999" t="s">
        <v>8357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15">
        <v>2500</v>
      </c>
      <c r="E2000" s="1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26.200000000000003</v>
      </c>
      <c r="P2000" s="14">
        <f t="shared" si="125"/>
        <v>218.33333333333334</v>
      </c>
      <c r="Q2000" t="s">
        <v>8348</v>
      </c>
      <c r="R2000" t="s">
        <v>8357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15">
        <v>31000</v>
      </c>
      <c r="E2001" s="1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0.76129032258064511</v>
      </c>
      <c r="P2001" s="14">
        <f t="shared" si="125"/>
        <v>33.714285714285715</v>
      </c>
      <c r="Q2001" t="s">
        <v>8348</v>
      </c>
      <c r="R2001" t="s">
        <v>8357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15">
        <v>5000</v>
      </c>
      <c r="E2002" s="1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12.5</v>
      </c>
      <c r="P2002" s="14">
        <f t="shared" si="125"/>
        <v>25</v>
      </c>
      <c r="Q2002" t="s">
        <v>8348</v>
      </c>
      <c r="R2002" t="s">
        <v>8357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15">
        <v>55000</v>
      </c>
      <c r="E2003" s="1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382.12909090909091</v>
      </c>
      <c r="P2003" s="14">
        <f t="shared" si="125"/>
        <v>128.38790470372632</v>
      </c>
      <c r="Q2003" t="s">
        <v>8337</v>
      </c>
      <c r="R2003" t="s">
        <v>8356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15">
        <v>50000</v>
      </c>
      <c r="E2004" s="1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216.79422000000002</v>
      </c>
      <c r="P2004" s="14">
        <f t="shared" si="125"/>
        <v>78.834261818181815</v>
      </c>
      <c r="Q2004" t="s">
        <v>8337</v>
      </c>
      <c r="R2004" t="s">
        <v>8356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15">
        <v>500</v>
      </c>
      <c r="E2005" s="1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 s="14">
        <f t="shared" si="125"/>
        <v>91.764705882352942</v>
      </c>
      <c r="Q2005" t="s">
        <v>8337</v>
      </c>
      <c r="R2005" t="s">
        <v>8356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15">
        <v>50000</v>
      </c>
      <c r="E2006" s="1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234.42048</v>
      </c>
      <c r="P2006" s="14">
        <f t="shared" si="125"/>
        <v>331.10237288135596</v>
      </c>
      <c r="Q2006" t="s">
        <v>8337</v>
      </c>
      <c r="R2006" t="s">
        <v>8356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15">
        <v>30000</v>
      </c>
      <c r="E2007" s="1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123.68010000000001</v>
      </c>
      <c r="P2007" s="14">
        <f t="shared" si="125"/>
        <v>194.26193717277485</v>
      </c>
      <c r="Q2007" t="s">
        <v>8337</v>
      </c>
      <c r="R2007" t="s">
        <v>8356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15">
        <v>50000</v>
      </c>
      <c r="E2008" s="1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247.84</v>
      </c>
      <c r="P2008" s="14">
        <f t="shared" si="125"/>
        <v>408.97689768976898</v>
      </c>
      <c r="Q2008" t="s">
        <v>8337</v>
      </c>
      <c r="R2008" t="s">
        <v>8356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15">
        <v>10000</v>
      </c>
      <c r="E2009" s="1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115.7092</v>
      </c>
      <c r="P2009" s="14">
        <f t="shared" si="125"/>
        <v>84.459270072992695</v>
      </c>
      <c r="Q2009" t="s">
        <v>8337</v>
      </c>
      <c r="R2009" t="s">
        <v>8356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15">
        <v>1570.79</v>
      </c>
      <c r="E2010" s="1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117.07484768810599</v>
      </c>
      <c r="P2010" s="14">
        <f t="shared" si="125"/>
        <v>44.853658536585364</v>
      </c>
      <c r="Q2010" t="s">
        <v>8337</v>
      </c>
      <c r="R2010" t="s">
        <v>8356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15">
        <v>50000</v>
      </c>
      <c r="E2011" s="1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305.15800000000002</v>
      </c>
      <c r="P2011" s="14">
        <f t="shared" si="125"/>
        <v>383.3643216080402</v>
      </c>
      <c r="Q2011" t="s">
        <v>8337</v>
      </c>
      <c r="R2011" t="s">
        <v>8356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15">
        <v>30000</v>
      </c>
      <c r="E2012" s="1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320.05299999999994</v>
      </c>
      <c r="P2012" s="14">
        <f t="shared" si="125"/>
        <v>55.276856649395505</v>
      </c>
      <c r="Q2012" t="s">
        <v>8337</v>
      </c>
      <c r="R2012" t="s">
        <v>8356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15">
        <v>50000</v>
      </c>
      <c r="E2013" s="1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819.56399999999996</v>
      </c>
      <c r="P2013" s="14">
        <f t="shared" si="125"/>
        <v>422.02059732234807</v>
      </c>
      <c r="Q2013" t="s">
        <v>8337</v>
      </c>
      <c r="R2013" t="s">
        <v>8356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15">
        <v>5000</v>
      </c>
      <c r="E2014" s="1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234.90000000000003</v>
      </c>
      <c r="P2014" s="14">
        <f t="shared" si="125"/>
        <v>64.180327868852459</v>
      </c>
      <c r="Q2014" t="s">
        <v>8337</v>
      </c>
      <c r="R2014" t="s">
        <v>8356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15">
        <v>160000</v>
      </c>
      <c r="E2015" s="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494.91374999999999</v>
      </c>
      <c r="P2015" s="14">
        <f t="shared" si="125"/>
        <v>173.57781674704077</v>
      </c>
      <c r="Q2015" t="s">
        <v>8337</v>
      </c>
      <c r="R2015" t="s">
        <v>8356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15">
        <v>30000</v>
      </c>
      <c r="E2016" s="1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7813.7822333333334</v>
      </c>
      <c r="P2016" s="14">
        <f t="shared" si="125"/>
        <v>88.601680840609291</v>
      </c>
      <c r="Q2016" t="s">
        <v>8337</v>
      </c>
      <c r="R2016" t="s">
        <v>8356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15">
        <v>7200</v>
      </c>
      <c r="E2017" s="1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113.00013888888888</v>
      </c>
      <c r="P2017" s="14">
        <f t="shared" si="125"/>
        <v>50.222283950617282</v>
      </c>
      <c r="Q2017" t="s">
        <v>8337</v>
      </c>
      <c r="R2017" t="s">
        <v>8356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15">
        <v>10000</v>
      </c>
      <c r="E2018" s="1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921.54219999999998</v>
      </c>
      <c r="P2018" s="14">
        <f t="shared" si="125"/>
        <v>192.38876826722338</v>
      </c>
      <c r="Q2018" t="s">
        <v>8337</v>
      </c>
      <c r="R2018" t="s">
        <v>8356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15">
        <v>25000</v>
      </c>
      <c r="E2019" s="1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125.10239999999999</v>
      </c>
      <c r="P2019" s="14">
        <f t="shared" si="125"/>
        <v>73.416901408450698</v>
      </c>
      <c r="Q2019" t="s">
        <v>8337</v>
      </c>
      <c r="R2019" t="s">
        <v>8356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15">
        <v>65000</v>
      </c>
      <c r="E2020" s="1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102.24343076923077</v>
      </c>
      <c r="P2020" s="14">
        <f t="shared" si="125"/>
        <v>147.68495555555555</v>
      </c>
      <c r="Q2020" t="s">
        <v>8337</v>
      </c>
      <c r="R2020" t="s">
        <v>8356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15">
        <v>40000</v>
      </c>
      <c r="E2021" s="1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484.90975000000003</v>
      </c>
      <c r="P2021" s="14">
        <f t="shared" si="125"/>
        <v>108.96848314606741</v>
      </c>
      <c r="Q2021" t="s">
        <v>8337</v>
      </c>
      <c r="R2021" t="s">
        <v>8356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15">
        <v>1500</v>
      </c>
      <c r="E2022" s="1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192.33333333333334</v>
      </c>
      <c r="P2022" s="14">
        <f t="shared" si="125"/>
        <v>23.647540983606557</v>
      </c>
      <c r="Q2022" t="s">
        <v>8337</v>
      </c>
      <c r="R2022" t="s">
        <v>8356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15">
        <v>5000</v>
      </c>
      <c r="E2023" s="1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281.10000000000002</v>
      </c>
      <c r="P2023" s="14">
        <f t="shared" si="125"/>
        <v>147.94736842105263</v>
      </c>
      <c r="Q2023" t="s">
        <v>8337</v>
      </c>
      <c r="R2023" t="s">
        <v>8356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15">
        <v>100000</v>
      </c>
      <c r="E2024" s="1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125.13700000000001</v>
      </c>
      <c r="P2024" s="14">
        <f t="shared" si="125"/>
        <v>385.03692307692307</v>
      </c>
      <c r="Q2024" t="s">
        <v>8337</v>
      </c>
      <c r="R2024" t="s">
        <v>8356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15">
        <v>100000</v>
      </c>
      <c r="E2025" s="1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161.459</v>
      </c>
      <c r="P2025" s="14">
        <f t="shared" si="125"/>
        <v>457.39093484419266</v>
      </c>
      <c r="Q2025" t="s">
        <v>8337</v>
      </c>
      <c r="R2025" t="s">
        <v>8356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15">
        <v>4000</v>
      </c>
      <c r="E2026" s="1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585.35</v>
      </c>
      <c r="P2026" s="14">
        <f t="shared" si="125"/>
        <v>222.99047619047619</v>
      </c>
      <c r="Q2026" t="s">
        <v>8337</v>
      </c>
      <c r="R2026" t="s">
        <v>8356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15">
        <v>80000</v>
      </c>
      <c r="E2027" s="1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201.14999999999998</v>
      </c>
      <c r="P2027" s="14">
        <f t="shared" si="125"/>
        <v>220.74074074074073</v>
      </c>
      <c r="Q2027" t="s">
        <v>8337</v>
      </c>
      <c r="R2027" t="s">
        <v>8356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15">
        <v>25000</v>
      </c>
      <c r="E2028" s="1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133.48307999999997</v>
      </c>
      <c r="P2028" s="14">
        <f t="shared" si="125"/>
        <v>73.503898678414089</v>
      </c>
      <c r="Q2028" t="s">
        <v>8337</v>
      </c>
      <c r="R2028" t="s">
        <v>8356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15">
        <v>100000</v>
      </c>
      <c r="E2029" s="1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120.24900000000001</v>
      </c>
      <c r="P2029" s="14">
        <f t="shared" si="125"/>
        <v>223.09647495361781</v>
      </c>
      <c r="Q2029" t="s">
        <v>8337</v>
      </c>
      <c r="R2029" t="s">
        <v>8356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15">
        <v>3000</v>
      </c>
      <c r="E2030" s="1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126.16666666666667</v>
      </c>
      <c r="P2030" s="14">
        <f t="shared" si="125"/>
        <v>47.911392405063289</v>
      </c>
      <c r="Q2030" t="s">
        <v>8337</v>
      </c>
      <c r="R2030" t="s">
        <v>8356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15">
        <v>2500</v>
      </c>
      <c r="E2031" s="1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361.2</v>
      </c>
      <c r="P2031" s="14">
        <f t="shared" si="125"/>
        <v>96.063829787234042</v>
      </c>
      <c r="Q2031" t="s">
        <v>8337</v>
      </c>
      <c r="R2031" t="s">
        <v>8356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15">
        <v>32768</v>
      </c>
      <c r="E2032" s="1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226.239013671875</v>
      </c>
      <c r="P2032" s="14">
        <f t="shared" si="125"/>
        <v>118.6144</v>
      </c>
      <c r="Q2032" t="s">
        <v>8337</v>
      </c>
      <c r="R2032" t="s">
        <v>8356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15">
        <v>50000</v>
      </c>
      <c r="E2033" s="1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120.35</v>
      </c>
      <c r="P2033" s="14">
        <f t="shared" si="125"/>
        <v>118.45472440944881</v>
      </c>
      <c r="Q2033" t="s">
        <v>8337</v>
      </c>
      <c r="R2033" t="s">
        <v>8356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15">
        <v>25000</v>
      </c>
      <c r="E2034" s="1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304.18799999999999</v>
      </c>
      <c r="P2034" s="14">
        <f t="shared" si="125"/>
        <v>143.21468926553672</v>
      </c>
      <c r="Q2034" t="s">
        <v>8337</v>
      </c>
      <c r="R2034" t="s">
        <v>8356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15">
        <v>25000</v>
      </c>
      <c r="E2035" s="1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178.67599999999999</v>
      </c>
      <c r="P2035" s="14">
        <f t="shared" si="125"/>
        <v>282.71518987341773</v>
      </c>
      <c r="Q2035" t="s">
        <v>8337</v>
      </c>
      <c r="R2035" t="s">
        <v>8356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15">
        <v>78000</v>
      </c>
      <c r="E2036" s="1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386.81998717948721</v>
      </c>
      <c r="P2036" s="14">
        <f t="shared" si="125"/>
        <v>593.93620078740162</v>
      </c>
      <c r="Q2036" t="s">
        <v>8337</v>
      </c>
      <c r="R2036" t="s">
        <v>8356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15">
        <v>80000</v>
      </c>
      <c r="E2037" s="1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211.03642500000004</v>
      </c>
      <c r="P2037" s="14">
        <f t="shared" si="125"/>
        <v>262.15704968944101</v>
      </c>
      <c r="Q2037" t="s">
        <v>8337</v>
      </c>
      <c r="R2037" t="s">
        <v>8356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15">
        <v>30000</v>
      </c>
      <c r="E2038" s="1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131.66833333333335</v>
      </c>
      <c r="P2038" s="14">
        <f t="shared" si="125"/>
        <v>46.580778301886795</v>
      </c>
      <c r="Q2038" t="s">
        <v>8337</v>
      </c>
      <c r="R2038" t="s">
        <v>8356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15">
        <v>10000</v>
      </c>
      <c r="E2039" s="1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300.47639999999996</v>
      </c>
      <c r="P2039" s="14">
        <f t="shared" si="125"/>
        <v>70.041118881118877</v>
      </c>
      <c r="Q2039" t="s">
        <v>8337</v>
      </c>
      <c r="R2039" t="s">
        <v>8356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15">
        <v>8000</v>
      </c>
      <c r="E2040" s="1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420.51249999999999</v>
      </c>
      <c r="P2040" s="14">
        <f t="shared" si="125"/>
        <v>164.90686274509804</v>
      </c>
      <c r="Q2040" t="s">
        <v>8337</v>
      </c>
      <c r="R2040" t="s">
        <v>8356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15">
        <v>125000</v>
      </c>
      <c r="E2041" s="1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136.21680000000001</v>
      </c>
      <c r="P2041" s="14">
        <f t="shared" si="125"/>
        <v>449.26385224274406</v>
      </c>
      <c r="Q2041" t="s">
        <v>8337</v>
      </c>
      <c r="R2041" t="s">
        <v>8356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15">
        <v>3000</v>
      </c>
      <c r="E2042" s="1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248.17133333333334</v>
      </c>
      <c r="P2042" s="14">
        <f t="shared" si="125"/>
        <v>27.472841328413285</v>
      </c>
      <c r="Q2042" t="s">
        <v>8337</v>
      </c>
      <c r="R2042" t="s">
        <v>8356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15">
        <v>9500</v>
      </c>
      <c r="E2043" s="1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181.86315789473684</v>
      </c>
      <c r="P2043" s="14">
        <f t="shared" si="125"/>
        <v>143.97499999999999</v>
      </c>
      <c r="Q2043" t="s">
        <v>8337</v>
      </c>
      <c r="R2043" t="s">
        <v>8356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15">
        <v>10000</v>
      </c>
      <c r="E2044" s="1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123.53</v>
      </c>
      <c r="P2044" s="14">
        <f t="shared" si="125"/>
        <v>88.23571428571428</v>
      </c>
      <c r="Q2044" t="s">
        <v>8337</v>
      </c>
      <c r="R2044" t="s">
        <v>8356</v>
      </c>
      <c r="S2044" s="9">
        <f t="shared" si="126"/>
        <v>42331.708032407405</v>
      </c>
      <c r="T2044" s="9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15">
        <v>1385</v>
      </c>
      <c r="E2045" s="1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506.20938628158842</v>
      </c>
      <c r="P2045" s="14">
        <f t="shared" si="125"/>
        <v>36.326424870466319</v>
      </c>
      <c r="Q2045" t="s">
        <v>8337</v>
      </c>
      <c r="R2045" t="s">
        <v>8356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15">
        <v>15000</v>
      </c>
      <c r="E2046" s="1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108.21333333333334</v>
      </c>
      <c r="P2046" s="14">
        <f t="shared" si="125"/>
        <v>90.177777777777777</v>
      </c>
      <c r="Q2046" t="s">
        <v>8337</v>
      </c>
      <c r="R2046" t="s">
        <v>8356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15">
        <v>4900</v>
      </c>
      <c r="E2047" s="1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819.18387755102037</v>
      </c>
      <c r="P2047" s="14">
        <f t="shared" si="125"/>
        <v>152.62361216730039</v>
      </c>
      <c r="Q2047" t="s">
        <v>8337</v>
      </c>
      <c r="R2047" t="s">
        <v>8356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15">
        <v>10000</v>
      </c>
      <c r="E2048" s="1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121.10000000000001</v>
      </c>
      <c r="P2048" s="14">
        <f t="shared" si="125"/>
        <v>55.806451612903224</v>
      </c>
      <c r="Q2048" t="s">
        <v>8337</v>
      </c>
      <c r="R2048" t="s">
        <v>8356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15">
        <v>98000</v>
      </c>
      <c r="E2049" s="1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102.99897959183673</v>
      </c>
      <c r="P2049" s="14">
        <f t="shared" si="125"/>
        <v>227.85327313769753</v>
      </c>
      <c r="Q2049" t="s">
        <v>8337</v>
      </c>
      <c r="R2049" t="s">
        <v>8356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15">
        <v>85000</v>
      </c>
      <c r="E2050" s="1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148.33229411764705</v>
      </c>
      <c r="P2050" s="14">
        <f t="shared" si="125"/>
        <v>91.82989803350327</v>
      </c>
      <c r="Q2050" t="s">
        <v>8337</v>
      </c>
      <c r="R2050" t="s">
        <v>8356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5">
        <v>50000</v>
      </c>
      <c r="E2051" s="1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(E2051/D2051)*100</f>
        <v>120.19070000000001</v>
      </c>
      <c r="P2051" s="14">
        <f t="shared" ref="P2051:P2114" si="129">E2051/L2051</f>
        <v>80.991037735849048</v>
      </c>
      <c r="Q2051" t="s">
        <v>8337</v>
      </c>
      <c r="R2051" t="s">
        <v>8356</v>
      </c>
      <c r="S2051" s="9">
        <f t="shared" ref="S2051:S2114" si="130">(((J2051/60)/60/24)+DATE(1970,1,1))</f>
        <v>41575.527349537035</v>
      </c>
      <c r="T2051" s="9">
        <f t="shared" ref="T2051:T2114" si="131">(((I2051/60)/60/24)+DATE(1970,1,1))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15">
        <v>10000</v>
      </c>
      <c r="E2052" s="1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473.27000000000004</v>
      </c>
      <c r="P2052" s="14">
        <f t="shared" si="129"/>
        <v>278.39411764705881</v>
      </c>
      <c r="Q2052" t="s">
        <v>8337</v>
      </c>
      <c r="R2052" t="s">
        <v>8356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15">
        <v>8000</v>
      </c>
      <c r="E2053" s="1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130.36250000000001</v>
      </c>
      <c r="P2053" s="14">
        <f t="shared" si="129"/>
        <v>43.095041322314053</v>
      </c>
      <c r="Q2053" t="s">
        <v>8337</v>
      </c>
      <c r="R2053" t="s">
        <v>8356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15">
        <v>50000</v>
      </c>
      <c r="E2054" s="1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353.048</v>
      </c>
      <c r="P2054" s="14">
        <f t="shared" si="129"/>
        <v>326.29205175600737</v>
      </c>
      <c r="Q2054" t="s">
        <v>8337</v>
      </c>
      <c r="R2054" t="s">
        <v>8356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15">
        <v>5000</v>
      </c>
      <c r="E2055" s="1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101.02</v>
      </c>
      <c r="P2055" s="14">
        <f t="shared" si="129"/>
        <v>41.743801652892564</v>
      </c>
      <c r="Q2055" t="s">
        <v>8337</v>
      </c>
      <c r="R2055" t="s">
        <v>8356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15">
        <v>35000</v>
      </c>
      <c r="E2056" s="1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113.59142857142857</v>
      </c>
      <c r="P2056" s="14">
        <f t="shared" si="129"/>
        <v>64.020933977455712</v>
      </c>
      <c r="Q2056" t="s">
        <v>8337</v>
      </c>
      <c r="R2056" t="s">
        <v>8356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15">
        <v>6000</v>
      </c>
      <c r="E2057" s="1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167.41666666666666</v>
      </c>
      <c r="P2057" s="14">
        <f t="shared" si="129"/>
        <v>99.455445544554451</v>
      </c>
      <c r="Q2057" t="s">
        <v>8337</v>
      </c>
      <c r="R2057" t="s">
        <v>8356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15">
        <v>50000</v>
      </c>
      <c r="E2058" s="1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153.452</v>
      </c>
      <c r="P2058" s="14">
        <f t="shared" si="129"/>
        <v>138.49458483754512</v>
      </c>
      <c r="Q2058" t="s">
        <v>8337</v>
      </c>
      <c r="R2058" t="s">
        <v>8356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15">
        <v>15000</v>
      </c>
      <c r="E2059" s="1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202.23220000000001</v>
      </c>
      <c r="P2059" s="14">
        <f t="shared" si="129"/>
        <v>45.547792792792798</v>
      </c>
      <c r="Q2059" t="s">
        <v>8337</v>
      </c>
      <c r="R2059" t="s">
        <v>8356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15">
        <v>2560</v>
      </c>
      <c r="E2060" s="1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168.28125</v>
      </c>
      <c r="P2060" s="14">
        <f t="shared" si="129"/>
        <v>10.507317073170732</v>
      </c>
      <c r="Q2060" t="s">
        <v>8337</v>
      </c>
      <c r="R2060" t="s">
        <v>8356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15">
        <v>30000</v>
      </c>
      <c r="E2061" s="1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143.45666666666668</v>
      </c>
      <c r="P2061" s="14">
        <f t="shared" si="129"/>
        <v>114.76533333333333</v>
      </c>
      <c r="Q2061" t="s">
        <v>8337</v>
      </c>
      <c r="R2061" t="s">
        <v>8356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15">
        <v>25000</v>
      </c>
      <c r="E2062" s="1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196.4</v>
      </c>
      <c r="P2062" s="14">
        <f t="shared" si="129"/>
        <v>35.997067448680355</v>
      </c>
      <c r="Q2062" t="s">
        <v>8337</v>
      </c>
      <c r="R2062" t="s">
        <v>8356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15">
        <v>5000</v>
      </c>
      <c r="E2063" s="1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107.91999999999999</v>
      </c>
      <c r="P2063" s="14">
        <f t="shared" si="129"/>
        <v>154.17142857142858</v>
      </c>
      <c r="Q2063" t="s">
        <v>8337</v>
      </c>
      <c r="R2063" t="s">
        <v>8356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15">
        <v>100000</v>
      </c>
      <c r="E2064" s="1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114.97699999999999</v>
      </c>
      <c r="P2064" s="14">
        <f t="shared" si="129"/>
        <v>566.38916256157631</v>
      </c>
      <c r="Q2064" t="s">
        <v>8337</v>
      </c>
      <c r="R2064" t="s">
        <v>8356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15">
        <v>4000</v>
      </c>
      <c r="E2065" s="1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148.04999999999998</v>
      </c>
      <c r="P2065" s="14">
        <f t="shared" si="129"/>
        <v>120.85714285714286</v>
      </c>
      <c r="Q2065" t="s">
        <v>8337</v>
      </c>
      <c r="R2065" t="s">
        <v>8356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15">
        <v>261962</v>
      </c>
      <c r="E2066" s="1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191.16676082790633</v>
      </c>
      <c r="P2066" s="14">
        <f t="shared" si="129"/>
        <v>86.163845492085343</v>
      </c>
      <c r="Q2066" t="s">
        <v>8337</v>
      </c>
      <c r="R2066" t="s">
        <v>8356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15">
        <v>40000</v>
      </c>
      <c r="E2067" s="1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199.215125</v>
      </c>
      <c r="P2067" s="14">
        <f t="shared" si="129"/>
        <v>51.212114395886893</v>
      </c>
      <c r="Q2067" t="s">
        <v>8337</v>
      </c>
      <c r="R2067" t="s">
        <v>8356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15">
        <v>2000</v>
      </c>
      <c r="E2068" s="1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218.6</v>
      </c>
      <c r="P2068" s="14">
        <f t="shared" si="129"/>
        <v>67.261538461538464</v>
      </c>
      <c r="Q2068" t="s">
        <v>8337</v>
      </c>
      <c r="R2068" t="s">
        <v>8356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15">
        <v>495</v>
      </c>
      <c r="E2069" s="1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126.86868686868686</v>
      </c>
      <c r="P2069" s="14">
        <f t="shared" si="129"/>
        <v>62.8</v>
      </c>
      <c r="Q2069" t="s">
        <v>8337</v>
      </c>
      <c r="R2069" t="s">
        <v>8356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15">
        <v>25000</v>
      </c>
      <c r="E2070" s="1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105.22388000000001</v>
      </c>
      <c r="P2070" s="14">
        <f t="shared" si="129"/>
        <v>346.13118421052633</v>
      </c>
      <c r="Q2070" t="s">
        <v>8337</v>
      </c>
      <c r="R2070" t="s">
        <v>8356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15">
        <v>50000</v>
      </c>
      <c r="E2071" s="1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128.40666000000002</v>
      </c>
      <c r="P2071" s="14">
        <f t="shared" si="129"/>
        <v>244.11912547528519</v>
      </c>
      <c r="Q2071" t="s">
        <v>8337</v>
      </c>
      <c r="R2071" t="s">
        <v>8356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15">
        <v>125000</v>
      </c>
      <c r="E2072" s="1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317.3272</v>
      </c>
      <c r="P2072" s="14">
        <f t="shared" si="129"/>
        <v>259.25424836601309</v>
      </c>
      <c r="Q2072" t="s">
        <v>8337</v>
      </c>
      <c r="R2072" t="s">
        <v>8356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15">
        <v>20000</v>
      </c>
      <c r="E2073" s="1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280.73</v>
      </c>
      <c r="P2073" s="14">
        <f t="shared" si="129"/>
        <v>201.96402877697841</v>
      </c>
      <c r="Q2073" t="s">
        <v>8337</v>
      </c>
      <c r="R2073" t="s">
        <v>8356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15">
        <v>71500</v>
      </c>
      <c r="E2074" s="1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110.73146853146854</v>
      </c>
      <c r="P2074" s="14">
        <f t="shared" si="129"/>
        <v>226.20857142857142</v>
      </c>
      <c r="Q2074" t="s">
        <v>8337</v>
      </c>
      <c r="R2074" t="s">
        <v>8356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15">
        <v>100000</v>
      </c>
      <c r="E2075" s="1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152.60429999999999</v>
      </c>
      <c r="P2075" s="14">
        <f t="shared" si="129"/>
        <v>324.69</v>
      </c>
      <c r="Q2075" t="s">
        <v>8337</v>
      </c>
      <c r="R2075" t="s">
        <v>8356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15">
        <v>600</v>
      </c>
      <c r="E2076" s="1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102.49999999999999</v>
      </c>
      <c r="P2076" s="14">
        <f t="shared" si="129"/>
        <v>205</v>
      </c>
      <c r="Q2076" t="s">
        <v>8337</v>
      </c>
      <c r="R2076" t="s">
        <v>8356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15">
        <v>9999</v>
      </c>
      <c r="E2077" s="1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1678.3738373837384</v>
      </c>
      <c r="P2077" s="14">
        <f t="shared" si="129"/>
        <v>20.465926829268295</v>
      </c>
      <c r="Q2077" t="s">
        <v>8337</v>
      </c>
      <c r="R2077" t="s">
        <v>8356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15">
        <v>179000</v>
      </c>
      <c r="E2078" s="1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543.349156424581</v>
      </c>
      <c r="P2078" s="14">
        <f t="shared" si="129"/>
        <v>116.35303146309367</v>
      </c>
      <c r="Q2078" t="s">
        <v>8337</v>
      </c>
      <c r="R2078" t="s">
        <v>8356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15">
        <v>50000</v>
      </c>
      <c r="E2079" s="1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115.50800000000001</v>
      </c>
      <c r="P2079" s="14">
        <f t="shared" si="129"/>
        <v>307.20212765957444</v>
      </c>
      <c r="Q2079" t="s">
        <v>8337</v>
      </c>
      <c r="R2079" t="s">
        <v>8356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15">
        <v>20000</v>
      </c>
      <c r="E2080" s="1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131.20499999999998</v>
      </c>
      <c r="P2080" s="14">
        <f t="shared" si="129"/>
        <v>546.6875</v>
      </c>
      <c r="Q2080" t="s">
        <v>8337</v>
      </c>
      <c r="R2080" t="s">
        <v>8356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15">
        <v>10000</v>
      </c>
      <c r="E2081" s="1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288.17</v>
      </c>
      <c r="P2081" s="14">
        <f t="shared" si="129"/>
        <v>47.474464579901152</v>
      </c>
      <c r="Q2081" t="s">
        <v>8337</v>
      </c>
      <c r="R2081" t="s">
        <v>8356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15">
        <v>1000</v>
      </c>
      <c r="E2082" s="1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507.8</v>
      </c>
      <c r="P2082" s="14">
        <f t="shared" si="129"/>
        <v>101.56</v>
      </c>
      <c r="Q2082" t="s">
        <v>8337</v>
      </c>
      <c r="R2082" t="s">
        <v>8356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15">
        <v>3500</v>
      </c>
      <c r="E2083" s="1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114.57142857142857</v>
      </c>
      <c r="P2083" s="14">
        <f t="shared" si="129"/>
        <v>72.909090909090907</v>
      </c>
      <c r="Q2083" t="s">
        <v>8343</v>
      </c>
      <c r="R2083" t="s">
        <v>8313</v>
      </c>
      <c r="S2083" s="9">
        <f t="shared" si="130"/>
        <v>41004.156886574077</v>
      </c>
      <c r="T2083" s="9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15">
        <v>1500</v>
      </c>
      <c r="E2084" s="1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110.73333333333333</v>
      </c>
      <c r="P2084" s="14">
        <f t="shared" si="129"/>
        <v>43.710526315789473</v>
      </c>
      <c r="Q2084" t="s">
        <v>8343</v>
      </c>
      <c r="R2084" t="s">
        <v>8313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15">
        <v>750</v>
      </c>
      <c r="E2085" s="1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113.33333333333333</v>
      </c>
      <c r="P2085" s="14">
        <f t="shared" si="129"/>
        <v>34</v>
      </c>
      <c r="Q2085" t="s">
        <v>8343</v>
      </c>
      <c r="R2085" t="s">
        <v>8313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15">
        <v>3000</v>
      </c>
      <c r="E2086" s="1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108.33333333333333</v>
      </c>
      <c r="P2086" s="14">
        <f t="shared" si="129"/>
        <v>70.652173913043484</v>
      </c>
      <c r="Q2086" t="s">
        <v>8343</v>
      </c>
      <c r="R2086" t="s">
        <v>8313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15">
        <v>6000</v>
      </c>
      <c r="E2087" s="1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123.53333333333335</v>
      </c>
      <c r="P2087" s="14">
        <f t="shared" si="129"/>
        <v>89.301204819277103</v>
      </c>
      <c r="Q2087" t="s">
        <v>8343</v>
      </c>
      <c r="R2087" t="s">
        <v>8313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15">
        <v>4000</v>
      </c>
      <c r="E2088" s="1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100.69999999999999</v>
      </c>
      <c r="P2088" s="14">
        <f t="shared" si="129"/>
        <v>115.08571428571429</v>
      </c>
      <c r="Q2088" t="s">
        <v>8343</v>
      </c>
      <c r="R2088" t="s">
        <v>8313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15">
        <v>1500</v>
      </c>
      <c r="E2089" s="1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103.53333333333335</v>
      </c>
      <c r="P2089" s="14">
        <f t="shared" si="129"/>
        <v>62.12</v>
      </c>
      <c r="Q2089" t="s">
        <v>8343</v>
      </c>
      <c r="R2089" t="s">
        <v>8313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15">
        <v>3000</v>
      </c>
      <c r="E2090" s="1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115.51066666666668</v>
      </c>
      <c r="P2090" s="14">
        <f t="shared" si="129"/>
        <v>46.204266666666669</v>
      </c>
      <c r="Q2090" t="s">
        <v>8343</v>
      </c>
      <c r="R2090" t="s">
        <v>8313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15">
        <v>2500</v>
      </c>
      <c r="E2091" s="1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120.4004</v>
      </c>
      <c r="P2091" s="14">
        <f t="shared" si="129"/>
        <v>48.54854838709678</v>
      </c>
      <c r="Q2091" t="s">
        <v>8343</v>
      </c>
      <c r="R2091" t="s">
        <v>8313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15">
        <v>8000</v>
      </c>
      <c r="E2092" s="1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115.040375</v>
      </c>
      <c r="P2092" s="14">
        <f t="shared" si="129"/>
        <v>57.520187499999999</v>
      </c>
      <c r="Q2092" t="s">
        <v>8343</v>
      </c>
      <c r="R2092" t="s">
        <v>8313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15">
        <v>18000</v>
      </c>
      <c r="E2093" s="1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120.46777777777777</v>
      </c>
      <c r="P2093" s="14">
        <f t="shared" si="129"/>
        <v>88.147154471544724</v>
      </c>
      <c r="Q2093" t="s">
        <v>8343</v>
      </c>
      <c r="R2093" t="s">
        <v>8313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15">
        <v>6000</v>
      </c>
      <c r="E2094" s="1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101.28333333333333</v>
      </c>
      <c r="P2094" s="14">
        <f t="shared" si="129"/>
        <v>110.49090909090908</v>
      </c>
      <c r="Q2094" t="s">
        <v>8343</v>
      </c>
      <c r="R2094" t="s">
        <v>8313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15">
        <v>1500</v>
      </c>
      <c r="E2095" s="1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102.46666666666667</v>
      </c>
      <c r="P2095" s="14">
        <f t="shared" si="129"/>
        <v>66.826086956521735</v>
      </c>
      <c r="Q2095" t="s">
        <v>8343</v>
      </c>
      <c r="R2095" t="s">
        <v>8313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15">
        <v>3500</v>
      </c>
      <c r="E2096" s="1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120.54285714285714</v>
      </c>
      <c r="P2096" s="14">
        <f t="shared" si="129"/>
        <v>58.597222222222221</v>
      </c>
      <c r="Q2096" t="s">
        <v>8343</v>
      </c>
      <c r="R2096" t="s">
        <v>8313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15">
        <v>2500</v>
      </c>
      <c r="E2097" s="1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 s="14">
        <f t="shared" si="129"/>
        <v>113.63636363636364</v>
      </c>
      <c r="Q2097" t="s">
        <v>8343</v>
      </c>
      <c r="R2097" t="s">
        <v>8313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15">
        <v>600</v>
      </c>
      <c r="E2098" s="1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101.66666666666666</v>
      </c>
      <c r="P2098" s="14">
        <f t="shared" si="129"/>
        <v>43.571428571428569</v>
      </c>
      <c r="Q2098" t="s">
        <v>8343</v>
      </c>
      <c r="R2098" t="s">
        <v>8313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15">
        <v>3000</v>
      </c>
      <c r="E2099" s="1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 s="14">
        <f t="shared" si="129"/>
        <v>78.94736842105263</v>
      </c>
      <c r="Q2099" t="s">
        <v>8343</v>
      </c>
      <c r="R2099" t="s">
        <v>8313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15">
        <v>6000</v>
      </c>
      <c r="E2100" s="1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100.33333333333334</v>
      </c>
      <c r="P2100" s="14">
        <f t="shared" si="129"/>
        <v>188.125</v>
      </c>
      <c r="Q2100" t="s">
        <v>8343</v>
      </c>
      <c r="R2100" t="s">
        <v>8313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5">
        <v>3000</v>
      </c>
      <c r="E2101" s="1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132.36666666666667</v>
      </c>
      <c r="P2101" s="14">
        <f t="shared" si="129"/>
        <v>63.031746031746032</v>
      </c>
      <c r="Q2101" t="s">
        <v>8343</v>
      </c>
      <c r="R2101" t="s">
        <v>8313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15">
        <v>600</v>
      </c>
      <c r="E2102" s="1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136.66666666666666</v>
      </c>
      <c r="P2102" s="14">
        <f t="shared" si="129"/>
        <v>30.37037037037037</v>
      </c>
      <c r="Q2102" t="s">
        <v>8343</v>
      </c>
      <c r="R2102" t="s">
        <v>8313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15">
        <v>2000</v>
      </c>
      <c r="E2103" s="1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113.25</v>
      </c>
      <c r="P2103" s="14">
        <f t="shared" si="129"/>
        <v>51.477272727272727</v>
      </c>
      <c r="Q2103" t="s">
        <v>8343</v>
      </c>
      <c r="R2103" t="s">
        <v>8313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15">
        <v>1000</v>
      </c>
      <c r="E2104" s="1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 s="14">
        <f t="shared" si="129"/>
        <v>35.789473684210527</v>
      </c>
      <c r="Q2104" t="s">
        <v>8343</v>
      </c>
      <c r="R2104" t="s">
        <v>8313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15">
        <v>7777</v>
      </c>
      <c r="E2105" s="1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146.12318374694613</v>
      </c>
      <c r="P2105" s="14">
        <f t="shared" si="129"/>
        <v>98.817391304347822</v>
      </c>
      <c r="Q2105" t="s">
        <v>8343</v>
      </c>
      <c r="R2105" t="s">
        <v>8313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15">
        <v>800</v>
      </c>
      <c r="E2106" s="1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129.5</v>
      </c>
      <c r="P2106" s="14">
        <f t="shared" si="129"/>
        <v>28</v>
      </c>
      <c r="Q2106" t="s">
        <v>8343</v>
      </c>
      <c r="R2106" t="s">
        <v>8313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15">
        <v>2000</v>
      </c>
      <c r="E2107" s="1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 s="14">
        <f t="shared" si="129"/>
        <v>51.313131313131315</v>
      </c>
      <c r="Q2107" t="s">
        <v>8343</v>
      </c>
      <c r="R2107" t="s">
        <v>8313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15">
        <v>2200</v>
      </c>
      <c r="E2108" s="1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107.04545454545456</v>
      </c>
      <c r="P2108" s="14">
        <f t="shared" si="129"/>
        <v>53.522727272727273</v>
      </c>
      <c r="Q2108" t="s">
        <v>8343</v>
      </c>
      <c r="R2108" t="s">
        <v>8313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15">
        <v>2000</v>
      </c>
      <c r="E2109" s="1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107.73299999999999</v>
      </c>
      <c r="P2109" s="14">
        <f t="shared" si="129"/>
        <v>37.149310344827583</v>
      </c>
      <c r="Q2109" t="s">
        <v>8343</v>
      </c>
      <c r="R2109" t="s">
        <v>8313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15">
        <v>16000</v>
      </c>
      <c r="E2110" s="1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107.31250000000001</v>
      </c>
      <c r="P2110" s="14">
        <f t="shared" si="129"/>
        <v>89.895287958115176</v>
      </c>
      <c r="Q2110" t="s">
        <v>8343</v>
      </c>
      <c r="R2110" t="s">
        <v>8313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15">
        <v>4000</v>
      </c>
      <c r="E2111" s="1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106.52500000000001</v>
      </c>
      <c r="P2111" s="14">
        <f t="shared" si="129"/>
        <v>106.52500000000001</v>
      </c>
      <c r="Q2111" t="s">
        <v>8343</v>
      </c>
      <c r="R2111" t="s">
        <v>8313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15">
        <v>2000</v>
      </c>
      <c r="E2112" s="1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100.35000000000001</v>
      </c>
      <c r="P2112" s="14">
        <f t="shared" si="129"/>
        <v>52.815789473684212</v>
      </c>
      <c r="Q2112" t="s">
        <v>8343</v>
      </c>
      <c r="R2112" t="s">
        <v>8313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15">
        <v>2000</v>
      </c>
      <c r="E2113" s="1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106.5</v>
      </c>
      <c r="P2113" s="14">
        <f t="shared" si="129"/>
        <v>54.615384615384613</v>
      </c>
      <c r="Q2113" t="s">
        <v>8343</v>
      </c>
      <c r="R2113" t="s">
        <v>8313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15">
        <v>300</v>
      </c>
      <c r="E2114" s="1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 s="14">
        <f t="shared" si="129"/>
        <v>27.272727272727273</v>
      </c>
      <c r="Q2114" t="s">
        <v>8343</v>
      </c>
      <c r="R2114" t="s">
        <v>8313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15">
        <v>7000</v>
      </c>
      <c r="E2115" s="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(E2115/D2115)*100</f>
        <v>104.85714285714285</v>
      </c>
      <c r="P2115" s="14">
        <f t="shared" ref="P2115:P2178" si="133">E2115/L2115</f>
        <v>68.598130841121488</v>
      </c>
      <c r="Q2115" t="s">
        <v>8343</v>
      </c>
      <c r="R2115" t="s">
        <v>8313</v>
      </c>
      <c r="S2115" s="9">
        <f t="shared" ref="S2115:S2178" si="134">(((J2115/60)/60/24)+DATE(1970,1,1))</f>
        <v>41870.86546296296</v>
      </c>
      <c r="T2115" s="9">
        <f t="shared" ref="T2115:T2178" si="135">(((I2115/60)/60/24)+DATE(1970,1,1))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15">
        <v>5000</v>
      </c>
      <c r="E2116" s="1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104.69999999999999</v>
      </c>
      <c r="P2116" s="14">
        <f t="shared" si="133"/>
        <v>35.612244897959187</v>
      </c>
      <c r="Q2116" t="s">
        <v>8343</v>
      </c>
      <c r="R2116" t="s">
        <v>8313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15">
        <v>1500</v>
      </c>
      <c r="E2117" s="1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225.66666666666669</v>
      </c>
      <c r="P2117" s="14">
        <f t="shared" si="133"/>
        <v>94.027777777777771</v>
      </c>
      <c r="Q2117" t="s">
        <v>8343</v>
      </c>
      <c r="R2117" t="s">
        <v>8313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15">
        <v>48000</v>
      </c>
      <c r="E2118" s="1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100.90416666666667</v>
      </c>
      <c r="P2118" s="14">
        <f t="shared" si="133"/>
        <v>526.45652173913038</v>
      </c>
      <c r="Q2118" t="s">
        <v>8343</v>
      </c>
      <c r="R2118" t="s">
        <v>8313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15">
        <v>1200</v>
      </c>
      <c r="E2119" s="1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147.75</v>
      </c>
      <c r="P2119" s="14">
        <f t="shared" si="133"/>
        <v>50.657142857142858</v>
      </c>
      <c r="Q2119" t="s">
        <v>8343</v>
      </c>
      <c r="R2119" t="s">
        <v>8313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15">
        <v>1000</v>
      </c>
      <c r="E2120" s="1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134.61099999999999</v>
      </c>
      <c r="P2120" s="14">
        <f t="shared" si="133"/>
        <v>79.182941176470578</v>
      </c>
      <c r="Q2120" t="s">
        <v>8343</v>
      </c>
      <c r="R2120" t="s">
        <v>8313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15">
        <v>2000</v>
      </c>
      <c r="E2121" s="1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100.75</v>
      </c>
      <c r="P2121" s="14">
        <f t="shared" si="133"/>
        <v>91.590909090909093</v>
      </c>
      <c r="Q2121" t="s">
        <v>8343</v>
      </c>
      <c r="R2121" t="s">
        <v>8313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15">
        <v>8000</v>
      </c>
      <c r="E2122" s="1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100.880375</v>
      </c>
      <c r="P2122" s="14">
        <f t="shared" si="133"/>
        <v>116.96275362318841</v>
      </c>
      <c r="Q2122" t="s">
        <v>8343</v>
      </c>
      <c r="R2122" t="s">
        <v>8313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15">
        <v>50000</v>
      </c>
      <c r="E2123" s="1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0.56800000000000006</v>
      </c>
      <c r="P2123" s="14">
        <f t="shared" si="133"/>
        <v>28.4</v>
      </c>
      <c r="Q2123" t="s">
        <v>8346</v>
      </c>
      <c r="R2123" t="s">
        <v>8315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15">
        <v>80000</v>
      </c>
      <c r="E2124" s="1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0.38750000000000001</v>
      </c>
      <c r="P2124" s="14">
        <f t="shared" si="133"/>
        <v>103.33333333333333</v>
      </c>
      <c r="Q2124" t="s">
        <v>8346</v>
      </c>
      <c r="R2124" t="s">
        <v>8315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15">
        <v>500</v>
      </c>
      <c r="E2125" s="1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 s="14">
        <f t="shared" si="133"/>
        <v>10</v>
      </c>
      <c r="Q2125" t="s">
        <v>8346</v>
      </c>
      <c r="R2125" t="s">
        <v>8315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15">
        <v>1100</v>
      </c>
      <c r="E2126" s="1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10.454545454545453</v>
      </c>
      <c r="P2126" s="14">
        <f t="shared" si="133"/>
        <v>23</v>
      </c>
      <c r="Q2126" t="s">
        <v>8346</v>
      </c>
      <c r="R2126" t="s">
        <v>8315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15">
        <v>60000</v>
      </c>
      <c r="E2127" s="1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1.4200000000000002</v>
      </c>
      <c r="P2127" s="14">
        <f t="shared" si="133"/>
        <v>31.555555555555557</v>
      </c>
      <c r="Q2127" t="s">
        <v>8346</v>
      </c>
      <c r="R2127" t="s">
        <v>8315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15">
        <v>20000</v>
      </c>
      <c r="E2128" s="1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0.05</v>
      </c>
      <c r="P2128" s="14">
        <f t="shared" si="133"/>
        <v>5</v>
      </c>
      <c r="Q2128" t="s">
        <v>8346</v>
      </c>
      <c r="R2128" t="s">
        <v>8315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15">
        <v>28000</v>
      </c>
      <c r="E2129" s="1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28.842857142857142</v>
      </c>
      <c r="P2129" s="14">
        <f t="shared" si="133"/>
        <v>34.220338983050844</v>
      </c>
      <c r="Q2129" t="s">
        <v>8346</v>
      </c>
      <c r="R2129" t="s">
        <v>8315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15">
        <v>15000</v>
      </c>
      <c r="E2130" s="1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0.16666666666666669</v>
      </c>
      <c r="P2130" s="14">
        <f t="shared" si="133"/>
        <v>25</v>
      </c>
      <c r="Q2130" t="s">
        <v>8346</v>
      </c>
      <c r="R2130" t="s">
        <v>8315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15">
        <v>2000</v>
      </c>
      <c r="E2131" s="1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11.799999999999999</v>
      </c>
      <c r="P2131" s="14">
        <f t="shared" si="133"/>
        <v>19.666666666666668</v>
      </c>
      <c r="Q2131" t="s">
        <v>8346</v>
      </c>
      <c r="R2131" t="s">
        <v>8315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15">
        <v>42000</v>
      </c>
      <c r="E2132" s="1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0.20238095238095236</v>
      </c>
      <c r="P2132" s="14">
        <f t="shared" si="133"/>
        <v>21.25</v>
      </c>
      <c r="Q2132" t="s">
        <v>8346</v>
      </c>
      <c r="R2132" t="s">
        <v>8315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15">
        <v>500</v>
      </c>
      <c r="E2133" s="1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 s="14">
        <f t="shared" si="133"/>
        <v>8.3333333333333339</v>
      </c>
      <c r="Q2133" t="s">
        <v>8346</v>
      </c>
      <c r="R2133" t="s">
        <v>8315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15">
        <v>100000</v>
      </c>
      <c r="E2134" s="1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2.1129899999999995</v>
      </c>
      <c r="P2134" s="14">
        <f t="shared" si="133"/>
        <v>21.34333333333333</v>
      </c>
      <c r="Q2134" t="s">
        <v>8346</v>
      </c>
      <c r="R2134" t="s">
        <v>8315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15">
        <v>1000</v>
      </c>
      <c r="E2135" s="1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</v>
      </c>
      <c r="P2135" s="14">
        <f t="shared" si="133"/>
        <v>5.333333333333333</v>
      </c>
      <c r="Q2135" t="s">
        <v>8346</v>
      </c>
      <c r="R2135" t="s">
        <v>8315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15">
        <v>6000</v>
      </c>
      <c r="E2136" s="1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1.7333333333333332</v>
      </c>
      <c r="P2136" s="14">
        <f t="shared" si="133"/>
        <v>34.666666666666664</v>
      </c>
      <c r="Q2136" t="s">
        <v>8346</v>
      </c>
      <c r="R2136" t="s">
        <v>8315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15">
        <v>5000</v>
      </c>
      <c r="E2137" s="1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</v>
      </c>
      <c r="P2137" s="14">
        <f t="shared" si="133"/>
        <v>21.727272727272727</v>
      </c>
      <c r="Q2137" t="s">
        <v>8346</v>
      </c>
      <c r="R2137" t="s">
        <v>8315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15">
        <v>80000</v>
      </c>
      <c r="E2138" s="1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5.9612499999999999E-2</v>
      </c>
      <c r="P2138" s="14">
        <f t="shared" si="133"/>
        <v>11.922499999999999</v>
      </c>
      <c r="Q2138" t="s">
        <v>8346</v>
      </c>
      <c r="R2138" t="s">
        <v>8315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15">
        <v>50000</v>
      </c>
      <c r="E2139" s="1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28.405999999999999</v>
      </c>
      <c r="P2139" s="14">
        <f t="shared" si="133"/>
        <v>26.59737827715356</v>
      </c>
      <c r="Q2139" t="s">
        <v>8346</v>
      </c>
      <c r="R2139" t="s">
        <v>8315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15">
        <v>1000</v>
      </c>
      <c r="E2140" s="1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12.8</v>
      </c>
      <c r="P2140" s="14">
        <f t="shared" si="133"/>
        <v>10.666666666666666</v>
      </c>
      <c r="Q2140" t="s">
        <v>8346</v>
      </c>
      <c r="R2140" t="s">
        <v>8315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15">
        <v>30000</v>
      </c>
      <c r="E2141" s="1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5.42</v>
      </c>
      <c r="P2141" s="14">
        <f t="shared" si="133"/>
        <v>29.035714285714285</v>
      </c>
      <c r="Q2141" t="s">
        <v>8346</v>
      </c>
      <c r="R2141" t="s">
        <v>8315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15">
        <v>500000</v>
      </c>
      <c r="E2142" s="1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0.11199999999999999</v>
      </c>
      <c r="P2142" s="14">
        <f t="shared" si="133"/>
        <v>50.909090909090907</v>
      </c>
      <c r="Q2142" t="s">
        <v>8346</v>
      </c>
      <c r="R2142" t="s">
        <v>8315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15">
        <v>15000</v>
      </c>
      <c r="E2143" s="1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 s="14" t="e">
        <f t="shared" si="133"/>
        <v>#DIV/0!</v>
      </c>
      <c r="Q2143" t="s">
        <v>8346</v>
      </c>
      <c r="R2143" t="s">
        <v>8315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15">
        <v>10500</v>
      </c>
      <c r="E2144" s="1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5.7238095238095239</v>
      </c>
      <c r="P2144" s="14">
        <f t="shared" si="133"/>
        <v>50.083333333333336</v>
      </c>
      <c r="Q2144" t="s">
        <v>8346</v>
      </c>
      <c r="R2144" t="s">
        <v>8315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15">
        <v>2000</v>
      </c>
      <c r="E2145" s="1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11.25</v>
      </c>
      <c r="P2145" s="14">
        <f t="shared" si="133"/>
        <v>45</v>
      </c>
      <c r="Q2145" t="s">
        <v>8346</v>
      </c>
      <c r="R2145" t="s">
        <v>8315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15">
        <v>35500</v>
      </c>
      <c r="E2146" s="1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1.7098591549295776</v>
      </c>
      <c r="P2146" s="14">
        <f t="shared" si="133"/>
        <v>25.291666666666668</v>
      </c>
      <c r="Q2146" t="s">
        <v>8346</v>
      </c>
      <c r="R2146" t="s">
        <v>8315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15">
        <v>15000</v>
      </c>
      <c r="E2147" s="1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30.433333333333334</v>
      </c>
      <c r="P2147" s="14">
        <f t="shared" si="133"/>
        <v>51.292134831460672</v>
      </c>
      <c r="Q2147" t="s">
        <v>8346</v>
      </c>
      <c r="R2147" t="s">
        <v>8315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15">
        <v>5000</v>
      </c>
      <c r="E2148" s="1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0.02</v>
      </c>
      <c r="P2148" s="14">
        <f t="shared" si="133"/>
        <v>1</v>
      </c>
      <c r="Q2148" t="s">
        <v>8346</v>
      </c>
      <c r="R2148" t="s">
        <v>8315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5">
        <v>390000</v>
      </c>
      <c r="E2149" s="1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0.69641025641025645</v>
      </c>
      <c r="P2149" s="14">
        <f t="shared" si="133"/>
        <v>49.381818181818183</v>
      </c>
      <c r="Q2149" t="s">
        <v>8346</v>
      </c>
      <c r="R2149" t="s">
        <v>8315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15">
        <v>100</v>
      </c>
      <c r="E2150" s="1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 s="14">
        <f t="shared" si="133"/>
        <v>1</v>
      </c>
      <c r="Q2150" t="s">
        <v>8346</v>
      </c>
      <c r="R2150" t="s">
        <v>8315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15">
        <v>2000</v>
      </c>
      <c r="E2151" s="1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 s="14" t="e">
        <f t="shared" si="133"/>
        <v>#DIV/0!</v>
      </c>
      <c r="Q2151" t="s">
        <v>8346</v>
      </c>
      <c r="R2151" t="s">
        <v>8315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5">
        <v>50000</v>
      </c>
      <c r="E2152" s="1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0.80999999999999994</v>
      </c>
      <c r="P2152" s="14">
        <f t="shared" si="133"/>
        <v>101.25</v>
      </c>
      <c r="Q2152" t="s">
        <v>8346</v>
      </c>
      <c r="R2152" t="s">
        <v>8315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15">
        <v>45000</v>
      </c>
      <c r="E2153" s="1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0.26222222222222225</v>
      </c>
      <c r="P2153" s="14">
        <f t="shared" si="133"/>
        <v>19.666666666666668</v>
      </c>
      <c r="Q2153" t="s">
        <v>8346</v>
      </c>
      <c r="R2153" t="s">
        <v>8315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15">
        <v>30000</v>
      </c>
      <c r="E2154" s="1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0.16666666666666669</v>
      </c>
      <c r="P2154" s="14">
        <f t="shared" si="133"/>
        <v>12.5</v>
      </c>
      <c r="Q2154" t="s">
        <v>8346</v>
      </c>
      <c r="R2154" t="s">
        <v>8315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15">
        <v>372625</v>
      </c>
      <c r="E2155" s="1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9.124454880912446E-3</v>
      </c>
      <c r="P2155" s="14">
        <f t="shared" si="133"/>
        <v>8.5</v>
      </c>
      <c r="Q2155" t="s">
        <v>8346</v>
      </c>
      <c r="R2155" t="s">
        <v>8315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15">
        <v>250</v>
      </c>
      <c r="E2156" s="1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0.8</v>
      </c>
      <c r="P2156" s="14">
        <f t="shared" si="133"/>
        <v>1</v>
      </c>
      <c r="Q2156" t="s">
        <v>8346</v>
      </c>
      <c r="R2156" t="s">
        <v>8315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15">
        <v>5000</v>
      </c>
      <c r="E2157" s="1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2.2999999999999998</v>
      </c>
      <c r="P2157" s="14">
        <f t="shared" si="133"/>
        <v>23</v>
      </c>
      <c r="Q2157" t="s">
        <v>8346</v>
      </c>
      <c r="R2157" t="s">
        <v>8315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15">
        <v>56000</v>
      </c>
      <c r="E2158" s="1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2.6660714285714282</v>
      </c>
      <c r="P2158" s="14">
        <f t="shared" si="133"/>
        <v>17.987951807228917</v>
      </c>
      <c r="Q2158" t="s">
        <v>8346</v>
      </c>
      <c r="R2158" t="s">
        <v>8315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15">
        <v>75000</v>
      </c>
      <c r="E2159" s="1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28.192</v>
      </c>
      <c r="P2159" s="14">
        <f t="shared" si="133"/>
        <v>370.94736842105266</v>
      </c>
      <c r="Q2159" t="s">
        <v>8346</v>
      </c>
      <c r="R2159" t="s">
        <v>8315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15">
        <v>300000</v>
      </c>
      <c r="E2160" s="1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6.5900366666666672</v>
      </c>
      <c r="P2160" s="14">
        <f t="shared" si="133"/>
        <v>63.569485530546629</v>
      </c>
      <c r="Q2160" t="s">
        <v>8346</v>
      </c>
      <c r="R2160" t="s">
        <v>8315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15">
        <v>3600</v>
      </c>
      <c r="E2161" s="1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0.72222222222222221</v>
      </c>
      <c r="P2161" s="14">
        <f t="shared" si="133"/>
        <v>13</v>
      </c>
      <c r="Q2161" t="s">
        <v>8346</v>
      </c>
      <c r="R2161" t="s">
        <v>8315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15">
        <v>10000</v>
      </c>
      <c r="E2162" s="1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0.85000000000000009</v>
      </c>
      <c r="P2162" s="14">
        <f t="shared" si="133"/>
        <v>5.3125</v>
      </c>
      <c r="Q2162" t="s">
        <v>8346</v>
      </c>
      <c r="R2162" t="s">
        <v>8315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15">
        <v>400</v>
      </c>
      <c r="E2163" s="1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115.75</v>
      </c>
      <c r="P2163" s="14">
        <f t="shared" si="133"/>
        <v>35.615384615384613</v>
      </c>
      <c r="Q2163" t="s">
        <v>8343</v>
      </c>
      <c r="R2163" t="s">
        <v>8310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15">
        <v>4500</v>
      </c>
      <c r="E2164" s="1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112.26666666666667</v>
      </c>
      <c r="P2164" s="14">
        <f t="shared" si="133"/>
        <v>87.103448275862064</v>
      </c>
      <c r="Q2164" t="s">
        <v>8343</v>
      </c>
      <c r="R2164" t="s">
        <v>8310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15">
        <v>2500</v>
      </c>
      <c r="E2165" s="1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132.20000000000002</v>
      </c>
      <c r="P2165" s="14">
        <f t="shared" si="133"/>
        <v>75.11363636363636</v>
      </c>
      <c r="Q2165" t="s">
        <v>8343</v>
      </c>
      <c r="R2165" t="s">
        <v>8310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15">
        <v>5500</v>
      </c>
      <c r="E2166" s="1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102.63636363636364</v>
      </c>
      <c r="P2166" s="14">
        <f t="shared" si="133"/>
        <v>68.01204819277109</v>
      </c>
      <c r="Q2166" t="s">
        <v>8343</v>
      </c>
      <c r="R2166" t="s">
        <v>8310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15">
        <v>2500</v>
      </c>
      <c r="E2167" s="1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138.64000000000001</v>
      </c>
      <c r="P2167" s="14">
        <f t="shared" si="133"/>
        <v>29.623931623931625</v>
      </c>
      <c r="Q2167" t="s">
        <v>8343</v>
      </c>
      <c r="R2167" t="s">
        <v>8310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15">
        <v>2000</v>
      </c>
      <c r="E2168" s="1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146.6</v>
      </c>
      <c r="P2168" s="14">
        <f t="shared" si="133"/>
        <v>91.625</v>
      </c>
      <c r="Q2168" t="s">
        <v>8343</v>
      </c>
      <c r="R2168" t="s">
        <v>8310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15">
        <v>150</v>
      </c>
      <c r="E2169" s="1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 s="14">
        <f t="shared" si="133"/>
        <v>22.5</v>
      </c>
      <c r="Q2169" t="s">
        <v>8343</v>
      </c>
      <c r="R2169" t="s">
        <v>8310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15">
        <v>18000</v>
      </c>
      <c r="E2170" s="1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121.5816111111111</v>
      </c>
      <c r="P2170" s="14">
        <f t="shared" si="133"/>
        <v>64.366735294117646</v>
      </c>
      <c r="Q2170" t="s">
        <v>8343</v>
      </c>
      <c r="R2170" t="s">
        <v>8310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15">
        <v>153</v>
      </c>
      <c r="E2171" s="1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 s="14">
        <f t="shared" si="133"/>
        <v>21.857142857142858</v>
      </c>
      <c r="Q2171" t="s">
        <v>8343</v>
      </c>
      <c r="R2171" t="s">
        <v>8310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15">
        <v>350</v>
      </c>
      <c r="E2172" s="1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180.85714285714286</v>
      </c>
      <c r="P2172" s="14">
        <f t="shared" si="133"/>
        <v>33.315789473684212</v>
      </c>
      <c r="Q2172" t="s">
        <v>8343</v>
      </c>
      <c r="R2172" t="s">
        <v>8310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15">
        <v>4000</v>
      </c>
      <c r="E2173" s="1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106.075</v>
      </c>
      <c r="P2173" s="14">
        <f t="shared" si="133"/>
        <v>90.276595744680847</v>
      </c>
      <c r="Q2173" t="s">
        <v>8343</v>
      </c>
      <c r="R2173" t="s">
        <v>8310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15">
        <v>1000</v>
      </c>
      <c r="E2174" s="1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 s="14">
        <f t="shared" si="133"/>
        <v>76.92307692307692</v>
      </c>
      <c r="Q2174" t="s">
        <v>8343</v>
      </c>
      <c r="R2174" t="s">
        <v>8310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15">
        <v>4200</v>
      </c>
      <c r="E2175" s="1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126.92857142857143</v>
      </c>
      <c r="P2175" s="14">
        <f t="shared" si="133"/>
        <v>59.233333333333334</v>
      </c>
      <c r="Q2175" t="s">
        <v>8343</v>
      </c>
      <c r="R2175" t="s">
        <v>8310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15">
        <v>4000</v>
      </c>
      <c r="E2176" s="1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102.97499999999999</v>
      </c>
      <c r="P2176" s="14">
        <f t="shared" si="133"/>
        <v>65.38095238095238</v>
      </c>
      <c r="Q2176" t="s">
        <v>8343</v>
      </c>
      <c r="R2176" t="s">
        <v>8310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15">
        <v>700</v>
      </c>
      <c r="E2177" s="1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 s="14">
        <f t="shared" si="133"/>
        <v>67.307692307692307</v>
      </c>
      <c r="Q2177" t="s">
        <v>8343</v>
      </c>
      <c r="R2177" t="s">
        <v>8310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15">
        <v>5000</v>
      </c>
      <c r="E2178" s="1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126.02</v>
      </c>
      <c r="P2178" s="14">
        <f t="shared" si="133"/>
        <v>88.74647887323944</v>
      </c>
      <c r="Q2178" t="s">
        <v>8343</v>
      </c>
      <c r="R2178" t="s">
        <v>8310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15">
        <v>2500</v>
      </c>
      <c r="E2179" s="1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(E2179/D2179)*100</f>
        <v>100.12</v>
      </c>
      <c r="P2179" s="14">
        <f t="shared" ref="P2179:P2242" si="137">E2179/L2179</f>
        <v>65.868421052631575</v>
      </c>
      <c r="Q2179" t="s">
        <v>8343</v>
      </c>
      <c r="R2179" t="s">
        <v>8310</v>
      </c>
      <c r="S2179" s="9">
        <f t="shared" ref="S2179:S2242" si="138">(((J2179/60)/60/24)+DATE(1970,1,1))</f>
        <v>42502.250775462962</v>
      </c>
      <c r="T2179" s="9">
        <f t="shared" ref="T2179:T2242" si="139">(((I2179/60)/60/24)+DATE(1970,1,1))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15">
        <v>25000</v>
      </c>
      <c r="E2180" s="1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138.64000000000001</v>
      </c>
      <c r="P2180" s="14">
        <f t="shared" si="137"/>
        <v>40.349243306169967</v>
      </c>
      <c r="Q2180" t="s">
        <v>8343</v>
      </c>
      <c r="R2180" t="s">
        <v>8310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15">
        <v>1000</v>
      </c>
      <c r="E2181" s="1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161.4</v>
      </c>
      <c r="P2181" s="14">
        <f t="shared" si="137"/>
        <v>76.857142857142861</v>
      </c>
      <c r="Q2181" t="s">
        <v>8343</v>
      </c>
      <c r="R2181" t="s">
        <v>8310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15">
        <v>5000</v>
      </c>
      <c r="E2182" s="1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107.18419999999999</v>
      </c>
      <c r="P2182" s="14">
        <f t="shared" si="137"/>
        <v>68.707820512820518</v>
      </c>
      <c r="Q2182" t="s">
        <v>8343</v>
      </c>
      <c r="R2182" t="s">
        <v>8310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15">
        <v>2000</v>
      </c>
      <c r="E2183" s="1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153.1</v>
      </c>
      <c r="P2183" s="14">
        <f t="shared" si="137"/>
        <v>57.773584905660378</v>
      </c>
      <c r="Q2183" t="s">
        <v>8346</v>
      </c>
      <c r="R2183" t="s">
        <v>8321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15">
        <v>3000</v>
      </c>
      <c r="E2184" s="1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524.16666666666663</v>
      </c>
      <c r="P2184" s="14">
        <f t="shared" si="137"/>
        <v>44.171348314606739</v>
      </c>
      <c r="Q2184" t="s">
        <v>8346</v>
      </c>
      <c r="R2184" t="s">
        <v>8321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15">
        <v>1800</v>
      </c>
      <c r="E2185" s="1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489.27777777777777</v>
      </c>
      <c r="P2185" s="14">
        <f t="shared" si="137"/>
        <v>31.566308243727597</v>
      </c>
      <c r="Q2185" t="s">
        <v>8346</v>
      </c>
      <c r="R2185" t="s">
        <v>8321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15">
        <v>10000</v>
      </c>
      <c r="E2186" s="1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284.74</v>
      </c>
      <c r="P2186" s="14">
        <f t="shared" si="137"/>
        <v>107.04511278195488</v>
      </c>
      <c r="Q2186" t="s">
        <v>8346</v>
      </c>
      <c r="R2186" t="s">
        <v>8321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15">
        <v>5000</v>
      </c>
      <c r="E2187" s="1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1856.97</v>
      </c>
      <c r="P2187" s="14">
        <f t="shared" si="137"/>
        <v>149.03451043338683</v>
      </c>
      <c r="Q2187" t="s">
        <v>8346</v>
      </c>
      <c r="R2187" t="s">
        <v>8321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15">
        <v>20000</v>
      </c>
      <c r="E2188" s="1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109.67499999999998</v>
      </c>
      <c r="P2188" s="14">
        <f t="shared" si="137"/>
        <v>55.956632653061227</v>
      </c>
      <c r="Q2188" t="s">
        <v>8346</v>
      </c>
      <c r="R2188" t="s">
        <v>8321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15">
        <v>20000</v>
      </c>
      <c r="E2189" s="1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1014.6425</v>
      </c>
      <c r="P2189" s="14">
        <f t="shared" si="137"/>
        <v>56.970381807973048</v>
      </c>
      <c r="Q2189" t="s">
        <v>8346</v>
      </c>
      <c r="R2189" t="s">
        <v>8321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15">
        <v>5494</v>
      </c>
      <c r="E2190" s="1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412.17692027666544</v>
      </c>
      <c r="P2190" s="14">
        <f t="shared" si="137"/>
        <v>44.056420233463037</v>
      </c>
      <c r="Q2190" t="s">
        <v>8346</v>
      </c>
      <c r="R2190" t="s">
        <v>8321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15">
        <v>1200</v>
      </c>
      <c r="E2191" s="1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503.25</v>
      </c>
      <c r="P2191" s="14">
        <f t="shared" si="137"/>
        <v>68.625</v>
      </c>
      <c r="Q2191" t="s">
        <v>8346</v>
      </c>
      <c r="R2191" t="s">
        <v>8321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15">
        <v>19000</v>
      </c>
      <c r="E2192" s="1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184.61052631578946</v>
      </c>
      <c r="P2192" s="14">
        <f t="shared" si="137"/>
        <v>65.318435754189949</v>
      </c>
      <c r="Q2192" t="s">
        <v>8346</v>
      </c>
      <c r="R2192" t="s">
        <v>8321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15">
        <v>750</v>
      </c>
      <c r="E2193" s="1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119.73333333333333</v>
      </c>
      <c r="P2193" s="14">
        <f t="shared" si="137"/>
        <v>35.92</v>
      </c>
      <c r="Q2193" t="s">
        <v>8346</v>
      </c>
      <c r="R2193" t="s">
        <v>8321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15">
        <v>12000</v>
      </c>
      <c r="E2194" s="1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1081.2401666666667</v>
      </c>
      <c r="P2194" s="14">
        <f t="shared" si="137"/>
        <v>40.070667078443485</v>
      </c>
      <c r="Q2194" t="s">
        <v>8346</v>
      </c>
      <c r="R2194" t="s">
        <v>8321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15">
        <v>15000</v>
      </c>
      <c r="E2195" s="1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452.37333333333333</v>
      </c>
      <c r="P2195" s="14">
        <f t="shared" si="137"/>
        <v>75.647714604236342</v>
      </c>
      <c r="Q2195" t="s">
        <v>8346</v>
      </c>
      <c r="R2195" t="s">
        <v>8321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15">
        <v>10000</v>
      </c>
      <c r="E2196" s="1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537.37</v>
      </c>
      <c r="P2196" s="14">
        <f t="shared" si="137"/>
        <v>61.203872437357631</v>
      </c>
      <c r="Q2196" t="s">
        <v>8346</v>
      </c>
      <c r="R2196" t="s">
        <v>8321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15">
        <v>4600</v>
      </c>
      <c r="E2197" s="1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120.32608695652173</v>
      </c>
      <c r="P2197" s="14">
        <f t="shared" si="137"/>
        <v>48.130434782608695</v>
      </c>
      <c r="Q2197" t="s">
        <v>8346</v>
      </c>
      <c r="R2197" t="s">
        <v>8321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15">
        <v>14000</v>
      </c>
      <c r="E2198" s="1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113.83571428571429</v>
      </c>
      <c r="P2198" s="14">
        <f t="shared" si="137"/>
        <v>68.106837606837601</v>
      </c>
      <c r="Q2198" t="s">
        <v>8346</v>
      </c>
      <c r="R2198" t="s">
        <v>8321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15">
        <v>30000</v>
      </c>
      <c r="E2199" s="1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951.03109999999992</v>
      </c>
      <c r="P2199" s="14">
        <f t="shared" si="137"/>
        <v>65.891300230946882</v>
      </c>
      <c r="Q2199" t="s">
        <v>8346</v>
      </c>
      <c r="R2199" t="s">
        <v>8321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15">
        <v>40000</v>
      </c>
      <c r="E2200" s="1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132.89249999999998</v>
      </c>
      <c r="P2200" s="14">
        <f t="shared" si="137"/>
        <v>81.654377880184327</v>
      </c>
      <c r="Q2200" t="s">
        <v>8346</v>
      </c>
      <c r="R2200" t="s">
        <v>8321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15">
        <v>9000</v>
      </c>
      <c r="E2201" s="1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146.97777777777779</v>
      </c>
      <c r="P2201" s="14">
        <f t="shared" si="137"/>
        <v>52.701195219123505</v>
      </c>
      <c r="Q2201" t="s">
        <v>8346</v>
      </c>
      <c r="R2201" t="s">
        <v>8321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15">
        <v>2000</v>
      </c>
      <c r="E2202" s="1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542.15</v>
      </c>
      <c r="P2202" s="14">
        <f t="shared" si="137"/>
        <v>41.228136882129277</v>
      </c>
      <c r="Q2202" t="s">
        <v>8346</v>
      </c>
      <c r="R2202" t="s">
        <v>8321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15">
        <v>110</v>
      </c>
      <c r="E2203" s="1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382.71818181818185</v>
      </c>
      <c r="P2203" s="14">
        <f t="shared" si="137"/>
        <v>15.035357142857142</v>
      </c>
      <c r="Q2203" t="s">
        <v>8343</v>
      </c>
      <c r="R2203" t="s">
        <v>8314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15">
        <v>4000</v>
      </c>
      <c r="E2204" s="1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704.18124999999998</v>
      </c>
      <c r="P2204" s="14">
        <f t="shared" si="137"/>
        <v>39.066920943134534</v>
      </c>
      <c r="Q2204" t="s">
        <v>8343</v>
      </c>
      <c r="R2204" t="s">
        <v>8314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15">
        <v>2000</v>
      </c>
      <c r="E2205" s="1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109.55</v>
      </c>
      <c r="P2205" s="14">
        <f t="shared" si="137"/>
        <v>43.82</v>
      </c>
      <c r="Q2205" t="s">
        <v>8343</v>
      </c>
      <c r="R2205" t="s">
        <v>8314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15">
        <v>1500</v>
      </c>
      <c r="E2206" s="1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132.86666666666667</v>
      </c>
      <c r="P2206" s="14">
        <f t="shared" si="137"/>
        <v>27.301369863013697</v>
      </c>
      <c r="Q2206" t="s">
        <v>8343</v>
      </c>
      <c r="R2206" t="s">
        <v>8314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15">
        <v>750</v>
      </c>
      <c r="E2207" s="1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 s="14">
        <f t="shared" si="137"/>
        <v>42.222222222222221</v>
      </c>
      <c r="Q2207" t="s">
        <v>8343</v>
      </c>
      <c r="R2207" t="s">
        <v>8314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15">
        <v>1100</v>
      </c>
      <c r="E2208" s="1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102.72727272727273</v>
      </c>
      <c r="P2208" s="14">
        <f t="shared" si="137"/>
        <v>33.235294117647058</v>
      </c>
      <c r="Q2208" t="s">
        <v>8343</v>
      </c>
      <c r="R2208" t="s">
        <v>8314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15">
        <v>2000</v>
      </c>
      <c r="E2209" s="1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 s="14">
        <f t="shared" si="137"/>
        <v>285.71428571428572</v>
      </c>
      <c r="Q2209" t="s">
        <v>8343</v>
      </c>
      <c r="R2209" t="s">
        <v>8314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15">
        <v>1000</v>
      </c>
      <c r="E2210" s="1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101.6</v>
      </c>
      <c r="P2210" s="14">
        <f t="shared" si="137"/>
        <v>42.333333333333336</v>
      </c>
      <c r="Q2210" t="s">
        <v>8343</v>
      </c>
      <c r="R2210" t="s">
        <v>8314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15">
        <v>500</v>
      </c>
      <c r="E2211" s="1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150.80000000000001</v>
      </c>
      <c r="P2211" s="14">
        <f t="shared" si="137"/>
        <v>50.266666666666666</v>
      </c>
      <c r="Q2211" t="s">
        <v>8343</v>
      </c>
      <c r="R2211" t="s">
        <v>8314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15">
        <v>4000</v>
      </c>
      <c r="E2212" s="1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111.425</v>
      </c>
      <c r="P2212" s="14">
        <f t="shared" si="137"/>
        <v>61.902777777777779</v>
      </c>
      <c r="Q2212" t="s">
        <v>8343</v>
      </c>
      <c r="R2212" t="s">
        <v>8314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15">
        <v>2500</v>
      </c>
      <c r="E2213" s="1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195.6</v>
      </c>
      <c r="P2213" s="14">
        <f t="shared" si="137"/>
        <v>40.75</v>
      </c>
      <c r="Q2213" t="s">
        <v>8343</v>
      </c>
      <c r="R2213" t="s">
        <v>8314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15">
        <v>6000</v>
      </c>
      <c r="E2214" s="1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114.38333333333333</v>
      </c>
      <c r="P2214" s="14">
        <f t="shared" si="137"/>
        <v>55.796747967479675</v>
      </c>
      <c r="Q2214" t="s">
        <v>8343</v>
      </c>
      <c r="R2214" t="s">
        <v>8314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15">
        <v>5</v>
      </c>
      <c r="E2215" s="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 s="14">
        <f t="shared" si="137"/>
        <v>10</v>
      </c>
      <c r="Q2215" t="s">
        <v>8343</v>
      </c>
      <c r="R2215" t="s">
        <v>8314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15">
        <v>600</v>
      </c>
      <c r="E2216" s="1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292.50166666666667</v>
      </c>
      <c r="P2216" s="14">
        <f t="shared" si="137"/>
        <v>73.125416666666666</v>
      </c>
      <c r="Q2216" t="s">
        <v>8343</v>
      </c>
      <c r="R2216" t="s">
        <v>8314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15">
        <v>550</v>
      </c>
      <c r="E2217" s="1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156.36363636363637</v>
      </c>
      <c r="P2217" s="14">
        <f t="shared" si="137"/>
        <v>26.060606060606062</v>
      </c>
      <c r="Q2217" t="s">
        <v>8343</v>
      </c>
      <c r="R2217" t="s">
        <v>8314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15">
        <v>300</v>
      </c>
      <c r="E2218" s="1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105.66666666666666</v>
      </c>
      <c r="P2218" s="14">
        <f t="shared" si="137"/>
        <v>22.642857142857142</v>
      </c>
      <c r="Q2218" t="s">
        <v>8343</v>
      </c>
      <c r="R2218" t="s">
        <v>8314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15">
        <v>420</v>
      </c>
      <c r="E2219" s="1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101.19047619047619</v>
      </c>
      <c r="P2219" s="14">
        <f t="shared" si="137"/>
        <v>47.222222222222221</v>
      </c>
      <c r="Q2219" t="s">
        <v>8343</v>
      </c>
      <c r="R2219" t="s">
        <v>8314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15">
        <v>2000</v>
      </c>
      <c r="E2220" s="1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122.833</v>
      </c>
      <c r="P2220" s="14">
        <f t="shared" si="137"/>
        <v>32.324473684210524</v>
      </c>
      <c r="Q2220" t="s">
        <v>8343</v>
      </c>
      <c r="R2220" t="s">
        <v>8314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15">
        <v>1000</v>
      </c>
      <c r="E2221" s="1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101.49999999999999</v>
      </c>
      <c r="P2221" s="14">
        <f t="shared" si="137"/>
        <v>53.421052631578945</v>
      </c>
      <c r="Q2221" t="s">
        <v>8343</v>
      </c>
      <c r="R2221" t="s">
        <v>8314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15">
        <v>3500</v>
      </c>
      <c r="E2222" s="1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101.14285714285714</v>
      </c>
      <c r="P2222" s="14">
        <f t="shared" si="137"/>
        <v>51.304347826086953</v>
      </c>
      <c r="Q2222" t="s">
        <v>8343</v>
      </c>
      <c r="R2222" t="s">
        <v>8314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15">
        <v>7500</v>
      </c>
      <c r="E2223" s="1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108.11999999999999</v>
      </c>
      <c r="P2223" s="14">
        <f t="shared" si="137"/>
        <v>37.197247706422019</v>
      </c>
      <c r="Q2223" t="s">
        <v>8346</v>
      </c>
      <c r="R2223" t="s">
        <v>8321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15">
        <v>500</v>
      </c>
      <c r="E2224" s="1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162.6</v>
      </c>
      <c r="P2224" s="14">
        <f t="shared" si="137"/>
        <v>27.1</v>
      </c>
      <c r="Q2224" t="s">
        <v>8346</v>
      </c>
      <c r="R2224" t="s">
        <v>8321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15">
        <v>19500</v>
      </c>
      <c r="E2225" s="1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105.80000000000001</v>
      </c>
      <c r="P2225" s="14">
        <f t="shared" si="137"/>
        <v>206.31</v>
      </c>
      <c r="Q2225" t="s">
        <v>8346</v>
      </c>
      <c r="R2225" t="s">
        <v>8321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15">
        <v>10000</v>
      </c>
      <c r="E2226" s="1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243.15000000000003</v>
      </c>
      <c r="P2226" s="14">
        <f t="shared" si="137"/>
        <v>82.145270270270274</v>
      </c>
      <c r="Q2226" t="s">
        <v>8346</v>
      </c>
      <c r="R2226" t="s">
        <v>8321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15">
        <v>21000</v>
      </c>
      <c r="E2227" s="1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944.83338095238094</v>
      </c>
      <c r="P2227" s="14">
        <f t="shared" si="137"/>
        <v>164.79651993355483</v>
      </c>
      <c r="Q2227" t="s">
        <v>8346</v>
      </c>
      <c r="R2227" t="s">
        <v>8321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15">
        <v>18000</v>
      </c>
      <c r="E2228" s="1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108.46283333333334</v>
      </c>
      <c r="P2228" s="14">
        <f t="shared" si="137"/>
        <v>60.820280373831778</v>
      </c>
      <c r="Q2228" t="s">
        <v>8346</v>
      </c>
      <c r="R2228" t="s">
        <v>8321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15">
        <v>13000</v>
      </c>
      <c r="E2229" s="1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157.37692307692308</v>
      </c>
      <c r="P2229" s="14">
        <f t="shared" si="137"/>
        <v>67.970099667774093</v>
      </c>
      <c r="Q2229" t="s">
        <v>8346</v>
      </c>
      <c r="R2229" t="s">
        <v>8321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15">
        <v>1000</v>
      </c>
      <c r="E2230" s="1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1174.49</v>
      </c>
      <c r="P2230" s="14">
        <f t="shared" si="137"/>
        <v>81.561805555555551</v>
      </c>
      <c r="Q2230" t="s">
        <v>8346</v>
      </c>
      <c r="R2230" t="s">
        <v>8321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15">
        <v>8012</v>
      </c>
      <c r="E2231" s="1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171.04755366949576</v>
      </c>
      <c r="P2231" s="14">
        <f t="shared" si="137"/>
        <v>25.42547309833024</v>
      </c>
      <c r="Q2231" t="s">
        <v>8346</v>
      </c>
      <c r="R2231" t="s">
        <v>8321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15">
        <v>8500</v>
      </c>
      <c r="E2232" s="1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125.95294117647057</v>
      </c>
      <c r="P2232" s="14">
        <f t="shared" si="137"/>
        <v>21.497991967871485</v>
      </c>
      <c r="Q2232" t="s">
        <v>8346</v>
      </c>
      <c r="R2232" t="s">
        <v>8321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15">
        <v>2500</v>
      </c>
      <c r="E2233" s="1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1212.1296000000002</v>
      </c>
      <c r="P2233" s="14">
        <f t="shared" si="137"/>
        <v>27.226630727762803</v>
      </c>
      <c r="Q2233" t="s">
        <v>8346</v>
      </c>
      <c r="R2233" t="s">
        <v>8321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15">
        <v>5000</v>
      </c>
      <c r="E2234" s="1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495.8</v>
      </c>
      <c r="P2234" s="14">
        <f t="shared" si="137"/>
        <v>25.091093117408906</v>
      </c>
      <c r="Q2234" t="s">
        <v>8346</v>
      </c>
      <c r="R2234" t="s">
        <v>8321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15">
        <v>2500</v>
      </c>
      <c r="E2235" s="1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332.03999999999996</v>
      </c>
      <c r="P2235" s="14">
        <f t="shared" si="137"/>
        <v>21.230179028132991</v>
      </c>
      <c r="Q2235" t="s">
        <v>8346</v>
      </c>
      <c r="R2235" t="s">
        <v>8321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15">
        <v>100</v>
      </c>
      <c r="E2236" s="1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 s="14">
        <f t="shared" si="137"/>
        <v>41.607142857142854</v>
      </c>
      <c r="Q2236" t="s">
        <v>8346</v>
      </c>
      <c r="R2236" t="s">
        <v>8321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15">
        <v>13000</v>
      </c>
      <c r="E2237" s="1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153.3153846153846</v>
      </c>
      <c r="P2237" s="14">
        <f t="shared" si="137"/>
        <v>135.58503401360545</v>
      </c>
      <c r="Q2237" t="s">
        <v>8346</v>
      </c>
      <c r="R2237" t="s">
        <v>8321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15">
        <v>2800</v>
      </c>
      <c r="E2238" s="1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537.10714285714289</v>
      </c>
      <c r="P2238" s="14">
        <f t="shared" si="137"/>
        <v>22.116176470588236</v>
      </c>
      <c r="Q2238" t="s">
        <v>8346</v>
      </c>
      <c r="R2238" t="s">
        <v>8321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15">
        <v>18000</v>
      </c>
      <c r="E2239" s="1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352.92777777777775</v>
      </c>
      <c r="P2239" s="14">
        <f t="shared" si="137"/>
        <v>64.625635808748726</v>
      </c>
      <c r="Q2239" t="s">
        <v>8346</v>
      </c>
      <c r="R2239" t="s">
        <v>8321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15">
        <v>4000</v>
      </c>
      <c r="E2240" s="1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137.4</v>
      </c>
      <c r="P2240" s="14">
        <f t="shared" si="137"/>
        <v>69.569620253164558</v>
      </c>
      <c r="Q2240" t="s">
        <v>8346</v>
      </c>
      <c r="R2240" t="s">
        <v>8321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15">
        <v>25000</v>
      </c>
      <c r="E2241" s="1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128.02668</v>
      </c>
      <c r="P2241" s="14">
        <f t="shared" si="137"/>
        <v>75.133028169014082</v>
      </c>
      <c r="Q2241" t="s">
        <v>8346</v>
      </c>
      <c r="R2241" t="s">
        <v>8321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15">
        <v>5000</v>
      </c>
      <c r="E2242" s="1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270.68</v>
      </c>
      <c r="P2242" s="14">
        <f t="shared" si="137"/>
        <v>140.97916666666666</v>
      </c>
      <c r="Q2242" t="s">
        <v>8346</v>
      </c>
      <c r="R2242" t="s">
        <v>8321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15">
        <v>1000</v>
      </c>
      <c r="E2243" s="1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(E2243/D2243)*100</f>
        <v>806.4</v>
      </c>
      <c r="P2243" s="14">
        <f t="shared" ref="P2243:P2306" si="141">E2243/L2243</f>
        <v>49.472392638036808</v>
      </c>
      <c r="Q2243" t="s">
        <v>8346</v>
      </c>
      <c r="R2243" t="s">
        <v>8321</v>
      </c>
      <c r="S2243" s="9">
        <f t="shared" ref="S2243:S2306" si="142">(((J2243/60)/60/24)+DATE(1970,1,1))</f>
        <v>42766.827546296292</v>
      </c>
      <c r="T2243" s="9">
        <f t="shared" ref="T2243:T2306" si="143">(((I2243/60)/60/24)+DATE(1970,1,1))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15">
        <v>10000</v>
      </c>
      <c r="E2244" s="1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1360.0976000000001</v>
      </c>
      <c r="P2244" s="14">
        <f t="shared" si="141"/>
        <v>53.865251485148519</v>
      </c>
      <c r="Q2244" t="s">
        <v>8346</v>
      </c>
      <c r="R2244" t="s">
        <v>8321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15">
        <v>1</v>
      </c>
      <c r="E2245" s="1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 s="14">
        <f t="shared" si="141"/>
        <v>4.5712530712530715</v>
      </c>
      <c r="Q2245" t="s">
        <v>8346</v>
      </c>
      <c r="R2245" t="s">
        <v>8321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15">
        <v>5000</v>
      </c>
      <c r="E2246" s="1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377.02</v>
      </c>
      <c r="P2246" s="14">
        <f t="shared" si="141"/>
        <v>65.00344827586207</v>
      </c>
      <c r="Q2246" t="s">
        <v>8346</v>
      </c>
      <c r="R2246" t="s">
        <v>8321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15">
        <v>4000</v>
      </c>
      <c r="E2247" s="1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2647.0250000000001</v>
      </c>
      <c r="P2247" s="14">
        <f t="shared" si="141"/>
        <v>53.475252525252522</v>
      </c>
      <c r="Q2247" t="s">
        <v>8346</v>
      </c>
      <c r="R2247" t="s">
        <v>8321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15">
        <v>2500</v>
      </c>
      <c r="E2248" s="1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100.12</v>
      </c>
      <c r="P2248" s="14">
        <f t="shared" si="141"/>
        <v>43.912280701754383</v>
      </c>
      <c r="Q2248" t="s">
        <v>8346</v>
      </c>
      <c r="R2248" t="s">
        <v>8321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15">
        <v>18500</v>
      </c>
      <c r="E2249" s="1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104.45405405405405</v>
      </c>
      <c r="P2249" s="14">
        <f t="shared" si="141"/>
        <v>50.852631578947367</v>
      </c>
      <c r="Q2249" t="s">
        <v>8346</v>
      </c>
      <c r="R2249" t="s">
        <v>8321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15">
        <v>7000</v>
      </c>
      <c r="E2250" s="1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107.21428571428571</v>
      </c>
      <c r="P2250" s="14">
        <f t="shared" si="141"/>
        <v>58.6328125</v>
      </c>
      <c r="Q2250" t="s">
        <v>8346</v>
      </c>
      <c r="R2250" t="s">
        <v>8321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15">
        <v>3500</v>
      </c>
      <c r="E2251" s="1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168.77142857142857</v>
      </c>
      <c r="P2251" s="14">
        <f t="shared" si="141"/>
        <v>32.81666666666667</v>
      </c>
      <c r="Q2251" t="s">
        <v>8346</v>
      </c>
      <c r="R2251" t="s">
        <v>8321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15">
        <v>25000</v>
      </c>
      <c r="E2252" s="1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975.11200000000008</v>
      </c>
      <c r="P2252" s="14">
        <f t="shared" si="141"/>
        <v>426.93169877408059</v>
      </c>
      <c r="Q2252" t="s">
        <v>8346</v>
      </c>
      <c r="R2252" t="s">
        <v>8321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15">
        <v>8500</v>
      </c>
      <c r="E2253" s="1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134.44929411764704</v>
      </c>
      <c r="P2253" s="14">
        <f t="shared" si="141"/>
        <v>23.808729166666669</v>
      </c>
      <c r="Q2253" t="s">
        <v>8346</v>
      </c>
      <c r="R2253" t="s">
        <v>8321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15">
        <v>9000</v>
      </c>
      <c r="E2254" s="1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272.27777777777777</v>
      </c>
      <c r="P2254" s="14">
        <f t="shared" si="141"/>
        <v>98.413654618473899</v>
      </c>
      <c r="Q2254" t="s">
        <v>8346</v>
      </c>
      <c r="R2254" t="s">
        <v>8321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15">
        <v>8000</v>
      </c>
      <c r="E2255" s="1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112.6875</v>
      </c>
      <c r="P2255" s="14">
        <f t="shared" si="141"/>
        <v>107.32142857142857</v>
      </c>
      <c r="Q2255" t="s">
        <v>8346</v>
      </c>
      <c r="R2255" t="s">
        <v>8321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15">
        <v>500</v>
      </c>
      <c r="E2256" s="1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459.8</v>
      </c>
      <c r="P2256" s="14">
        <f t="shared" si="141"/>
        <v>11.67005076142132</v>
      </c>
      <c r="Q2256" t="s">
        <v>8346</v>
      </c>
      <c r="R2256" t="s">
        <v>8321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15">
        <v>3950</v>
      </c>
      <c r="E2257" s="1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286.65822784810126</v>
      </c>
      <c r="P2257" s="14">
        <f t="shared" si="141"/>
        <v>41.782287822878232</v>
      </c>
      <c r="Q2257" t="s">
        <v>8346</v>
      </c>
      <c r="R2257" t="s">
        <v>8321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15">
        <v>480</v>
      </c>
      <c r="E2258" s="1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222.70833333333334</v>
      </c>
      <c r="P2258" s="14">
        <f t="shared" si="141"/>
        <v>21.38</v>
      </c>
      <c r="Q2258" t="s">
        <v>8346</v>
      </c>
      <c r="R2258" t="s">
        <v>8321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15">
        <v>2500</v>
      </c>
      <c r="E2259" s="1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636.14</v>
      </c>
      <c r="P2259" s="14">
        <f t="shared" si="141"/>
        <v>94.103550295857985</v>
      </c>
      <c r="Q2259" t="s">
        <v>8346</v>
      </c>
      <c r="R2259" t="s">
        <v>8321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15">
        <v>2200</v>
      </c>
      <c r="E2260" s="1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146.5</v>
      </c>
      <c r="P2260" s="14">
        <f t="shared" si="141"/>
        <v>15.721951219512196</v>
      </c>
      <c r="Q2260" t="s">
        <v>8346</v>
      </c>
      <c r="R2260" t="s">
        <v>8321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15">
        <v>1000</v>
      </c>
      <c r="E2261" s="1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1867.1</v>
      </c>
      <c r="P2261" s="14">
        <f t="shared" si="141"/>
        <v>90.635922330097088</v>
      </c>
      <c r="Q2261" t="s">
        <v>8346</v>
      </c>
      <c r="R2261" t="s">
        <v>8321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15">
        <v>2500</v>
      </c>
      <c r="E2262" s="1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326.92</v>
      </c>
      <c r="P2262" s="14">
        <f t="shared" si="141"/>
        <v>97.297619047619051</v>
      </c>
      <c r="Q2262" t="s">
        <v>8346</v>
      </c>
      <c r="R2262" t="s">
        <v>8321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15">
        <v>1000</v>
      </c>
      <c r="E2263" s="1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779.5</v>
      </c>
      <c r="P2263" s="14">
        <f t="shared" si="141"/>
        <v>37.11904761904762</v>
      </c>
      <c r="Q2263" t="s">
        <v>8346</v>
      </c>
      <c r="R2263" t="s">
        <v>8321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15">
        <v>3300</v>
      </c>
      <c r="E2264" s="1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154.15151515151516</v>
      </c>
      <c r="P2264" s="14">
        <f t="shared" si="141"/>
        <v>28.104972375690608</v>
      </c>
      <c r="Q2264" t="s">
        <v>8346</v>
      </c>
      <c r="R2264" t="s">
        <v>8321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15">
        <v>7500</v>
      </c>
      <c r="E2265" s="1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115.54666666666667</v>
      </c>
      <c r="P2265" s="14">
        <f t="shared" si="141"/>
        <v>144.43333333333334</v>
      </c>
      <c r="Q2265" t="s">
        <v>8346</v>
      </c>
      <c r="R2265" t="s">
        <v>8321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15">
        <v>6000</v>
      </c>
      <c r="E2266" s="1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180.03333333333333</v>
      </c>
      <c r="P2266" s="14">
        <f t="shared" si="141"/>
        <v>24.274157303370785</v>
      </c>
      <c r="Q2266" t="s">
        <v>8346</v>
      </c>
      <c r="R2266" t="s">
        <v>8321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15">
        <v>200</v>
      </c>
      <c r="E2267" s="1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298.5</v>
      </c>
      <c r="P2267" s="14">
        <f t="shared" si="141"/>
        <v>35.117647058823529</v>
      </c>
      <c r="Q2267" t="s">
        <v>8346</v>
      </c>
      <c r="R2267" t="s">
        <v>8321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15">
        <v>1500</v>
      </c>
      <c r="E2268" s="1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320.26666666666665</v>
      </c>
      <c r="P2268" s="14">
        <f t="shared" si="141"/>
        <v>24.762886597938145</v>
      </c>
      <c r="Q2268" t="s">
        <v>8346</v>
      </c>
      <c r="R2268" t="s">
        <v>8321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15">
        <v>20000</v>
      </c>
      <c r="E2269" s="1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380.52499999999998</v>
      </c>
      <c r="P2269" s="14">
        <f t="shared" si="141"/>
        <v>188.37871287128712</v>
      </c>
      <c r="Q2269" t="s">
        <v>8346</v>
      </c>
      <c r="R2269" t="s">
        <v>8321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15">
        <v>28000</v>
      </c>
      <c r="E2270" s="1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102.60000000000001</v>
      </c>
      <c r="P2270" s="14">
        <f t="shared" si="141"/>
        <v>148.08247422680412</v>
      </c>
      <c r="Q2270" t="s">
        <v>8346</v>
      </c>
      <c r="R2270" t="s">
        <v>8321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15">
        <v>2500</v>
      </c>
      <c r="E2271" s="1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1801.64</v>
      </c>
      <c r="P2271" s="14">
        <f t="shared" si="141"/>
        <v>49.934589800443462</v>
      </c>
      <c r="Q2271" t="s">
        <v>8346</v>
      </c>
      <c r="R2271" t="s">
        <v>8321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15">
        <v>25000</v>
      </c>
      <c r="E2272" s="1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720.24800000000005</v>
      </c>
      <c r="P2272" s="14">
        <f t="shared" si="141"/>
        <v>107.82155688622754</v>
      </c>
      <c r="Q2272" t="s">
        <v>8346</v>
      </c>
      <c r="R2272" t="s">
        <v>8321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15">
        <v>20000</v>
      </c>
      <c r="E2273" s="1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283.09000000000003</v>
      </c>
      <c r="P2273" s="14">
        <f t="shared" si="141"/>
        <v>42.63403614457831</v>
      </c>
      <c r="Q2273" t="s">
        <v>8346</v>
      </c>
      <c r="R2273" t="s">
        <v>8321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15">
        <v>1000</v>
      </c>
      <c r="E2274" s="1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1356.6000000000001</v>
      </c>
      <c r="P2274" s="14">
        <f t="shared" si="141"/>
        <v>14.370762711864407</v>
      </c>
      <c r="Q2274" t="s">
        <v>8346</v>
      </c>
      <c r="R2274" t="s">
        <v>8321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15">
        <v>2500</v>
      </c>
      <c r="E2275" s="1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220.35999999999999</v>
      </c>
      <c r="P2275" s="14">
        <f t="shared" si="141"/>
        <v>37.476190476190474</v>
      </c>
      <c r="Q2275" t="s">
        <v>8346</v>
      </c>
      <c r="R2275" t="s">
        <v>8321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15">
        <v>2500</v>
      </c>
      <c r="E2276" s="1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119.6</v>
      </c>
      <c r="P2276" s="14">
        <f t="shared" si="141"/>
        <v>30.202020202020201</v>
      </c>
      <c r="Q2276" t="s">
        <v>8346</v>
      </c>
      <c r="R2276" t="s">
        <v>8321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15">
        <v>650</v>
      </c>
      <c r="E2277" s="1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407.76923076923077</v>
      </c>
      <c r="P2277" s="14">
        <f t="shared" si="141"/>
        <v>33.550632911392405</v>
      </c>
      <c r="Q2277" t="s">
        <v>8346</v>
      </c>
      <c r="R2277" t="s">
        <v>8321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15">
        <v>4589</v>
      </c>
      <c r="E2278" s="1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105.81826105905425</v>
      </c>
      <c r="P2278" s="14">
        <f t="shared" si="141"/>
        <v>64.74666666666667</v>
      </c>
      <c r="Q2278" t="s">
        <v>8346</v>
      </c>
      <c r="R2278" t="s">
        <v>8321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15">
        <v>8500</v>
      </c>
      <c r="E2279" s="1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141.08235294117648</v>
      </c>
      <c r="P2279" s="14">
        <f t="shared" si="141"/>
        <v>57.932367149758456</v>
      </c>
      <c r="Q2279" t="s">
        <v>8346</v>
      </c>
      <c r="R2279" t="s">
        <v>8321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15">
        <v>2000</v>
      </c>
      <c r="E2280" s="1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270.7</v>
      </c>
      <c r="P2280" s="14">
        <f t="shared" si="141"/>
        <v>53.078431372549019</v>
      </c>
      <c r="Q2280" t="s">
        <v>8346</v>
      </c>
      <c r="R2280" t="s">
        <v>8321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15">
        <v>1000</v>
      </c>
      <c r="E2281" s="1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153.80000000000001</v>
      </c>
      <c r="P2281" s="14">
        <f t="shared" si="141"/>
        <v>48.0625</v>
      </c>
      <c r="Q2281" t="s">
        <v>8346</v>
      </c>
      <c r="R2281" t="s">
        <v>8321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15">
        <v>9800</v>
      </c>
      <c r="E2282" s="1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403.57653061224488</v>
      </c>
      <c r="P2282" s="14">
        <f t="shared" si="141"/>
        <v>82.396874999999994</v>
      </c>
      <c r="Q2282" t="s">
        <v>8346</v>
      </c>
      <c r="R2282" t="s">
        <v>8321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15">
        <v>300</v>
      </c>
      <c r="E2283" s="1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 s="14">
        <f t="shared" si="141"/>
        <v>50.454545454545453</v>
      </c>
      <c r="Q2283" t="s">
        <v>8343</v>
      </c>
      <c r="R2283" t="s">
        <v>8310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15">
        <v>750</v>
      </c>
      <c r="E2284" s="1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185.33333333333331</v>
      </c>
      <c r="P2284" s="14">
        <f t="shared" si="141"/>
        <v>115.83333333333333</v>
      </c>
      <c r="Q2284" t="s">
        <v>8343</v>
      </c>
      <c r="R2284" t="s">
        <v>8310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15">
        <v>3000</v>
      </c>
      <c r="E2285" s="1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100.85533333333332</v>
      </c>
      <c r="P2285" s="14">
        <f t="shared" si="141"/>
        <v>63.03458333333333</v>
      </c>
      <c r="Q2285" t="s">
        <v>8343</v>
      </c>
      <c r="R2285" t="s">
        <v>8310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15">
        <v>6000</v>
      </c>
      <c r="E2286" s="1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106.22116666666668</v>
      </c>
      <c r="P2286" s="14">
        <f t="shared" si="141"/>
        <v>108.02152542372882</v>
      </c>
      <c r="Q2286" t="s">
        <v>8343</v>
      </c>
      <c r="R2286" t="s">
        <v>8310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15">
        <v>3000</v>
      </c>
      <c r="E2287" s="1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121.36666666666667</v>
      </c>
      <c r="P2287" s="14">
        <f t="shared" si="141"/>
        <v>46.088607594936711</v>
      </c>
      <c r="Q2287" t="s">
        <v>8343</v>
      </c>
      <c r="R2287" t="s">
        <v>8310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15">
        <v>1500</v>
      </c>
      <c r="E2288" s="1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100.06666666666666</v>
      </c>
      <c r="P2288" s="14">
        <f t="shared" si="141"/>
        <v>107.21428571428571</v>
      </c>
      <c r="Q2288" t="s">
        <v>8343</v>
      </c>
      <c r="R2288" t="s">
        <v>8310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15">
        <v>4500</v>
      </c>
      <c r="E2289" s="1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119.97755555555555</v>
      </c>
      <c r="P2289" s="14">
        <f t="shared" si="141"/>
        <v>50.9338679245283</v>
      </c>
      <c r="Q2289" t="s">
        <v>8343</v>
      </c>
      <c r="R2289" t="s">
        <v>8310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15">
        <v>1000</v>
      </c>
      <c r="E2290" s="1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100.1</v>
      </c>
      <c r="P2290" s="14">
        <f t="shared" si="141"/>
        <v>40.04</v>
      </c>
      <c r="Q2290" t="s">
        <v>8343</v>
      </c>
      <c r="R2290" t="s">
        <v>8310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15">
        <v>1500</v>
      </c>
      <c r="E2291" s="1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107.4</v>
      </c>
      <c r="P2291" s="14">
        <f t="shared" si="141"/>
        <v>64.44</v>
      </c>
      <c r="Q2291" t="s">
        <v>8343</v>
      </c>
      <c r="R2291" t="s">
        <v>8310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15">
        <v>1500</v>
      </c>
      <c r="E2292" s="1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104.06666666666666</v>
      </c>
      <c r="P2292" s="14">
        <f t="shared" si="141"/>
        <v>53.827586206896555</v>
      </c>
      <c r="Q2292" t="s">
        <v>8343</v>
      </c>
      <c r="R2292" t="s">
        <v>8310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15">
        <v>2500</v>
      </c>
      <c r="E2293" s="1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172.8</v>
      </c>
      <c r="P2293" s="14">
        <f t="shared" si="141"/>
        <v>100.46511627906976</v>
      </c>
      <c r="Q2293" t="s">
        <v>8343</v>
      </c>
      <c r="R2293" t="s">
        <v>8310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15">
        <v>2000</v>
      </c>
      <c r="E2294" s="1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107.2505</v>
      </c>
      <c r="P2294" s="14">
        <f t="shared" si="141"/>
        <v>46.630652173913049</v>
      </c>
      <c r="Q2294" t="s">
        <v>8343</v>
      </c>
      <c r="R2294" t="s">
        <v>8310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15">
        <v>850</v>
      </c>
      <c r="E2295" s="1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108.23529411764706</v>
      </c>
      <c r="P2295" s="14">
        <f t="shared" si="141"/>
        <v>34.074074074074076</v>
      </c>
      <c r="Q2295" t="s">
        <v>8343</v>
      </c>
      <c r="R2295" t="s">
        <v>8310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15">
        <v>5000</v>
      </c>
      <c r="E2296" s="1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146.08079999999998</v>
      </c>
      <c r="P2296" s="14">
        <f t="shared" si="141"/>
        <v>65.214642857142863</v>
      </c>
      <c r="Q2296" t="s">
        <v>8343</v>
      </c>
      <c r="R2296" t="s">
        <v>8310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15">
        <v>1200</v>
      </c>
      <c r="E2297" s="1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125.25</v>
      </c>
      <c r="P2297" s="14">
        <f t="shared" si="141"/>
        <v>44.205882352941174</v>
      </c>
      <c r="Q2297" t="s">
        <v>8343</v>
      </c>
      <c r="R2297" t="s">
        <v>8310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15">
        <v>7000</v>
      </c>
      <c r="E2298" s="1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149.07142857142856</v>
      </c>
      <c r="P2298" s="14">
        <f t="shared" si="141"/>
        <v>71.965517241379317</v>
      </c>
      <c r="Q2298" t="s">
        <v>8343</v>
      </c>
      <c r="R2298" t="s">
        <v>8310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15">
        <v>1000</v>
      </c>
      <c r="E2299" s="1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100.6</v>
      </c>
      <c r="P2299" s="14">
        <f t="shared" si="141"/>
        <v>52.94736842105263</v>
      </c>
      <c r="Q2299" t="s">
        <v>8343</v>
      </c>
      <c r="R2299" t="s">
        <v>8310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15">
        <v>30000</v>
      </c>
      <c r="E2300" s="1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105.07333333333332</v>
      </c>
      <c r="P2300" s="14">
        <f t="shared" si="141"/>
        <v>109.45138888888889</v>
      </c>
      <c r="Q2300" t="s">
        <v>8343</v>
      </c>
      <c r="R2300" t="s">
        <v>8310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15">
        <v>300</v>
      </c>
      <c r="E2301" s="1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350.16666666666663</v>
      </c>
      <c r="P2301" s="14">
        <f t="shared" si="141"/>
        <v>75.035714285714292</v>
      </c>
      <c r="Q2301" t="s">
        <v>8343</v>
      </c>
      <c r="R2301" t="s">
        <v>8310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15">
        <v>800</v>
      </c>
      <c r="E2302" s="1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101.25</v>
      </c>
      <c r="P2302" s="14">
        <f t="shared" si="141"/>
        <v>115.71428571428571</v>
      </c>
      <c r="Q2302" t="s">
        <v>8343</v>
      </c>
      <c r="R2302" t="s">
        <v>8310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15">
        <v>5000</v>
      </c>
      <c r="E2303" s="1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133.6044</v>
      </c>
      <c r="P2303" s="14">
        <f t="shared" si="141"/>
        <v>31.659810426540286</v>
      </c>
      <c r="Q2303" t="s">
        <v>8343</v>
      </c>
      <c r="R2303" t="s">
        <v>8313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15">
        <v>2300</v>
      </c>
      <c r="E2304" s="1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170.65217391304347</v>
      </c>
      <c r="P2304" s="14">
        <f t="shared" si="141"/>
        <v>46.176470588235297</v>
      </c>
      <c r="Q2304" t="s">
        <v>8343</v>
      </c>
      <c r="R2304" t="s">
        <v>8313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15">
        <v>6450</v>
      </c>
      <c r="E2305" s="1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109.35829457364341</v>
      </c>
      <c r="P2305" s="14">
        <f t="shared" si="141"/>
        <v>68.481650485436887</v>
      </c>
      <c r="Q2305" t="s">
        <v>8343</v>
      </c>
      <c r="R2305" t="s">
        <v>8313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15">
        <v>6000</v>
      </c>
      <c r="E2306" s="1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100.70033333333335</v>
      </c>
      <c r="P2306" s="14">
        <f t="shared" si="141"/>
        <v>53.469203539823013</v>
      </c>
      <c r="Q2306" t="s">
        <v>8343</v>
      </c>
      <c r="R2306" t="s">
        <v>8313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15">
        <v>18000</v>
      </c>
      <c r="E2307" s="1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(E2307/D2307)*100</f>
        <v>101.22777777777779</v>
      </c>
      <c r="P2307" s="14">
        <f t="shared" ref="P2307:P2370" si="145">E2307/L2307</f>
        <v>109.10778443113773</v>
      </c>
      <c r="Q2307" t="s">
        <v>8343</v>
      </c>
      <c r="R2307" t="s">
        <v>8313</v>
      </c>
      <c r="S2307" s="9">
        <f t="shared" ref="S2307:S2370" si="146">(((J2307/60)/60/24)+DATE(1970,1,1))</f>
        <v>41834.695277777777</v>
      </c>
      <c r="T2307" s="9">
        <f t="shared" ref="T2307:T2370" si="147">(((I2307/60)/60/24)+DATE(1970,1,1))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15">
        <v>3500</v>
      </c>
      <c r="E2308" s="1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106.75857142857143</v>
      </c>
      <c r="P2308" s="14">
        <f t="shared" si="145"/>
        <v>51.185616438356163</v>
      </c>
      <c r="Q2308" t="s">
        <v>8343</v>
      </c>
      <c r="R2308" t="s">
        <v>8313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15">
        <v>1964.47</v>
      </c>
      <c r="E2309" s="1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106.65777537961894</v>
      </c>
      <c r="P2309" s="14">
        <f t="shared" si="145"/>
        <v>27.936800000000002</v>
      </c>
      <c r="Q2309" t="s">
        <v>8343</v>
      </c>
      <c r="R2309" t="s">
        <v>8313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15">
        <v>50000</v>
      </c>
      <c r="E2310" s="1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101.30622</v>
      </c>
      <c r="P2310" s="14">
        <f t="shared" si="145"/>
        <v>82.496921824104234</v>
      </c>
      <c r="Q2310" t="s">
        <v>8343</v>
      </c>
      <c r="R2310" t="s">
        <v>8313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15">
        <v>6000</v>
      </c>
      <c r="E2311" s="1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106.67450000000001</v>
      </c>
      <c r="P2311" s="14">
        <f t="shared" si="145"/>
        <v>59.817476635514019</v>
      </c>
      <c r="Q2311" t="s">
        <v>8343</v>
      </c>
      <c r="R2311" t="s">
        <v>8313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15">
        <v>18500</v>
      </c>
      <c r="E2312" s="1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428.83978378378379</v>
      </c>
      <c r="P2312" s="14">
        <f t="shared" si="145"/>
        <v>64.816470588235291</v>
      </c>
      <c r="Q2312" t="s">
        <v>8343</v>
      </c>
      <c r="R2312" t="s">
        <v>8313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15">
        <v>9000</v>
      </c>
      <c r="E2313" s="1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104.11111111111111</v>
      </c>
      <c r="P2313" s="14">
        <f t="shared" si="145"/>
        <v>90.09615384615384</v>
      </c>
      <c r="Q2313" t="s">
        <v>8343</v>
      </c>
      <c r="R2313" t="s">
        <v>8313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15">
        <v>3000</v>
      </c>
      <c r="E2314" s="1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107.86666666666666</v>
      </c>
      <c r="P2314" s="14">
        <f t="shared" si="145"/>
        <v>40.962025316455694</v>
      </c>
      <c r="Q2314" t="s">
        <v>8343</v>
      </c>
      <c r="R2314" t="s">
        <v>8313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15">
        <v>5000</v>
      </c>
      <c r="E2315" s="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175.84040000000002</v>
      </c>
      <c r="P2315" s="14">
        <f t="shared" si="145"/>
        <v>56.000127388535034</v>
      </c>
      <c r="Q2315" t="s">
        <v>8343</v>
      </c>
      <c r="R2315" t="s">
        <v>8313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15">
        <v>1200</v>
      </c>
      <c r="E2316" s="1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156.97</v>
      </c>
      <c r="P2316" s="14">
        <f t="shared" si="145"/>
        <v>37.672800000000002</v>
      </c>
      <c r="Q2316" t="s">
        <v>8343</v>
      </c>
      <c r="R2316" t="s">
        <v>8313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15">
        <v>2500</v>
      </c>
      <c r="E2317" s="1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102.60000000000001</v>
      </c>
      <c r="P2317" s="14">
        <f t="shared" si="145"/>
        <v>40.078125</v>
      </c>
      <c r="Q2317" t="s">
        <v>8343</v>
      </c>
      <c r="R2317" t="s">
        <v>8313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15">
        <v>15000</v>
      </c>
      <c r="E2318" s="1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104.04266666666666</v>
      </c>
      <c r="P2318" s="14">
        <f t="shared" si="145"/>
        <v>78.031999999999996</v>
      </c>
      <c r="Q2318" t="s">
        <v>8343</v>
      </c>
      <c r="R2318" t="s">
        <v>8313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15">
        <v>400</v>
      </c>
      <c r="E2319" s="1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 s="14">
        <f t="shared" si="145"/>
        <v>18.90909090909091</v>
      </c>
      <c r="Q2319" t="s">
        <v>8343</v>
      </c>
      <c r="R2319" t="s">
        <v>8313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15">
        <v>5000</v>
      </c>
      <c r="E2320" s="1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121.05999999999999</v>
      </c>
      <c r="P2320" s="14">
        <f t="shared" si="145"/>
        <v>37.134969325153371</v>
      </c>
      <c r="Q2320" t="s">
        <v>8343</v>
      </c>
      <c r="R2320" t="s">
        <v>8313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15">
        <v>3000</v>
      </c>
      <c r="E2321" s="1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107.69999999999999</v>
      </c>
      <c r="P2321" s="14">
        <f t="shared" si="145"/>
        <v>41.961038961038959</v>
      </c>
      <c r="Q2321" t="s">
        <v>8343</v>
      </c>
      <c r="R2321" t="s">
        <v>8313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15">
        <v>5000</v>
      </c>
      <c r="E2322" s="1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108.66</v>
      </c>
      <c r="P2322" s="14">
        <f t="shared" si="145"/>
        <v>61.044943820224717</v>
      </c>
      <c r="Q2322" t="s">
        <v>8343</v>
      </c>
      <c r="R2322" t="s">
        <v>8313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15">
        <v>10557</v>
      </c>
      <c r="E2323" s="1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39.120962394619681</v>
      </c>
      <c r="P2323" s="14">
        <f t="shared" si="145"/>
        <v>64.53125</v>
      </c>
      <c r="Q2323" t="s">
        <v>8317</v>
      </c>
      <c r="R2323" t="s">
        <v>8358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15">
        <v>2700</v>
      </c>
      <c r="E2324" s="1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3.1481481481481479</v>
      </c>
      <c r="P2324" s="14">
        <f t="shared" si="145"/>
        <v>21.25</v>
      </c>
      <c r="Q2324" t="s">
        <v>8317</v>
      </c>
      <c r="R2324" t="s">
        <v>8358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15">
        <v>250</v>
      </c>
      <c r="E2325" s="1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 s="14">
        <f t="shared" si="145"/>
        <v>30</v>
      </c>
      <c r="Q2325" t="s">
        <v>8317</v>
      </c>
      <c r="R2325" t="s">
        <v>8358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15">
        <v>7500</v>
      </c>
      <c r="E2326" s="1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20.733333333333334</v>
      </c>
      <c r="P2326" s="14">
        <f t="shared" si="145"/>
        <v>25.491803278688526</v>
      </c>
      <c r="Q2326" t="s">
        <v>8317</v>
      </c>
      <c r="R2326" t="s">
        <v>8358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15">
        <v>1000</v>
      </c>
      <c r="E2327" s="1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 s="14">
        <f t="shared" si="145"/>
        <v>11.428571428571429</v>
      </c>
      <c r="Q2327" t="s">
        <v>8317</v>
      </c>
      <c r="R2327" t="s">
        <v>8358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15">
        <v>15000</v>
      </c>
      <c r="E2328" s="1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0.72</v>
      </c>
      <c r="P2328" s="14">
        <f t="shared" si="145"/>
        <v>108</v>
      </c>
      <c r="Q2328" t="s">
        <v>8317</v>
      </c>
      <c r="R2328" t="s">
        <v>8358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15">
        <v>35000</v>
      </c>
      <c r="E2329" s="1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526.09431428571429</v>
      </c>
      <c r="P2329" s="14">
        <f t="shared" si="145"/>
        <v>54.883162444113267</v>
      </c>
      <c r="Q2329" t="s">
        <v>8317</v>
      </c>
      <c r="R2329" t="s">
        <v>8358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15">
        <v>10000</v>
      </c>
      <c r="E2330" s="1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254.45000000000002</v>
      </c>
      <c r="P2330" s="14">
        <f t="shared" si="145"/>
        <v>47.383612662942269</v>
      </c>
      <c r="Q2330" t="s">
        <v>8317</v>
      </c>
      <c r="R2330" t="s">
        <v>8358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15">
        <v>25000</v>
      </c>
      <c r="E2331" s="1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105.91999999999999</v>
      </c>
      <c r="P2331" s="14">
        <f t="shared" si="145"/>
        <v>211.84</v>
      </c>
      <c r="Q2331" t="s">
        <v>8317</v>
      </c>
      <c r="R2331" t="s">
        <v>8358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15">
        <v>35000</v>
      </c>
      <c r="E2332" s="1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102.42285714285715</v>
      </c>
      <c r="P2332" s="14">
        <f t="shared" si="145"/>
        <v>219.92638036809817</v>
      </c>
      <c r="Q2332" t="s">
        <v>8317</v>
      </c>
      <c r="R2332" t="s">
        <v>8358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15">
        <v>8000</v>
      </c>
      <c r="E2333" s="1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144.31375</v>
      </c>
      <c r="P2333" s="14">
        <f t="shared" si="145"/>
        <v>40.795406360424032</v>
      </c>
      <c r="Q2333" t="s">
        <v>8317</v>
      </c>
      <c r="R2333" t="s">
        <v>8358</v>
      </c>
      <c r="S2333" s="9">
        <f t="shared" si="146"/>
        <v>41839.005671296298</v>
      </c>
      <c r="T2333" s="9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15">
        <v>25000</v>
      </c>
      <c r="E2334" s="1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106.30800000000001</v>
      </c>
      <c r="P2334" s="14">
        <f t="shared" si="145"/>
        <v>75.502840909090907</v>
      </c>
      <c r="Q2334" t="s">
        <v>8317</v>
      </c>
      <c r="R2334" t="s">
        <v>8358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15">
        <v>600</v>
      </c>
      <c r="E2335" s="1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212.16666666666666</v>
      </c>
      <c r="P2335" s="14">
        <f t="shared" si="145"/>
        <v>13.542553191489361</v>
      </c>
      <c r="Q2335" t="s">
        <v>8317</v>
      </c>
      <c r="R2335" t="s">
        <v>8358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15">
        <v>4000</v>
      </c>
      <c r="E2336" s="1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101.95</v>
      </c>
      <c r="P2336" s="14">
        <f t="shared" si="145"/>
        <v>60.865671641791046</v>
      </c>
      <c r="Q2336" t="s">
        <v>8317</v>
      </c>
      <c r="R2336" t="s">
        <v>8358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15">
        <v>25000</v>
      </c>
      <c r="E2337" s="1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102.27200000000001</v>
      </c>
      <c r="P2337" s="14">
        <f t="shared" si="145"/>
        <v>115.69230769230769</v>
      </c>
      <c r="Q2337" t="s">
        <v>8317</v>
      </c>
      <c r="R2337" t="s">
        <v>8358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15">
        <v>20000</v>
      </c>
      <c r="E2338" s="1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520.73254999999995</v>
      </c>
      <c r="P2338" s="14">
        <f t="shared" si="145"/>
        <v>48.104623556581984</v>
      </c>
      <c r="Q2338" t="s">
        <v>8317</v>
      </c>
      <c r="R2338" t="s">
        <v>8358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15">
        <v>12000</v>
      </c>
      <c r="E2339" s="1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110.65833333333333</v>
      </c>
      <c r="P2339" s="14">
        <f t="shared" si="145"/>
        <v>74.184357541899445</v>
      </c>
      <c r="Q2339" t="s">
        <v>8317</v>
      </c>
      <c r="R2339" t="s">
        <v>8358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15">
        <v>15000</v>
      </c>
      <c r="E2340" s="1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101.14333333333335</v>
      </c>
      <c r="P2340" s="14">
        <f t="shared" si="145"/>
        <v>123.34552845528455</v>
      </c>
      <c r="Q2340" t="s">
        <v>8317</v>
      </c>
      <c r="R2340" t="s">
        <v>8358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15">
        <v>25000</v>
      </c>
      <c r="E2341" s="1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294.20799999999997</v>
      </c>
      <c r="P2341" s="14">
        <f t="shared" si="145"/>
        <v>66.623188405797094</v>
      </c>
      <c r="Q2341" t="s">
        <v>8317</v>
      </c>
      <c r="R2341" t="s">
        <v>8358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15">
        <v>40000</v>
      </c>
      <c r="E2342" s="1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105.77749999999999</v>
      </c>
      <c r="P2342" s="14">
        <f t="shared" si="145"/>
        <v>104.99007444168734</v>
      </c>
      <c r="Q2342" t="s">
        <v>8317</v>
      </c>
      <c r="R2342" t="s">
        <v>8358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15">
        <v>5000</v>
      </c>
      <c r="E2343" s="1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 s="14" t="e">
        <f t="shared" si="145"/>
        <v>#DIV/0!</v>
      </c>
      <c r="Q2343" t="s">
        <v>8337</v>
      </c>
      <c r="R2343" t="s">
        <v>8338</v>
      </c>
      <c r="S2343" s="9">
        <f t="shared" si="146"/>
        <v>42167.813703703709</v>
      </c>
      <c r="T2343" s="9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15">
        <v>5500</v>
      </c>
      <c r="E2344" s="1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 s="14" t="e">
        <f t="shared" si="145"/>
        <v>#DIV/0!</v>
      </c>
      <c r="Q2344" t="s">
        <v>8337</v>
      </c>
      <c r="R2344" t="s">
        <v>8338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15">
        <v>10000</v>
      </c>
      <c r="E2345" s="1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 s="14">
        <f t="shared" si="145"/>
        <v>300</v>
      </c>
      <c r="Q2345" t="s">
        <v>8337</v>
      </c>
      <c r="R2345" t="s">
        <v>8338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15">
        <v>1000</v>
      </c>
      <c r="E2346" s="1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0.1</v>
      </c>
      <c r="P2346" s="14">
        <f t="shared" si="145"/>
        <v>1</v>
      </c>
      <c r="Q2346" t="s">
        <v>8337</v>
      </c>
      <c r="R2346" t="s">
        <v>8338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15">
        <v>3000</v>
      </c>
      <c r="E2347" s="1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 s="14" t="e">
        <f t="shared" si="145"/>
        <v>#DIV/0!</v>
      </c>
      <c r="Q2347" t="s">
        <v>8337</v>
      </c>
      <c r="R2347" t="s">
        <v>8338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15">
        <v>60000</v>
      </c>
      <c r="E2348" s="1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6.5000000000000002E-2</v>
      </c>
      <c r="P2348" s="14">
        <f t="shared" si="145"/>
        <v>13</v>
      </c>
      <c r="Q2348" t="s">
        <v>8337</v>
      </c>
      <c r="R2348" t="s">
        <v>8338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15">
        <v>1000</v>
      </c>
      <c r="E2349" s="1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1.5</v>
      </c>
      <c r="P2349" s="14">
        <f t="shared" si="145"/>
        <v>15</v>
      </c>
      <c r="Q2349" t="s">
        <v>8337</v>
      </c>
      <c r="R2349" t="s">
        <v>8338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15">
        <v>70000</v>
      </c>
      <c r="E2350" s="1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0.38571428571428573</v>
      </c>
      <c r="P2350" s="14">
        <f t="shared" si="145"/>
        <v>54</v>
      </c>
      <c r="Q2350" t="s">
        <v>8337</v>
      </c>
      <c r="R2350" t="s">
        <v>8338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15">
        <v>474900</v>
      </c>
      <c r="E2351" s="1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 s="14" t="e">
        <f t="shared" si="145"/>
        <v>#DIV/0!</v>
      </c>
      <c r="Q2351" t="s">
        <v>8337</v>
      </c>
      <c r="R2351" t="s">
        <v>8338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15">
        <v>50000</v>
      </c>
      <c r="E2352" s="1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 s="14" t="e">
        <f t="shared" si="145"/>
        <v>#DIV/0!</v>
      </c>
      <c r="Q2352" t="s">
        <v>8337</v>
      </c>
      <c r="R2352" t="s">
        <v>8338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15">
        <v>18900</v>
      </c>
      <c r="E2353" s="1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0.5714285714285714</v>
      </c>
      <c r="P2353" s="14">
        <f t="shared" si="145"/>
        <v>15.428571428571429</v>
      </c>
      <c r="Q2353" t="s">
        <v>8337</v>
      </c>
      <c r="R2353" t="s">
        <v>8338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15">
        <v>2000</v>
      </c>
      <c r="E2354" s="1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 s="14" t="e">
        <f t="shared" si="145"/>
        <v>#DIV/0!</v>
      </c>
      <c r="Q2354" t="s">
        <v>8337</v>
      </c>
      <c r="R2354" t="s">
        <v>8338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15">
        <v>1000</v>
      </c>
      <c r="E2355" s="1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 s="14" t="e">
        <f t="shared" si="145"/>
        <v>#DIV/0!</v>
      </c>
      <c r="Q2355" t="s">
        <v>8337</v>
      </c>
      <c r="R2355" t="s">
        <v>8338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15">
        <v>35000</v>
      </c>
      <c r="E2356" s="1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7.1428571428571425E-2</v>
      </c>
      <c r="P2356" s="14">
        <f t="shared" si="145"/>
        <v>25</v>
      </c>
      <c r="Q2356" t="s">
        <v>8337</v>
      </c>
      <c r="R2356" t="s">
        <v>8338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15">
        <v>8000</v>
      </c>
      <c r="E2357" s="1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0.6875</v>
      </c>
      <c r="P2357" s="14">
        <f t="shared" si="145"/>
        <v>27.5</v>
      </c>
      <c r="Q2357" t="s">
        <v>8337</v>
      </c>
      <c r="R2357" t="s">
        <v>8338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15">
        <v>10000</v>
      </c>
      <c r="E2358" s="1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 s="14" t="e">
        <f t="shared" si="145"/>
        <v>#DIV/0!</v>
      </c>
      <c r="Q2358" t="s">
        <v>8337</v>
      </c>
      <c r="R2358" t="s">
        <v>8338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15">
        <v>27000</v>
      </c>
      <c r="E2359" s="1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 s="14" t="e">
        <f t="shared" si="145"/>
        <v>#DIV/0!</v>
      </c>
      <c r="Q2359" t="s">
        <v>8337</v>
      </c>
      <c r="R2359" t="s">
        <v>8338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15">
        <v>1500</v>
      </c>
      <c r="E2360" s="1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 s="14" t="e">
        <f t="shared" si="145"/>
        <v>#DIV/0!</v>
      </c>
      <c r="Q2360" t="s">
        <v>8337</v>
      </c>
      <c r="R2360" t="s">
        <v>8338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15">
        <v>7500</v>
      </c>
      <c r="E2361" s="1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14.680000000000001</v>
      </c>
      <c r="P2361" s="14">
        <f t="shared" si="145"/>
        <v>367</v>
      </c>
      <c r="Q2361" t="s">
        <v>8337</v>
      </c>
      <c r="R2361" t="s">
        <v>8338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15">
        <v>5000</v>
      </c>
      <c r="E2362" s="1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0.04</v>
      </c>
      <c r="P2362" s="14">
        <f t="shared" si="145"/>
        <v>2</v>
      </c>
      <c r="Q2362" t="s">
        <v>8337</v>
      </c>
      <c r="R2362" t="s">
        <v>8338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15">
        <v>200</v>
      </c>
      <c r="E2363" s="1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 s="14" t="e">
        <f t="shared" si="145"/>
        <v>#DIV/0!</v>
      </c>
      <c r="Q2363" t="s">
        <v>8337</v>
      </c>
      <c r="R2363" t="s">
        <v>8338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15">
        <v>420</v>
      </c>
      <c r="E2364" s="1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28.571428571428569</v>
      </c>
      <c r="P2364" s="14">
        <f t="shared" si="145"/>
        <v>60</v>
      </c>
      <c r="Q2364" t="s">
        <v>8337</v>
      </c>
      <c r="R2364" t="s">
        <v>8338</v>
      </c>
      <c r="S2364" s="9">
        <f t="shared" si="146"/>
        <v>41954.688310185185</v>
      </c>
      <c r="T2364" s="9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15">
        <v>175000</v>
      </c>
      <c r="E2365" s="1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 s="14" t="e">
        <f t="shared" si="145"/>
        <v>#DIV/0!</v>
      </c>
      <c r="Q2365" t="s">
        <v>8337</v>
      </c>
      <c r="R2365" t="s">
        <v>8338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15">
        <v>128</v>
      </c>
      <c r="E2366" s="1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 s="14" t="e">
        <f t="shared" si="145"/>
        <v>#DIV/0!</v>
      </c>
      <c r="Q2366" t="s">
        <v>8337</v>
      </c>
      <c r="R2366" t="s">
        <v>8338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15">
        <v>1000</v>
      </c>
      <c r="E2367" s="1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 s="14" t="e">
        <f t="shared" si="145"/>
        <v>#DIV/0!</v>
      </c>
      <c r="Q2367" t="s">
        <v>8337</v>
      </c>
      <c r="R2367" t="s">
        <v>8338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15">
        <v>25000</v>
      </c>
      <c r="E2368" s="1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10.52</v>
      </c>
      <c r="P2368" s="14">
        <f t="shared" si="145"/>
        <v>97.407407407407405</v>
      </c>
      <c r="Q2368" t="s">
        <v>8337</v>
      </c>
      <c r="R2368" t="s">
        <v>8338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15">
        <v>50000</v>
      </c>
      <c r="E2369" s="1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</v>
      </c>
      <c r="P2369" s="14">
        <f t="shared" si="145"/>
        <v>47.857142857142854</v>
      </c>
      <c r="Q2369" t="s">
        <v>8337</v>
      </c>
      <c r="R2369" t="s">
        <v>8338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15">
        <v>40000</v>
      </c>
      <c r="E2370" s="1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0.25</v>
      </c>
      <c r="P2370" s="14">
        <f t="shared" si="145"/>
        <v>50</v>
      </c>
      <c r="Q2370" t="s">
        <v>8337</v>
      </c>
      <c r="R2370" t="s">
        <v>8338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15">
        <v>25000</v>
      </c>
      <c r="E2371" s="1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(E2371/D2371)*100</f>
        <v>0</v>
      </c>
      <c r="P2371" s="14" t="e">
        <f t="shared" ref="P2371:P2434" si="149">E2371/L2371</f>
        <v>#DIV/0!</v>
      </c>
      <c r="Q2371" t="s">
        <v>8337</v>
      </c>
      <c r="R2371" t="s">
        <v>8338</v>
      </c>
      <c r="S2371" s="9">
        <f t="shared" ref="S2371:S2434" si="150">(((J2371/60)/60/24)+DATE(1970,1,1))</f>
        <v>42380.812627314815</v>
      </c>
      <c r="T2371" s="9">
        <f t="shared" ref="T2371:T2434" si="151">(((I2371/60)/60/24)+DATE(1970,1,1))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15">
        <v>25000</v>
      </c>
      <c r="E2372" s="1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0.32800000000000001</v>
      </c>
      <c r="P2372" s="14">
        <f t="shared" si="149"/>
        <v>20.5</v>
      </c>
      <c r="Q2372" t="s">
        <v>8337</v>
      </c>
      <c r="R2372" t="s">
        <v>8338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15">
        <v>2000</v>
      </c>
      <c r="E2373" s="1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 s="14" t="e">
        <f t="shared" si="149"/>
        <v>#DIV/0!</v>
      </c>
      <c r="Q2373" t="s">
        <v>8337</v>
      </c>
      <c r="R2373" t="s">
        <v>8338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15">
        <v>5500</v>
      </c>
      <c r="E2374" s="1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3.2727272727272729</v>
      </c>
      <c r="P2374" s="14">
        <f t="shared" si="149"/>
        <v>30</v>
      </c>
      <c r="Q2374" t="s">
        <v>8337</v>
      </c>
      <c r="R2374" t="s">
        <v>8338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15">
        <v>850000</v>
      </c>
      <c r="E2375" s="1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5.8823529411764705E-3</v>
      </c>
      <c r="P2375" s="14">
        <f t="shared" si="149"/>
        <v>50</v>
      </c>
      <c r="Q2375" t="s">
        <v>8337</v>
      </c>
      <c r="R2375" t="s">
        <v>8338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15">
        <v>22000</v>
      </c>
      <c r="E2376" s="1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4.5454545454545456E-2</v>
      </c>
      <c r="P2376" s="14">
        <f t="shared" si="149"/>
        <v>10</v>
      </c>
      <c r="Q2376" t="s">
        <v>8337</v>
      </c>
      <c r="R2376" t="s">
        <v>8338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15">
        <v>10000</v>
      </c>
      <c r="E2377" s="1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 s="14" t="e">
        <f t="shared" si="149"/>
        <v>#DIV/0!</v>
      </c>
      <c r="Q2377" t="s">
        <v>8337</v>
      </c>
      <c r="R2377" t="s">
        <v>8338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15">
        <v>3000</v>
      </c>
      <c r="E2378" s="1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10.877666666666666</v>
      </c>
      <c r="P2378" s="14">
        <f t="shared" si="149"/>
        <v>81.582499999999996</v>
      </c>
      <c r="Q2378" t="s">
        <v>8337</v>
      </c>
      <c r="R2378" t="s">
        <v>8338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15">
        <v>2500</v>
      </c>
      <c r="E2379" s="1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 s="14" t="e">
        <f t="shared" si="149"/>
        <v>#DIV/0!</v>
      </c>
      <c r="Q2379" t="s">
        <v>8337</v>
      </c>
      <c r="R2379" t="s">
        <v>8338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15">
        <v>110000</v>
      </c>
      <c r="E2380" s="1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 s="14" t="e">
        <f t="shared" si="149"/>
        <v>#DIV/0!</v>
      </c>
      <c r="Q2380" t="s">
        <v>8337</v>
      </c>
      <c r="R2380" t="s">
        <v>8338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15">
        <v>30000</v>
      </c>
      <c r="E2381" s="1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 s="14" t="e">
        <f t="shared" si="149"/>
        <v>#DIV/0!</v>
      </c>
      <c r="Q2381" t="s">
        <v>8337</v>
      </c>
      <c r="R2381" t="s">
        <v>8338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15">
        <v>15000</v>
      </c>
      <c r="E2382" s="1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0.36666666666666664</v>
      </c>
      <c r="P2382" s="14">
        <f t="shared" si="149"/>
        <v>18.333333333333332</v>
      </c>
      <c r="Q2382" t="s">
        <v>8337</v>
      </c>
      <c r="R2382" t="s">
        <v>8338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15">
        <v>86350</v>
      </c>
      <c r="E2383" s="1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</v>
      </c>
      <c r="P2383" s="14">
        <f t="shared" si="149"/>
        <v>224.42857142857142</v>
      </c>
      <c r="Q2383" t="s">
        <v>8337</v>
      </c>
      <c r="R2383" t="s">
        <v>8338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15">
        <v>3000</v>
      </c>
      <c r="E2384" s="1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</v>
      </c>
      <c r="P2384" s="14">
        <f t="shared" si="149"/>
        <v>37.5</v>
      </c>
      <c r="Q2384" t="s">
        <v>8337</v>
      </c>
      <c r="R2384" t="s">
        <v>8338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15">
        <v>10000</v>
      </c>
      <c r="E2385" s="1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4.3499999999999996</v>
      </c>
      <c r="P2385" s="14">
        <f t="shared" si="149"/>
        <v>145</v>
      </c>
      <c r="Q2385" t="s">
        <v>8337</v>
      </c>
      <c r="R2385" t="s">
        <v>8338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15">
        <v>1000</v>
      </c>
      <c r="E2386" s="1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0.8</v>
      </c>
      <c r="P2386" s="14">
        <f t="shared" si="149"/>
        <v>1</v>
      </c>
      <c r="Q2386" t="s">
        <v>8337</v>
      </c>
      <c r="R2386" t="s">
        <v>8338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15">
        <v>65000</v>
      </c>
      <c r="E2387" s="1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1.2123076923076923</v>
      </c>
      <c r="P2387" s="14">
        <f t="shared" si="149"/>
        <v>112.57142857142857</v>
      </c>
      <c r="Q2387" t="s">
        <v>8337</v>
      </c>
      <c r="R2387" t="s">
        <v>8338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15">
        <v>30000</v>
      </c>
      <c r="E2388" s="1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 s="14" t="e">
        <f t="shared" si="149"/>
        <v>#DIV/0!</v>
      </c>
      <c r="Q2388" t="s">
        <v>8337</v>
      </c>
      <c r="R2388" t="s">
        <v>8338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15">
        <v>150000</v>
      </c>
      <c r="E2389" s="1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0.68399999999999994</v>
      </c>
      <c r="P2389" s="14">
        <f t="shared" si="149"/>
        <v>342</v>
      </c>
      <c r="Q2389" t="s">
        <v>8337</v>
      </c>
      <c r="R2389" t="s">
        <v>8338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15">
        <v>37000</v>
      </c>
      <c r="E2390" s="1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1.2513513513513512</v>
      </c>
      <c r="P2390" s="14">
        <f t="shared" si="149"/>
        <v>57.875</v>
      </c>
      <c r="Q2390" t="s">
        <v>8337</v>
      </c>
      <c r="R2390" t="s">
        <v>8338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15">
        <v>16000</v>
      </c>
      <c r="E2391" s="1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0.1875</v>
      </c>
      <c r="P2391" s="14">
        <f t="shared" si="149"/>
        <v>30</v>
      </c>
      <c r="Q2391" t="s">
        <v>8337</v>
      </c>
      <c r="R2391" t="s">
        <v>8338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15">
        <v>510000</v>
      </c>
      <c r="E2392" s="1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 s="14" t="e">
        <f t="shared" si="149"/>
        <v>#DIV/0!</v>
      </c>
      <c r="Q2392" t="s">
        <v>8337</v>
      </c>
      <c r="R2392" t="s">
        <v>8338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15">
        <v>20000</v>
      </c>
      <c r="E2393" s="1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0.125</v>
      </c>
      <c r="P2393" s="14">
        <f t="shared" si="149"/>
        <v>25</v>
      </c>
      <c r="Q2393" t="s">
        <v>8337</v>
      </c>
      <c r="R2393" t="s">
        <v>8338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15">
        <v>4200</v>
      </c>
      <c r="E2394" s="1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 s="14" t="e">
        <f t="shared" si="149"/>
        <v>#DIV/0!</v>
      </c>
      <c r="Q2394" t="s">
        <v>8337</v>
      </c>
      <c r="R2394" t="s">
        <v>8338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15">
        <v>100000</v>
      </c>
      <c r="E2395" s="1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0.05</v>
      </c>
      <c r="P2395" s="14">
        <f t="shared" si="149"/>
        <v>50</v>
      </c>
      <c r="Q2395" t="s">
        <v>8337</v>
      </c>
      <c r="R2395" t="s">
        <v>8338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15">
        <v>5000</v>
      </c>
      <c r="E2396" s="1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0.06</v>
      </c>
      <c r="P2396" s="14">
        <f t="shared" si="149"/>
        <v>1.5</v>
      </c>
      <c r="Q2396" t="s">
        <v>8337</v>
      </c>
      <c r="R2396" t="s">
        <v>8338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15">
        <v>33000</v>
      </c>
      <c r="E2397" s="1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 s="14" t="e">
        <f t="shared" si="149"/>
        <v>#DIV/0!</v>
      </c>
      <c r="Q2397" t="s">
        <v>8337</v>
      </c>
      <c r="R2397" t="s">
        <v>8338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15">
        <v>5000</v>
      </c>
      <c r="E2398" s="1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0.2</v>
      </c>
      <c r="P2398" s="14">
        <f t="shared" si="149"/>
        <v>10</v>
      </c>
      <c r="Q2398" t="s">
        <v>8337</v>
      </c>
      <c r="R2398" t="s">
        <v>8338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15">
        <v>124000</v>
      </c>
      <c r="E2399" s="1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 s="14" t="e">
        <f t="shared" si="149"/>
        <v>#DIV/0!</v>
      </c>
      <c r="Q2399" t="s">
        <v>8337</v>
      </c>
      <c r="R2399" t="s">
        <v>8338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15">
        <v>4000</v>
      </c>
      <c r="E2400" s="1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 s="14" t="e">
        <f t="shared" si="149"/>
        <v>#DIV/0!</v>
      </c>
      <c r="Q2400" t="s">
        <v>8337</v>
      </c>
      <c r="R2400" t="s">
        <v>8338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15">
        <v>13000</v>
      </c>
      <c r="E2401" s="1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 s="14" t="e">
        <f t="shared" si="149"/>
        <v>#DIV/0!</v>
      </c>
      <c r="Q2401" t="s">
        <v>8337</v>
      </c>
      <c r="R2401" t="s">
        <v>8338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15">
        <v>50000</v>
      </c>
      <c r="E2402" s="1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 s="14" t="e">
        <f t="shared" si="149"/>
        <v>#DIV/0!</v>
      </c>
      <c r="Q2402" t="s">
        <v>8337</v>
      </c>
      <c r="R2402" t="s">
        <v>8338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15">
        <v>28000</v>
      </c>
      <c r="E2403" s="1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0.71785714285714286</v>
      </c>
      <c r="P2403" s="14">
        <f t="shared" si="149"/>
        <v>22.333333333333332</v>
      </c>
      <c r="Q2403" t="s">
        <v>8317</v>
      </c>
      <c r="R2403" t="s">
        <v>8347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15">
        <v>12000</v>
      </c>
      <c r="E2404" s="1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0.43333333333333329</v>
      </c>
      <c r="P2404" s="14">
        <f t="shared" si="149"/>
        <v>52</v>
      </c>
      <c r="Q2404" t="s">
        <v>8317</v>
      </c>
      <c r="R2404" t="s">
        <v>8347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15">
        <v>1200</v>
      </c>
      <c r="E2405" s="1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16.833333333333332</v>
      </c>
      <c r="P2405" s="14">
        <f t="shared" si="149"/>
        <v>16.833333333333332</v>
      </c>
      <c r="Q2405" t="s">
        <v>8317</v>
      </c>
      <c r="R2405" t="s">
        <v>8347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15">
        <v>15000</v>
      </c>
      <c r="E2406" s="1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 s="14" t="e">
        <f t="shared" si="149"/>
        <v>#DIV/0!</v>
      </c>
      <c r="Q2406" t="s">
        <v>8317</v>
      </c>
      <c r="R2406" t="s">
        <v>8347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15">
        <v>5000</v>
      </c>
      <c r="E2407" s="1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22.52</v>
      </c>
      <c r="P2407" s="14">
        <f t="shared" si="149"/>
        <v>56.3</v>
      </c>
      <c r="Q2407" t="s">
        <v>8317</v>
      </c>
      <c r="R2407" t="s">
        <v>8347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15">
        <v>3250</v>
      </c>
      <c r="E2408" s="1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41.384615384615387</v>
      </c>
      <c r="P2408" s="14">
        <f t="shared" si="149"/>
        <v>84.0625</v>
      </c>
      <c r="Q2408" t="s">
        <v>8317</v>
      </c>
      <c r="R2408" t="s">
        <v>8347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15">
        <v>22000</v>
      </c>
      <c r="E2409" s="1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25.259090909090908</v>
      </c>
      <c r="P2409" s="14">
        <f t="shared" si="149"/>
        <v>168.39393939393941</v>
      </c>
      <c r="Q2409" t="s">
        <v>8317</v>
      </c>
      <c r="R2409" t="s">
        <v>8347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15">
        <v>15000</v>
      </c>
      <c r="E2410" s="1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0.2</v>
      </c>
      <c r="P2410" s="14">
        <f t="shared" si="149"/>
        <v>15</v>
      </c>
      <c r="Q2410" t="s">
        <v>8317</v>
      </c>
      <c r="R2410" t="s">
        <v>8347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15">
        <v>25000</v>
      </c>
      <c r="E2411" s="1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1.8399999999999999</v>
      </c>
      <c r="P2411" s="14">
        <f t="shared" si="149"/>
        <v>76.666666666666671</v>
      </c>
      <c r="Q2411" t="s">
        <v>8317</v>
      </c>
      <c r="R2411" t="s">
        <v>8347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15">
        <v>15000</v>
      </c>
      <c r="E2412" s="1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 s="14" t="e">
        <f t="shared" si="149"/>
        <v>#DIV/0!</v>
      </c>
      <c r="Q2412" t="s">
        <v>8317</v>
      </c>
      <c r="R2412" t="s">
        <v>8347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15">
        <v>25000</v>
      </c>
      <c r="E2413" s="1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0.60399999999999998</v>
      </c>
      <c r="P2413" s="14">
        <f t="shared" si="149"/>
        <v>50.333333333333336</v>
      </c>
      <c r="Q2413" t="s">
        <v>8317</v>
      </c>
      <c r="R2413" t="s">
        <v>8347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15">
        <v>8000</v>
      </c>
      <c r="E2414" s="1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 s="14" t="e">
        <f t="shared" si="149"/>
        <v>#DIV/0!</v>
      </c>
      <c r="Q2414" t="s">
        <v>8317</v>
      </c>
      <c r="R2414" t="s">
        <v>8347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15">
        <v>3000</v>
      </c>
      <c r="E2415" s="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0.83333333333333337</v>
      </c>
      <c r="P2415" s="14">
        <f t="shared" si="149"/>
        <v>8.3333333333333339</v>
      </c>
      <c r="Q2415" t="s">
        <v>8317</v>
      </c>
      <c r="R2415" t="s">
        <v>8347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15">
        <v>15000</v>
      </c>
      <c r="E2416" s="1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3.0666666666666664</v>
      </c>
      <c r="P2416" s="14">
        <f t="shared" si="149"/>
        <v>35.384615384615387</v>
      </c>
      <c r="Q2416" t="s">
        <v>8317</v>
      </c>
      <c r="R2416" t="s">
        <v>8347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15">
        <v>60000</v>
      </c>
      <c r="E2417" s="1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0.55833333333333335</v>
      </c>
      <c r="P2417" s="14">
        <f t="shared" si="149"/>
        <v>55.833333333333336</v>
      </c>
      <c r="Q2417" t="s">
        <v>8317</v>
      </c>
      <c r="R2417" t="s">
        <v>8347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15">
        <v>20000</v>
      </c>
      <c r="E2418" s="1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2.5000000000000001E-2</v>
      </c>
      <c r="P2418" s="14">
        <f t="shared" si="149"/>
        <v>5</v>
      </c>
      <c r="Q2418" t="s">
        <v>8317</v>
      </c>
      <c r="R2418" t="s">
        <v>8347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15">
        <v>1000</v>
      </c>
      <c r="E2419" s="1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 s="14" t="e">
        <f t="shared" si="149"/>
        <v>#DIV/0!</v>
      </c>
      <c r="Q2419" t="s">
        <v>8317</v>
      </c>
      <c r="R2419" t="s">
        <v>8347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5">
        <v>25000</v>
      </c>
      <c r="E2420" s="1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0.02</v>
      </c>
      <c r="P2420" s="14">
        <f t="shared" si="149"/>
        <v>1</v>
      </c>
      <c r="Q2420" t="s">
        <v>8317</v>
      </c>
      <c r="R2420" t="s">
        <v>8347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15">
        <v>3000</v>
      </c>
      <c r="E2421" s="1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 s="14" t="e">
        <f t="shared" si="149"/>
        <v>#DIV/0!</v>
      </c>
      <c r="Q2421" t="s">
        <v>8317</v>
      </c>
      <c r="R2421" t="s">
        <v>8347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15">
        <v>16870</v>
      </c>
      <c r="E2422" s="1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14.825133372851216</v>
      </c>
      <c r="P2422" s="14">
        <f t="shared" si="149"/>
        <v>69.472222222222229</v>
      </c>
      <c r="Q2422" t="s">
        <v>8317</v>
      </c>
      <c r="R2422" t="s">
        <v>8347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15">
        <v>6000</v>
      </c>
      <c r="E2423" s="1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1.6666666666666666E-2</v>
      </c>
      <c r="P2423" s="14">
        <f t="shared" si="149"/>
        <v>1</v>
      </c>
      <c r="Q2423" t="s">
        <v>8317</v>
      </c>
      <c r="R2423" t="s">
        <v>8347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15">
        <v>500</v>
      </c>
      <c r="E2424" s="1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0.2</v>
      </c>
      <c r="P2424" s="14">
        <f t="shared" si="149"/>
        <v>1</v>
      </c>
      <c r="Q2424" t="s">
        <v>8317</v>
      </c>
      <c r="R2424" t="s">
        <v>8347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15">
        <v>60000</v>
      </c>
      <c r="E2425" s="1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1.3333333333333334E-2</v>
      </c>
      <c r="P2425" s="14">
        <f t="shared" si="149"/>
        <v>8</v>
      </c>
      <c r="Q2425" t="s">
        <v>8317</v>
      </c>
      <c r="R2425" t="s">
        <v>8347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15">
        <v>25000</v>
      </c>
      <c r="E2426" s="1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</v>
      </c>
      <c r="P2426" s="14">
        <f t="shared" si="149"/>
        <v>34.444444444444443</v>
      </c>
      <c r="Q2426" t="s">
        <v>8317</v>
      </c>
      <c r="R2426" t="s">
        <v>8347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15">
        <v>3500</v>
      </c>
      <c r="E2427" s="1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2.8571428571428574E-2</v>
      </c>
      <c r="P2427" s="14">
        <f t="shared" si="149"/>
        <v>1</v>
      </c>
      <c r="Q2427" t="s">
        <v>8317</v>
      </c>
      <c r="R2427" t="s">
        <v>8347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15">
        <v>20000</v>
      </c>
      <c r="E2428" s="1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 s="14" t="e">
        <f t="shared" si="149"/>
        <v>#DIV/0!</v>
      </c>
      <c r="Q2428" t="s">
        <v>8317</v>
      </c>
      <c r="R2428" t="s">
        <v>8347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15">
        <v>50000</v>
      </c>
      <c r="E2429" s="1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2E-3</v>
      </c>
      <c r="P2429" s="14">
        <f t="shared" si="149"/>
        <v>1</v>
      </c>
      <c r="Q2429" t="s">
        <v>8317</v>
      </c>
      <c r="R2429" t="s">
        <v>8347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15">
        <v>35000</v>
      </c>
      <c r="E2430" s="1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2.8571428571428571E-3</v>
      </c>
      <c r="P2430" s="14">
        <f t="shared" si="149"/>
        <v>1</v>
      </c>
      <c r="Q2430" t="s">
        <v>8317</v>
      </c>
      <c r="R2430" t="s">
        <v>8347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15">
        <v>140000</v>
      </c>
      <c r="E2431" s="1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</v>
      </c>
      <c r="P2431" s="14">
        <f t="shared" si="149"/>
        <v>501.25</v>
      </c>
      <c r="Q2431" t="s">
        <v>8317</v>
      </c>
      <c r="R2431" t="s">
        <v>8347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15">
        <v>3000</v>
      </c>
      <c r="E2432" s="1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0.70000000000000007</v>
      </c>
      <c r="P2432" s="14">
        <f t="shared" si="149"/>
        <v>10.5</v>
      </c>
      <c r="Q2432" t="s">
        <v>8317</v>
      </c>
      <c r="R2432" t="s">
        <v>8347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15">
        <v>100000</v>
      </c>
      <c r="E2433" s="1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2E-3</v>
      </c>
      <c r="P2433" s="14">
        <f t="shared" si="149"/>
        <v>1</v>
      </c>
      <c r="Q2433" t="s">
        <v>8317</v>
      </c>
      <c r="R2433" t="s">
        <v>8347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15">
        <v>14000</v>
      </c>
      <c r="E2434" s="1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1.4285714285714287E-2</v>
      </c>
      <c r="P2434" s="14">
        <f t="shared" si="149"/>
        <v>1</v>
      </c>
      <c r="Q2434" t="s">
        <v>8317</v>
      </c>
      <c r="R2434" t="s">
        <v>8347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15">
        <v>10000</v>
      </c>
      <c r="E2435" s="1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(E2435/D2435)*100</f>
        <v>0</v>
      </c>
      <c r="P2435" s="14" t="e">
        <f t="shared" ref="P2435:P2498" si="153">E2435/L2435</f>
        <v>#DIV/0!</v>
      </c>
      <c r="Q2435" t="s">
        <v>8317</v>
      </c>
      <c r="R2435" t="s">
        <v>8347</v>
      </c>
      <c r="S2435" s="9">
        <f t="shared" ref="S2435:S2498" si="154">(((J2435/60)/60/24)+DATE(1970,1,1))</f>
        <v>42397.89980324074</v>
      </c>
      <c r="T2435" s="9">
        <f t="shared" ref="T2435:T2498" si="155">(((I2435/60)/60/24)+DATE(1970,1,1))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15">
        <v>20000</v>
      </c>
      <c r="E2436" s="1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0.13</v>
      </c>
      <c r="P2436" s="14">
        <f t="shared" si="153"/>
        <v>13</v>
      </c>
      <c r="Q2436" t="s">
        <v>8317</v>
      </c>
      <c r="R2436" t="s">
        <v>8347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15">
        <v>250000</v>
      </c>
      <c r="E2437" s="1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0.48960000000000004</v>
      </c>
      <c r="P2437" s="14">
        <f t="shared" si="153"/>
        <v>306</v>
      </c>
      <c r="Q2437" t="s">
        <v>8317</v>
      </c>
      <c r="R2437" t="s">
        <v>8347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15">
        <v>117000</v>
      </c>
      <c r="E2438" s="1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3.8461538461538464E-2</v>
      </c>
      <c r="P2438" s="14">
        <f t="shared" si="153"/>
        <v>22.5</v>
      </c>
      <c r="Q2438" t="s">
        <v>8317</v>
      </c>
      <c r="R2438" t="s">
        <v>8347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15">
        <v>8000</v>
      </c>
      <c r="E2439" s="1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 s="14" t="e">
        <f t="shared" si="153"/>
        <v>#DIV/0!</v>
      </c>
      <c r="Q2439" t="s">
        <v>8317</v>
      </c>
      <c r="R2439" t="s">
        <v>8347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15">
        <v>15000</v>
      </c>
      <c r="E2440" s="1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0.33333333333333337</v>
      </c>
      <c r="P2440" s="14">
        <f t="shared" si="153"/>
        <v>50</v>
      </c>
      <c r="Q2440" t="s">
        <v>8317</v>
      </c>
      <c r="R2440" t="s">
        <v>8347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15">
        <v>10000</v>
      </c>
      <c r="E2441" s="1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 s="14" t="e">
        <f t="shared" si="153"/>
        <v>#DIV/0!</v>
      </c>
      <c r="Q2441" t="s">
        <v>8317</v>
      </c>
      <c r="R2441" t="s">
        <v>8347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15">
        <v>5000</v>
      </c>
      <c r="E2442" s="1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0.2</v>
      </c>
      <c r="P2442" s="14">
        <f t="shared" si="153"/>
        <v>5</v>
      </c>
      <c r="Q2442" t="s">
        <v>8317</v>
      </c>
      <c r="R2442" t="s">
        <v>8347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15">
        <v>7500</v>
      </c>
      <c r="E2443" s="1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107.88</v>
      </c>
      <c r="P2443" s="14">
        <f t="shared" si="153"/>
        <v>74.22935779816514</v>
      </c>
      <c r="Q2443" t="s">
        <v>8317</v>
      </c>
      <c r="R2443" t="s">
        <v>8358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15">
        <v>24000</v>
      </c>
      <c r="E2444" s="1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125.94166666666666</v>
      </c>
      <c r="P2444" s="14">
        <f t="shared" si="153"/>
        <v>81.252688172043008</v>
      </c>
      <c r="Q2444" t="s">
        <v>8317</v>
      </c>
      <c r="R2444" t="s">
        <v>8358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15">
        <v>20000</v>
      </c>
      <c r="E2445" s="1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202.51495</v>
      </c>
      <c r="P2445" s="14">
        <f t="shared" si="153"/>
        <v>130.23469453376205</v>
      </c>
      <c r="Q2445" t="s">
        <v>8317</v>
      </c>
      <c r="R2445" t="s">
        <v>8358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15">
        <v>3000</v>
      </c>
      <c r="E2446" s="1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108.60000000000001</v>
      </c>
      <c r="P2446" s="14">
        <f t="shared" si="153"/>
        <v>53.409836065573771</v>
      </c>
      <c r="Q2446" t="s">
        <v>8317</v>
      </c>
      <c r="R2446" t="s">
        <v>8358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15">
        <v>5000</v>
      </c>
      <c r="E2447" s="1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172.8</v>
      </c>
      <c r="P2447" s="14">
        <f t="shared" si="153"/>
        <v>75.130434782608702</v>
      </c>
      <c r="Q2447" t="s">
        <v>8317</v>
      </c>
      <c r="R2447" t="s">
        <v>8358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15">
        <v>5000</v>
      </c>
      <c r="E2448" s="1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167.98</v>
      </c>
      <c r="P2448" s="14">
        <f t="shared" si="153"/>
        <v>75.666666666666671</v>
      </c>
      <c r="Q2448" t="s">
        <v>8317</v>
      </c>
      <c r="R2448" t="s">
        <v>8358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15">
        <v>2500</v>
      </c>
      <c r="E2449" s="1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427.20000000000005</v>
      </c>
      <c r="P2449" s="14">
        <f t="shared" si="153"/>
        <v>31.691394658753708</v>
      </c>
      <c r="Q2449" t="s">
        <v>8317</v>
      </c>
      <c r="R2449" t="s">
        <v>8358</v>
      </c>
      <c r="S2449" s="9">
        <f t="shared" si="154"/>
        <v>42654.469826388886</v>
      </c>
      <c r="T2449" s="9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15">
        <v>400</v>
      </c>
      <c r="E2450" s="1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107.5</v>
      </c>
      <c r="P2450" s="14">
        <f t="shared" si="153"/>
        <v>47.777777777777779</v>
      </c>
      <c r="Q2450" t="s">
        <v>8317</v>
      </c>
      <c r="R2450" t="s">
        <v>8358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15">
        <v>10000</v>
      </c>
      <c r="E2451" s="1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 s="14">
        <f t="shared" si="153"/>
        <v>90</v>
      </c>
      <c r="Q2451" t="s">
        <v>8317</v>
      </c>
      <c r="R2451" t="s">
        <v>8358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15">
        <v>15000</v>
      </c>
      <c r="E2452" s="1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101.53353333333335</v>
      </c>
      <c r="P2452" s="14">
        <f t="shared" si="153"/>
        <v>149.31401960784314</v>
      </c>
      <c r="Q2452" t="s">
        <v>8317</v>
      </c>
      <c r="R2452" t="s">
        <v>8358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15">
        <v>10000</v>
      </c>
      <c r="E2453" s="1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115.45</v>
      </c>
      <c r="P2453" s="14">
        <f t="shared" si="153"/>
        <v>62.06989247311828</v>
      </c>
      <c r="Q2453" t="s">
        <v>8317</v>
      </c>
      <c r="R2453" t="s">
        <v>8358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15">
        <v>600</v>
      </c>
      <c r="E2454" s="1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133.5</v>
      </c>
      <c r="P2454" s="14">
        <f t="shared" si="153"/>
        <v>53.4</v>
      </c>
      <c r="Q2454" t="s">
        <v>8317</v>
      </c>
      <c r="R2454" t="s">
        <v>8358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15">
        <v>3000</v>
      </c>
      <c r="E2455" s="1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154.69999999999999</v>
      </c>
      <c r="P2455" s="14">
        <f t="shared" si="153"/>
        <v>69.268656716417908</v>
      </c>
      <c r="Q2455" t="s">
        <v>8317</v>
      </c>
      <c r="R2455" t="s">
        <v>8358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15">
        <v>35000</v>
      </c>
      <c r="E2456" s="1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100.84571428571429</v>
      </c>
      <c r="P2456" s="14">
        <f t="shared" si="153"/>
        <v>271.50769230769231</v>
      </c>
      <c r="Q2456" t="s">
        <v>8317</v>
      </c>
      <c r="R2456" t="s">
        <v>8358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15">
        <v>300</v>
      </c>
      <c r="E2457" s="1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 s="14">
        <f t="shared" si="153"/>
        <v>34.125</v>
      </c>
      <c r="Q2457" t="s">
        <v>8317</v>
      </c>
      <c r="R2457" t="s">
        <v>8358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15">
        <v>1500</v>
      </c>
      <c r="E2458" s="1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180.86666666666667</v>
      </c>
      <c r="P2458" s="14">
        <f t="shared" si="153"/>
        <v>40.492537313432834</v>
      </c>
      <c r="Q2458" t="s">
        <v>8317</v>
      </c>
      <c r="R2458" t="s">
        <v>8358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15">
        <v>23000</v>
      </c>
      <c r="E2459" s="1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102.30434782608695</v>
      </c>
      <c r="P2459" s="14">
        <f t="shared" si="153"/>
        <v>189.75806451612902</v>
      </c>
      <c r="Q2459" t="s">
        <v>8317</v>
      </c>
      <c r="R2459" t="s">
        <v>8358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15">
        <v>5000</v>
      </c>
      <c r="E2460" s="1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110.17999999999999</v>
      </c>
      <c r="P2460" s="14">
        <f t="shared" si="153"/>
        <v>68.862499999999997</v>
      </c>
      <c r="Q2460" t="s">
        <v>8317</v>
      </c>
      <c r="R2460" t="s">
        <v>8358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15">
        <v>30000</v>
      </c>
      <c r="E2461" s="1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102.25</v>
      </c>
      <c r="P2461" s="14">
        <f t="shared" si="153"/>
        <v>108.77659574468085</v>
      </c>
      <c r="Q2461" t="s">
        <v>8317</v>
      </c>
      <c r="R2461" t="s">
        <v>8358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15">
        <v>8500</v>
      </c>
      <c r="E2462" s="1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100.78823529411764</v>
      </c>
      <c r="P2462" s="14">
        <f t="shared" si="153"/>
        <v>125.98529411764706</v>
      </c>
      <c r="Q2462" t="s">
        <v>8317</v>
      </c>
      <c r="R2462" t="s">
        <v>8358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15">
        <v>7500</v>
      </c>
      <c r="E2463" s="1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103.8</v>
      </c>
      <c r="P2463" s="14">
        <f t="shared" si="153"/>
        <v>90.523255813953483</v>
      </c>
      <c r="Q2463" t="s">
        <v>8343</v>
      </c>
      <c r="R2463" t="s">
        <v>8313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15">
        <v>3000</v>
      </c>
      <c r="E2464" s="1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110.70833333333334</v>
      </c>
      <c r="P2464" s="14">
        <f t="shared" si="153"/>
        <v>28.880434782608695</v>
      </c>
      <c r="Q2464" t="s">
        <v>8343</v>
      </c>
      <c r="R2464" t="s">
        <v>8313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15">
        <v>2000</v>
      </c>
      <c r="E2465" s="1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116.25000000000001</v>
      </c>
      <c r="P2465" s="14">
        <f t="shared" si="153"/>
        <v>31</v>
      </c>
      <c r="Q2465" t="s">
        <v>8343</v>
      </c>
      <c r="R2465" t="s">
        <v>8313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15">
        <v>2000</v>
      </c>
      <c r="E2466" s="1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111.1</v>
      </c>
      <c r="P2466" s="14">
        <f t="shared" si="153"/>
        <v>51.674418604651166</v>
      </c>
      <c r="Q2466" t="s">
        <v>8343</v>
      </c>
      <c r="R2466" t="s">
        <v>8313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15">
        <v>700</v>
      </c>
      <c r="E2467" s="1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180.14285714285714</v>
      </c>
      <c r="P2467" s="14">
        <f t="shared" si="153"/>
        <v>26.270833333333332</v>
      </c>
      <c r="Q2467" t="s">
        <v>8343</v>
      </c>
      <c r="R2467" t="s">
        <v>8313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15">
        <v>2500</v>
      </c>
      <c r="E2468" s="1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 s="14">
        <f t="shared" si="153"/>
        <v>48.07692307692308</v>
      </c>
      <c r="Q2468" t="s">
        <v>8343</v>
      </c>
      <c r="R2468" t="s">
        <v>8313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15">
        <v>1000</v>
      </c>
      <c r="E2469" s="1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118.5</v>
      </c>
      <c r="P2469" s="14">
        <f t="shared" si="153"/>
        <v>27.558139534883722</v>
      </c>
      <c r="Q2469" t="s">
        <v>8343</v>
      </c>
      <c r="R2469" t="s">
        <v>8313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15">
        <v>2000</v>
      </c>
      <c r="E2470" s="1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107.21700000000001</v>
      </c>
      <c r="P2470" s="14">
        <f t="shared" si="153"/>
        <v>36.97137931034483</v>
      </c>
      <c r="Q2470" t="s">
        <v>8343</v>
      </c>
      <c r="R2470" t="s">
        <v>8313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15">
        <v>1200</v>
      </c>
      <c r="E2471" s="1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113.66666666666667</v>
      </c>
      <c r="P2471" s="14">
        <f t="shared" si="153"/>
        <v>29.021276595744681</v>
      </c>
      <c r="Q2471" t="s">
        <v>8343</v>
      </c>
      <c r="R2471" t="s">
        <v>8313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15">
        <v>1000</v>
      </c>
      <c r="E2472" s="1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103.16400000000002</v>
      </c>
      <c r="P2472" s="14">
        <f t="shared" si="153"/>
        <v>28.65666666666667</v>
      </c>
      <c r="Q2472" t="s">
        <v>8343</v>
      </c>
      <c r="R2472" t="s">
        <v>8313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15">
        <v>500</v>
      </c>
      <c r="E2473" s="1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 s="14">
        <f t="shared" si="153"/>
        <v>37.647058823529413</v>
      </c>
      <c r="Q2473" t="s">
        <v>8343</v>
      </c>
      <c r="R2473" t="s">
        <v>8313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15">
        <v>7500</v>
      </c>
      <c r="E2474" s="1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135.76026666666667</v>
      </c>
      <c r="P2474" s="14">
        <f t="shared" si="153"/>
        <v>97.904038461538462</v>
      </c>
      <c r="Q2474" t="s">
        <v>8343</v>
      </c>
      <c r="R2474" t="s">
        <v>8313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15">
        <v>2000</v>
      </c>
      <c r="E2475" s="1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 s="14">
        <f t="shared" si="153"/>
        <v>42.553191489361701</v>
      </c>
      <c r="Q2475" t="s">
        <v>8343</v>
      </c>
      <c r="R2475" t="s">
        <v>8313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15">
        <v>5000</v>
      </c>
      <c r="E2476" s="1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100.00360000000002</v>
      </c>
      <c r="P2476" s="14">
        <f t="shared" si="153"/>
        <v>131.58368421052631</v>
      </c>
      <c r="Q2476" t="s">
        <v>8343</v>
      </c>
      <c r="R2476" t="s">
        <v>8313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15">
        <v>2500</v>
      </c>
      <c r="E2477" s="1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104.71999999999998</v>
      </c>
      <c r="P2477" s="14">
        <f t="shared" si="153"/>
        <v>32.320987654320987</v>
      </c>
      <c r="Q2477" t="s">
        <v>8343</v>
      </c>
      <c r="R2477" t="s">
        <v>8313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15">
        <v>3200</v>
      </c>
      <c r="E2478" s="1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105.02249999999999</v>
      </c>
      <c r="P2478" s="14">
        <f t="shared" si="153"/>
        <v>61.103999999999999</v>
      </c>
      <c r="Q2478" t="s">
        <v>8343</v>
      </c>
      <c r="R2478" t="s">
        <v>8313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15">
        <v>750</v>
      </c>
      <c r="E2479" s="1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171.33333333333334</v>
      </c>
      <c r="P2479" s="14">
        <f t="shared" si="153"/>
        <v>31.341463414634145</v>
      </c>
      <c r="Q2479" t="s">
        <v>8343</v>
      </c>
      <c r="R2479" t="s">
        <v>8313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15">
        <v>8000</v>
      </c>
      <c r="E2480" s="1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127.49999999999999</v>
      </c>
      <c r="P2480" s="14">
        <f t="shared" si="153"/>
        <v>129.1139240506329</v>
      </c>
      <c r="Q2480" t="s">
        <v>8343</v>
      </c>
      <c r="R2480" t="s">
        <v>8313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15">
        <v>300</v>
      </c>
      <c r="E2481" s="1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133.44333333333333</v>
      </c>
      <c r="P2481" s="14">
        <f t="shared" si="153"/>
        <v>25.020624999999999</v>
      </c>
      <c r="Q2481" t="s">
        <v>8343</v>
      </c>
      <c r="R2481" t="s">
        <v>8313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15">
        <v>2000</v>
      </c>
      <c r="E2482" s="1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 s="14">
        <f t="shared" si="153"/>
        <v>250</v>
      </c>
      <c r="Q2482" t="s">
        <v>8343</v>
      </c>
      <c r="R2482" t="s">
        <v>8313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15">
        <v>4000</v>
      </c>
      <c r="E2483" s="1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112.91099999999999</v>
      </c>
      <c r="P2483" s="14">
        <f t="shared" si="153"/>
        <v>47.541473684210523</v>
      </c>
      <c r="Q2483" t="s">
        <v>8343</v>
      </c>
      <c r="R2483" t="s">
        <v>8313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15">
        <v>1000</v>
      </c>
      <c r="E2484" s="1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100.1</v>
      </c>
      <c r="P2484" s="14">
        <f t="shared" si="153"/>
        <v>40.04</v>
      </c>
      <c r="Q2484" t="s">
        <v>8343</v>
      </c>
      <c r="R2484" t="s">
        <v>8313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15">
        <v>1100</v>
      </c>
      <c r="E2485" s="1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113.72727272727272</v>
      </c>
      <c r="P2485" s="14">
        <f t="shared" si="153"/>
        <v>65.84210526315789</v>
      </c>
      <c r="Q2485" t="s">
        <v>8343</v>
      </c>
      <c r="R2485" t="s">
        <v>8313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15">
        <v>3500</v>
      </c>
      <c r="E2486" s="1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119.31742857142855</v>
      </c>
      <c r="P2486" s="14">
        <f t="shared" si="153"/>
        <v>46.401222222222216</v>
      </c>
      <c r="Q2486" t="s">
        <v>8343</v>
      </c>
      <c r="R2486" t="s">
        <v>8313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15">
        <v>2000</v>
      </c>
      <c r="E2487" s="1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103.25</v>
      </c>
      <c r="P2487" s="14">
        <f t="shared" si="153"/>
        <v>50.365853658536587</v>
      </c>
      <c r="Q2487" t="s">
        <v>8343</v>
      </c>
      <c r="R2487" t="s">
        <v>8313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15">
        <v>300</v>
      </c>
      <c r="E2488" s="1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265.66666666666669</v>
      </c>
      <c r="P2488" s="14">
        <f t="shared" si="153"/>
        <v>26.566666666666666</v>
      </c>
      <c r="Q2488" t="s">
        <v>8343</v>
      </c>
      <c r="R2488" t="s">
        <v>8313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15">
        <v>1500</v>
      </c>
      <c r="E2489" s="1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100.05066666666667</v>
      </c>
      <c r="P2489" s="14">
        <f t="shared" si="153"/>
        <v>39.493684210526318</v>
      </c>
      <c r="Q2489" t="s">
        <v>8343</v>
      </c>
      <c r="R2489" t="s">
        <v>8313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15">
        <v>3000</v>
      </c>
      <c r="E2490" s="1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106.69999999999999</v>
      </c>
      <c r="P2490" s="14">
        <f t="shared" si="153"/>
        <v>49.246153846153845</v>
      </c>
      <c r="Q2490" t="s">
        <v>8343</v>
      </c>
      <c r="R2490" t="s">
        <v>8313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15">
        <v>3500</v>
      </c>
      <c r="E2491" s="1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133.67142857142858</v>
      </c>
      <c r="P2491" s="14">
        <f t="shared" si="153"/>
        <v>62.38</v>
      </c>
      <c r="Q2491" t="s">
        <v>8343</v>
      </c>
      <c r="R2491" t="s">
        <v>8313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15">
        <v>500</v>
      </c>
      <c r="E2492" s="1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121.39999999999999</v>
      </c>
      <c r="P2492" s="14">
        <f t="shared" si="153"/>
        <v>37.9375</v>
      </c>
      <c r="Q2492" t="s">
        <v>8343</v>
      </c>
      <c r="R2492" t="s">
        <v>8313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15">
        <v>500</v>
      </c>
      <c r="E2493" s="1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103.2</v>
      </c>
      <c r="P2493" s="14">
        <f t="shared" si="153"/>
        <v>51.6</v>
      </c>
      <c r="Q2493" t="s">
        <v>8343</v>
      </c>
      <c r="R2493" t="s">
        <v>8313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15">
        <v>600</v>
      </c>
      <c r="E2494" s="1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 s="14">
        <f t="shared" si="153"/>
        <v>27.777777777777779</v>
      </c>
      <c r="Q2494" t="s">
        <v>8343</v>
      </c>
      <c r="R2494" t="s">
        <v>8313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15">
        <v>20000</v>
      </c>
      <c r="E2495" s="1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128.69999999999999</v>
      </c>
      <c r="P2495" s="14">
        <f t="shared" si="153"/>
        <v>99.382239382239376</v>
      </c>
      <c r="Q2495" t="s">
        <v>8343</v>
      </c>
      <c r="R2495" t="s">
        <v>8313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15">
        <v>1500</v>
      </c>
      <c r="E2496" s="1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101.00533333333333</v>
      </c>
      <c r="P2496" s="14">
        <f t="shared" si="153"/>
        <v>38.848205128205123</v>
      </c>
      <c r="Q2496" t="s">
        <v>8343</v>
      </c>
      <c r="R2496" t="s">
        <v>8313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15">
        <v>1500</v>
      </c>
      <c r="E2497" s="1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127.53666666666665</v>
      </c>
      <c r="P2497" s="14">
        <f t="shared" si="153"/>
        <v>45.548809523809524</v>
      </c>
      <c r="Q2497" t="s">
        <v>8343</v>
      </c>
      <c r="R2497" t="s">
        <v>8313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15">
        <v>6000</v>
      </c>
      <c r="E2498" s="1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 s="14">
        <f t="shared" si="153"/>
        <v>600</v>
      </c>
      <c r="Q2498" t="s">
        <v>8343</v>
      </c>
      <c r="R2498" t="s">
        <v>8313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15">
        <v>4000</v>
      </c>
      <c r="E2499" s="1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(E2499/D2499)*100</f>
        <v>112.7715</v>
      </c>
      <c r="P2499" s="14">
        <f t="shared" ref="P2499:P2562" si="157">E2499/L2499</f>
        <v>80.551071428571419</v>
      </c>
      <c r="Q2499" t="s">
        <v>8343</v>
      </c>
      <c r="R2499" t="s">
        <v>8313</v>
      </c>
      <c r="S2499" s="9">
        <f t="shared" ref="S2499:S2562" si="158">(((J2499/60)/60/24)+DATE(1970,1,1))</f>
        <v>40730.878912037035</v>
      </c>
      <c r="T2499" s="9">
        <f t="shared" ref="T2499:T2562" si="159">(((I2499/60)/60/24)+DATE(1970,1,1))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15">
        <v>1000</v>
      </c>
      <c r="E2500" s="1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105.60000000000001</v>
      </c>
      <c r="P2500" s="14">
        <f t="shared" si="157"/>
        <v>52.8</v>
      </c>
      <c r="Q2500" t="s">
        <v>8343</v>
      </c>
      <c r="R2500" t="s">
        <v>8313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15">
        <v>4000</v>
      </c>
      <c r="E2501" s="1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202.625</v>
      </c>
      <c r="P2501" s="14">
        <f t="shared" si="157"/>
        <v>47.676470588235297</v>
      </c>
      <c r="Q2501" t="s">
        <v>8343</v>
      </c>
      <c r="R2501" t="s">
        <v>8313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15">
        <v>600</v>
      </c>
      <c r="E2502" s="1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113.33333333333333</v>
      </c>
      <c r="P2502" s="14">
        <f t="shared" si="157"/>
        <v>23.448275862068964</v>
      </c>
      <c r="Q2502" t="s">
        <v>8343</v>
      </c>
      <c r="R2502" t="s">
        <v>8313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15">
        <v>11000</v>
      </c>
      <c r="E2503" s="1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2.5545454545454547</v>
      </c>
      <c r="P2503" s="14">
        <f t="shared" si="157"/>
        <v>40.142857142857146</v>
      </c>
      <c r="Q2503" t="s">
        <v>8317</v>
      </c>
      <c r="R2503" t="s">
        <v>8359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15">
        <v>110000</v>
      </c>
      <c r="E2504" s="1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7.8181818181818186E-2</v>
      </c>
      <c r="P2504" s="14">
        <f t="shared" si="157"/>
        <v>17.2</v>
      </c>
      <c r="Q2504" t="s">
        <v>8317</v>
      </c>
      <c r="R2504" t="s">
        <v>8359</v>
      </c>
      <c r="S2504" s="9">
        <f t="shared" si="158"/>
        <v>41858.825439814813</v>
      </c>
      <c r="T2504" s="9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15">
        <v>10000</v>
      </c>
      <c r="E2505" s="1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 s="14" t="e">
        <f t="shared" si="157"/>
        <v>#DIV/0!</v>
      </c>
      <c r="Q2505" t="s">
        <v>8317</v>
      </c>
      <c r="R2505" t="s">
        <v>8359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15">
        <v>35000</v>
      </c>
      <c r="E2506" s="1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 s="14" t="e">
        <f t="shared" si="157"/>
        <v>#DIV/0!</v>
      </c>
      <c r="Q2506" t="s">
        <v>8317</v>
      </c>
      <c r="R2506" t="s">
        <v>8359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15">
        <v>7000</v>
      </c>
      <c r="E2507" s="1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 s="14" t="e">
        <f t="shared" si="157"/>
        <v>#DIV/0!</v>
      </c>
      <c r="Q2507" t="s">
        <v>8317</v>
      </c>
      <c r="R2507" t="s">
        <v>8359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15">
        <v>5000</v>
      </c>
      <c r="E2508" s="1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0.6</v>
      </c>
      <c r="P2508" s="14">
        <f t="shared" si="157"/>
        <v>15</v>
      </c>
      <c r="Q2508" t="s">
        <v>8317</v>
      </c>
      <c r="R2508" t="s">
        <v>8359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5">
        <v>42850</v>
      </c>
      <c r="E2509" s="1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 s="14" t="e">
        <f t="shared" si="157"/>
        <v>#DIV/0!</v>
      </c>
      <c r="Q2509" t="s">
        <v>8317</v>
      </c>
      <c r="R2509" t="s">
        <v>8359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15">
        <v>20000</v>
      </c>
      <c r="E2510" s="1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 s="14" t="e">
        <f t="shared" si="157"/>
        <v>#DIV/0!</v>
      </c>
      <c r="Q2510" t="s">
        <v>8317</v>
      </c>
      <c r="R2510" t="s">
        <v>8359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15">
        <v>95000</v>
      </c>
      <c r="E2511" s="1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</v>
      </c>
      <c r="P2511" s="14">
        <f t="shared" si="157"/>
        <v>35.714285714285715</v>
      </c>
      <c r="Q2511" t="s">
        <v>8317</v>
      </c>
      <c r="R2511" t="s">
        <v>8359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15">
        <v>50000</v>
      </c>
      <c r="E2512" s="1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0.15</v>
      </c>
      <c r="P2512" s="14">
        <f t="shared" si="157"/>
        <v>37.5</v>
      </c>
      <c r="Q2512" t="s">
        <v>8317</v>
      </c>
      <c r="R2512" t="s">
        <v>8359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15">
        <v>100000</v>
      </c>
      <c r="E2513" s="1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 s="14" t="e">
        <f t="shared" si="157"/>
        <v>#DIV/0!</v>
      </c>
      <c r="Q2513" t="s">
        <v>8317</v>
      </c>
      <c r="R2513" t="s">
        <v>8359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15">
        <v>1150</v>
      </c>
      <c r="E2514" s="1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 s="14" t="e">
        <f t="shared" si="157"/>
        <v>#DIV/0!</v>
      </c>
      <c r="Q2514" t="s">
        <v>8317</v>
      </c>
      <c r="R2514" t="s">
        <v>8359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15">
        <v>180000</v>
      </c>
      <c r="E2515" s="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 s="14" t="e">
        <f t="shared" si="157"/>
        <v>#DIV/0!</v>
      </c>
      <c r="Q2515" t="s">
        <v>8317</v>
      </c>
      <c r="R2515" t="s">
        <v>8359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15">
        <v>12000</v>
      </c>
      <c r="E2516" s="1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</v>
      </c>
      <c r="P2516" s="14">
        <f t="shared" si="157"/>
        <v>52.5</v>
      </c>
      <c r="Q2516" t="s">
        <v>8317</v>
      </c>
      <c r="R2516" t="s">
        <v>8359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15">
        <v>5000</v>
      </c>
      <c r="E2517" s="1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18.600000000000001</v>
      </c>
      <c r="P2517" s="14">
        <f t="shared" si="157"/>
        <v>77.5</v>
      </c>
      <c r="Q2517" t="s">
        <v>8317</v>
      </c>
      <c r="R2517" t="s">
        <v>8359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15">
        <v>22000</v>
      </c>
      <c r="E2518" s="1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 s="14" t="e">
        <f t="shared" si="157"/>
        <v>#DIV/0!</v>
      </c>
      <c r="Q2518" t="s">
        <v>8317</v>
      </c>
      <c r="R2518" t="s">
        <v>8359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15">
        <v>18000</v>
      </c>
      <c r="E2519" s="1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9.8166666666666664</v>
      </c>
      <c r="P2519" s="14">
        <f t="shared" si="157"/>
        <v>53.545454545454547</v>
      </c>
      <c r="Q2519" t="s">
        <v>8317</v>
      </c>
      <c r="R2519" t="s">
        <v>8359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15">
        <v>5000</v>
      </c>
      <c r="E2520" s="1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 s="14" t="e">
        <f t="shared" si="157"/>
        <v>#DIV/0!</v>
      </c>
      <c r="Q2520" t="s">
        <v>8317</v>
      </c>
      <c r="R2520" t="s">
        <v>8359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15">
        <v>150000</v>
      </c>
      <c r="E2521" s="1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4.3333333333333335E-2</v>
      </c>
      <c r="P2521" s="14">
        <f t="shared" si="157"/>
        <v>16.25</v>
      </c>
      <c r="Q2521" t="s">
        <v>8317</v>
      </c>
      <c r="R2521" t="s">
        <v>8359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15">
        <v>100000</v>
      </c>
      <c r="E2522" s="1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 s="14" t="e">
        <f t="shared" si="157"/>
        <v>#DIV/0!</v>
      </c>
      <c r="Q2522" t="s">
        <v>8317</v>
      </c>
      <c r="R2522" t="s">
        <v>8359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15">
        <v>12500</v>
      </c>
      <c r="E2523" s="1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109.48792</v>
      </c>
      <c r="P2523" s="14">
        <f t="shared" si="157"/>
        <v>103.68174242424243</v>
      </c>
      <c r="Q2523" t="s">
        <v>8343</v>
      </c>
      <c r="R2523" t="s">
        <v>8322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15">
        <v>5000</v>
      </c>
      <c r="E2524" s="1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 s="14">
        <f t="shared" si="157"/>
        <v>185.18518518518519</v>
      </c>
      <c r="Q2524" t="s">
        <v>8343</v>
      </c>
      <c r="R2524" t="s">
        <v>8322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15">
        <v>900</v>
      </c>
      <c r="E2525" s="1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156.44444444444446</v>
      </c>
      <c r="P2525" s="14">
        <f t="shared" si="157"/>
        <v>54.153846153846153</v>
      </c>
      <c r="Q2525" t="s">
        <v>8343</v>
      </c>
      <c r="R2525" t="s">
        <v>8322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15">
        <v>7500</v>
      </c>
      <c r="E2526" s="1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101.6</v>
      </c>
      <c r="P2526" s="14">
        <f t="shared" si="157"/>
        <v>177.2093023255814</v>
      </c>
      <c r="Q2526" t="s">
        <v>8343</v>
      </c>
      <c r="R2526" t="s">
        <v>8322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15">
        <v>8000</v>
      </c>
      <c r="E2527" s="1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100.325</v>
      </c>
      <c r="P2527" s="14">
        <f t="shared" si="157"/>
        <v>100.325</v>
      </c>
      <c r="Q2527" t="s">
        <v>8343</v>
      </c>
      <c r="R2527" t="s">
        <v>8322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15">
        <v>4000</v>
      </c>
      <c r="E2528" s="1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112.94999999999999</v>
      </c>
      <c r="P2528" s="14">
        <f t="shared" si="157"/>
        <v>136.90909090909091</v>
      </c>
      <c r="Q2528" t="s">
        <v>8343</v>
      </c>
      <c r="R2528" t="s">
        <v>8322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15">
        <v>4000</v>
      </c>
      <c r="E2529" s="1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102.125</v>
      </c>
      <c r="P2529" s="14">
        <f t="shared" si="157"/>
        <v>57.535211267605632</v>
      </c>
      <c r="Q2529" t="s">
        <v>8343</v>
      </c>
      <c r="R2529" t="s">
        <v>8322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15">
        <v>4000</v>
      </c>
      <c r="E2530" s="1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107.24974999999999</v>
      </c>
      <c r="P2530" s="14">
        <f t="shared" si="157"/>
        <v>52.962839506172834</v>
      </c>
      <c r="Q2530" t="s">
        <v>8343</v>
      </c>
      <c r="R2530" t="s">
        <v>8322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15">
        <v>6000</v>
      </c>
      <c r="E2531" s="1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104.28333333333333</v>
      </c>
      <c r="P2531" s="14">
        <f t="shared" si="157"/>
        <v>82.328947368421055</v>
      </c>
      <c r="Q2531" t="s">
        <v>8343</v>
      </c>
      <c r="R2531" t="s">
        <v>8322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15">
        <v>6500</v>
      </c>
      <c r="E2532" s="1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 s="14">
        <f t="shared" si="157"/>
        <v>135.41666666666666</v>
      </c>
      <c r="Q2532" t="s">
        <v>8343</v>
      </c>
      <c r="R2532" t="s">
        <v>8322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15">
        <v>4500</v>
      </c>
      <c r="E2533" s="1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100.4</v>
      </c>
      <c r="P2533" s="14">
        <f t="shared" si="157"/>
        <v>74.06557377049181</v>
      </c>
      <c r="Q2533" t="s">
        <v>8343</v>
      </c>
      <c r="R2533" t="s">
        <v>8322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15">
        <v>4000</v>
      </c>
      <c r="E2534" s="1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126.125</v>
      </c>
      <c r="P2534" s="14">
        <f t="shared" si="157"/>
        <v>84.083333333333329</v>
      </c>
      <c r="Q2534" t="s">
        <v>8343</v>
      </c>
      <c r="R2534" t="s">
        <v>8322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15">
        <v>7500</v>
      </c>
      <c r="E2535" s="1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110.66666666666667</v>
      </c>
      <c r="P2535" s="14">
        <f t="shared" si="157"/>
        <v>61.029411764705884</v>
      </c>
      <c r="Q2535" t="s">
        <v>8343</v>
      </c>
      <c r="R2535" t="s">
        <v>8322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15">
        <v>2000</v>
      </c>
      <c r="E2536" s="1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 s="14">
        <f t="shared" si="157"/>
        <v>150</v>
      </c>
      <c r="Q2536" t="s">
        <v>8343</v>
      </c>
      <c r="R2536" t="s">
        <v>8322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5">
        <v>20000</v>
      </c>
      <c r="E2537" s="1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103.77499999999999</v>
      </c>
      <c r="P2537" s="14">
        <f t="shared" si="157"/>
        <v>266.08974358974359</v>
      </c>
      <c r="Q2537" t="s">
        <v>8343</v>
      </c>
      <c r="R2537" t="s">
        <v>8322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15">
        <v>25</v>
      </c>
      <c r="E2538" s="1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115.99999999999999</v>
      </c>
      <c r="P2538" s="14">
        <f t="shared" si="157"/>
        <v>7.25</v>
      </c>
      <c r="Q2538" t="s">
        <v>8343</v>
      </c>
      <c r="R2538" t="s">
        <v>8322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15">
        <v>1000</v>
      </c>
      <c r="E2539" s="1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110.00000000000001</v>
      </c>
      <c r="P2539" s="14">
        <f t="shared" si="157"/>
        <v>100</v>
      </c>
      <c r="Q2539" t="s">
        <v>8343</v>
      </c>
      <c r="R2539" t="s">
        <v>8322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15">
        <v>18000</v>
      </c>
      <c r="E2540" s="1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113.01761111111111</v>
      </c>
      <c r="P2540" s="14">
        <f t="shared" si="157"/>
        <v>109.96308108108107</v>
      </c>
      <c r="Q2540" t="s">
        <v>8343</v>
      </c>
      <c r="R2540" t="s">
        <v>8322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15">
        <v>10000</v>
      </c>
      <c r="E2541" s="1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100.25</v>
      </c>
      <c r="P2541" s="14">
        <f t="shared" si="157"/>
        <v>169.91525423728814</v>
      </c>
      <c r="Q2541" t="s">
        <v>8343</v>
      </c>
      <c r="R2541" t="s">
        <v>8322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15">
        <v>2500</v>
      </c>
      <c r="E2542" s="1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103.4</v>
      </c>
      <c r="P2542" s="14">
        <f t="shared" si="157"/>
        <v>95.740740740740748</v>
      </c>
      <c r="Q2542" t="s">
        <v>8343</v>
      </c>
      <c r="R2542" t="s">
        <v>8322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15">
        <v>3500</v>
      </c>
      <c r="E2543" s="1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107.02857142857142</v>
      </c>
      <c r="P2543" s="14">
        <f t="shared" si="157"/>
        <v>59.460317460317462</v>
      </c>
      <c r="Q2543" t="s">
        <v>8343</v>
      </c>
      <c r="R2543" t="s">
        <v>8322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15">
        <v>700</v>
      </c>
      <c r="E2544" s="1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103.57142857142858</v>
      </c>
      <c r="P2544" s="14">
        <f t="shared" si="157"/>
        <v>55.769230769230766</v>
      </c>
      <c r="Q2544" t="s">
        <v>8343</v>
      </c>
      <c r="R2544" t="s">
        <v>8322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15">
        <v>250</v>
      </c>
      <c r="E2545" s="1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156.4</v>
      </c>
      <c r="P2545" s="14">
        <f t="shared" si="157"/>
        <v>30.076923076923077</v>
      </c>
      <c r="Q2545" t="s">
        <v>8343</v>
      </c>
      <c r="R2545" t="s">
        <v>8322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15">
        <v>5000</v>
      </c>
      <c r="E2546" s="1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100.82</v>
      </c>
      <c r="P2546" s="14">
        <f t="shared" si="157"/>
        <v>88.438596491228068</v>
      </c>
      <c r="Q2546" t="s">
        <v>8343</v>
      </c>
      <c r="R2546" t="s">
        <v>8322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15">
        <v>2000</v>
      </c>
      <c r="E2547" s="1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195.3</v>
      </c>
      <c r="P2547" s="14">
        <f t="shared" si="157"/>
        <v>64.032786885245898</v>
      </c>
      <c r="Q2547" t="s">
        <v>8343</v>
      </c>
      <c r="R2547" t="s">
        <v>8322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15">
        <v>3500</v>
      </c>
      <c r="E2548" s="1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111.71428571428572</v>
      </c>
      <c r="P2548" s="14">
        <f t="shared" si="157"/>
        <v>60.153846153846153</v>
      </c>
      <c r="Q2548" t="s">
        <v>8343</v>
      </c>
      <c r="R2548" t="s">
        <v>8322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15">
        <v>5500</v>
      </c>
      <c r="E2549" s="1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119.85454545454546</v>
      </c>
      <c r="P2549" s="14">
        <f t="shared" si="157"/>
        <v>49.194029850746269</v>
      </c>
      <c r="Q2549" t="s">
        <v>8343</v>
      </c>
      <c r="R2549" t="s">
        <v>8322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15">
        <v>6000</v>
      </c>
      <c r="E2550" s="1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101.85</v>
      </c>
      <c r="P2550" s="14">
        <f t="shared" si="157"/>
        <v>165.16216216216216</v>
      </c>
      <c r="Q2550" t="s">
        <v>8343</v>
      </c>
      <c r="R2550" t="s">
        <v>8322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15">
        <v>1570</v>
      </c>
      <c r="E2551" s="1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102.80254777070064</v>
      </c>
      <c r="P2551" s="14">
        <f t="shared" si="157"/>
        <v>43.621621621621621</v>
      </c>
      <c r="Q2551" t="s">
        <v>8343</v>
      </c>
      <c r="R2551" t="s">
        <v>8322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15">
        <v>6500</v>
      </c>
      <c r="E2552" s="1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100.84615384615385</v>
      </c>
      <c r="P2552" s="14">
        <f t="shared" si="157"/>
        <v>43.7</v>
      </c>
      <c r="Q2552" t="s">
        <v>8343</v>
      </c>
      <c r="R2552" t="s">
        <v>8322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15">
        <v>3675</v>
      </c>
      <c r="E2553" s="1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102.73469387755102</v>
      </c>
      <c r="P2553" s="14">
        <f t="shared" si="157"/>
        <v>67.419642857142861</v>
      </c>
      <c r="Q2553" t="s">
        <v>8343</v>
      </c>
      <c r="R2553" t="s">
        <v>8322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15">
        <v>3000</v>
      </c>
      <c r="E2554" s="1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106.5</v>
      </c>
      <c r="P2554" s="14">
        <f t="shared" si="157"/>
        <v>177.5</v>
      </c>
      <c r="Q2554" t="s">
        <v>8343</v>
      </c>
      <c r="R2554" t="s">
        <v>8322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15">
        <v>1500</v>
      </c>
      <c r="E2555" s="1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155.53333333333333</v>
      </c>
      <c r="P2555" s="14">
        <f t="shared" si="157"/>
        <v>38.883333333333333</v>
      </c>
      <c r="Q2555" t="s">
        <v>8343</v>
      </c>
      <c r="R2555" t="s">
        <v>8322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15">
        <v>3000</v>
      </c>
      <c r="E2556" s="1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122.8</v>
      </c>
      <c r="P2556" s="14">
        <f t="shared" si="157"/>
        <v>54.985074626865675</v>
      </c>
      <c r="Q2556" t="s">
        <v>8343</v>
      </c>
      <c r="R2556" t="s">
        <v>8322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15">
        <v>2000</v>
      </c>
      <c r="E2557" s="1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107.35</v>
      </c>
      <c r="P2557" s="14">
        <f t="shared" si="157"/>
        <v>61.342857142857142</v>
      </c>
      <c r="Q2557" t="s">
        <v>8343</v>
      </c>
      <c r="R2557" t="s">
        <v>8322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15">
        <v>745</v>
      </c>
      <c r="E2558" s="1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105.50335570469798</v>
      </c>
      <c r="P2558" s="14">
        <f t="shared" si="157"/>
        <v>23.117647058823529</v>
      </c>
      <c r="Q2558" t="s">
        <v>8343</v>
      </c>
      <c r="R2558" t="s">
        <v>8322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15">
        <v>900</v>
      </c>
      <c r="E2559" s="1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118.44444444444444</v>
      </c>
      <c r="P2559" s="14">
        <f t="shared" si="157"/>
        <v>29.611111111111111</v>
      </c>
      <c r="Q2559" t="s">
        <v>8343</v>
      </c>
      <c r="R2559" t="s">
        <v>8322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15">
        <v>1250</v>
      </c>
      <c r="E2560" s="1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108.88</v>
      </c>
      <c r="P2560" s="14">
        <f t="shared" si="157"/>
        <v>75.611111111111114</v>
      </c>
      <c r="Q2560" t="s">
        <v>8343</v>
      </c>
      <c r="R2560" t="s">
        <v>8322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15">
        <v>800</v>
      </c>
      <c r="E2561" s="1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111.25</v>
      </c>
      <c r="P2561" s="14">
        <f t="shared" si="157"/>
        <v>35.6</v>
      </c>
      <c r="Q2561" t="s">
        <v>8343</v>
      </c>
      <c r="R2561" t="s">
        <v>8322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15">
        <v>3000</v>
      </c>
      <c r="E2562" s="1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100.1</v>
      </c>
      <c r="P2562" s="14">
        <f t="shared" si="157"/>
        <v>143</v>
      </c>
      <c r="Q2562" t="s">
        <v>8343</v>
      </c>
      <c r="R2562" t="s">
        <v>8322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15">
        <v>100000</v>
      </c>
      <c r="E2563" s="1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(E2563/D2563)*100</f>
        <v>0</v>
      </c>
      <c r="P2563" s="14" t="e">
        <f t="shared" ref="P2563:P2626" si="161">E2563/L2563</f>
        <v>#DIV/0!</v>
      </c>
      <c r="Q2563" t="s">
        <v>8317</v>
      </c>
      <c r="R2563" t="s">
        <v>8347</v>
      </c>
      <c r="S2563" s="9">
        <f t="shared" ref="S2563:S2626" si="162">(((J2563/60)/60/24)+DATE(1970,1,1))</f>
        <v>42260.528807870374</v>
      </c>
      <c r="T2563" s="9">
        <f t="shared" ref="T2563:T2626" si="163">(((I2563/60)/60/24)+DATE(1970,1,1))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15">
        <v>10000</v>
      </c>
      <c r="E2564" s="1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0.75</v>
      </c>
      <c r="P2564" s="14">
        <f t="shared" si="161"/>
        <v>25</v>
      </c>
      <c r="Q2564" t="s">
        <v>8317</v>
      </c>
      <c r="R2564" t="s">
        <v>8347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15">
        <v>20000</v>
      </c>
      <c r="E2565" s="1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 s="14" t="e">
        <f t="shared" si="161"/>
        <v>#DIV/0!</v>
      </c>
      <c r="Q2565" t="s">
        <v>8317</v>
      </c>
      <c r="R2565" t="s">
        <v>8347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15">
        <v>40000</v>
      </c>
      <c r="E2566" s="1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 s="14" t="e">
        <f t="shared" si="161"/>
        <v>#DIV/0!</v>
      </c>
      <c r="Q2566" t="s">
        <v>8317</v>
      </c>
      <c r="R2566" t="s">
        <v>8347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15">
        <v>10000</v>
      </c>
      <c r="E2567" s="1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 s="14">
        <f t="shared" si="161"/>
        <v>100</v>
      </c>
      <c r="Q2567" t="s">
        <v>8317</v>
      </c>
      <c r="R2567" t="s">
        <v>8347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15">
        <v>35000</v>
      </c>
      <c r="E2568" s="1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 s="14" t="e">
        <f t="shared" si="161"/>
        <v>#DIV/0!</v>
      </c>
      <c r="Q2568" t="s">
        <v>8317</v>
      </c>
      <c r="R2568" t="s">
        <v>8347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15">
        <v>45000</v>
      </c>
      <c r="E2569" s="1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0.26666666666666666</v>
      </c>
      <c r="P2569" s="14">
        <f t="shared" si="161"/>
        <v>60</v>
      </c>
      <c r="Q2569" t="s">
        <v>8317</v>
      </c>
      <c r="R2569" t="s">
        <v>8347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15">
        <v>10000</v>
      </c>
      <c r="E2570" s="1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0.5</v>
      </c>
      <c r="P2570" s="14">
        <f t="shared" si="161"/>
        <v>50</v>
      </c>
      <c r="Q2570" t="s">
        <v>8317</v>
      </c>
      <c r="R2570" t="s">
        <v>8347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15">
        <v>6500</v>
      </c>
      <c r="E2571" s="1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2.2307692307692308</v>
      </c>
      <c r="P2571" s="14">
        <f t="shared" si="161"/>
        <v>72.5</v>
      </c>
      <c r="Q2571" t="s">
        <v>8317</v>
      </c>
      <c r="R2571" t="s">
        <v>8347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15">
        <v>7000</v>
      </c>
      <c r="E2572" s="1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0.84285714285714297</v>
      </c>
      <c r="P2572" s="14">
        <f t="shared" si="161"/>
        <v>29.5</v>
      </c>
      <c r="Q2572" t="s">
        <v>8317</v>
      </c>
      <c r="R2572" t="s">
        <v>8347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15">
        <v>100000</v>
      </c>
      <c r="E2573" s="1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0.25</v>
      </c>
      <c r="P2573" s="14">
        <f t="shared" si="161"/>
        <v>62.5</v>
      </c>
      <c r="Q2573" t="s">
        <v>8317</v>
      </c>
      <c r="R2573" t="s">
        <v>8347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15">
        <v>30000</v>
      </c>
      <c r="E2574" s="1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 s="14" t="e">
        <f t="shared" si="161"/>
        <v>#DIV/0!</v>
      </c>
      <c r="Q2574" t="s">
        <v>8317</v>
      </c>
      <c r="R2574" t="s">
        <v>8347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15">
        <v>8000</v>
      </c>
      <c r="E2575" s="1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 s="14" t="e">
        <f t="shared" si="161"/>
        <v>#DIV/0!</v>
      </c>
      <c r="Q2575" t="s">
        <v>8317</v>
      </c>
      <c r="R2575" t="s">
        <v>8347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15">
        <v>10000</v>
      </c>
      <c r="E2576" s="1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 s="14" t="e">
        <f t="shared" si="161"/>
        <v>#DIV/0!</v>
      </c>
      <c r="Q2576" t="s">
        <v>8317</v>
      </c>
      <c r="R2576" t="s">
        <v>8347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15">
        <v>85000</v>
      </c>
      <c r="E2577" s="1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 s="14" t="e">
        <f t="shared" si="161"/>
        <v>#DIV/0!</v>
      </c>
      <c r="Q2577" t="s">
        <v>8317</v>
      </c>
      <c r="R2577" t="s">
        <v>8347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15">
        <v>10000</v>
      </c>
      <c r="E2578" s="1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 s="14" t="e">
        <f t="shared" si="161"/>
        <v>#DIV/0!</v>
      </c>
      <c r="Q2578" t="s">
        <v>8317</v>
      </c>
      <c r="R2578" t="s">
        <v>8347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15">
        <v>15000</v>
      </c>
      <c r="E2579" s="1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 s="14" t="e">
        <f t="shared" si="161"/>
        <v>#DIV/0!</v>
      </c>
      <c r="Q2579" t="s">
        <v>8317</v>
      </c>
      <c r="R2579" t="s">
        <v>8347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15">
        <v>6000</v>
      </c>
      <c r="E2580" s="1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 s="14" t="e">
        <f t="shared" si="161"/>
        <v>#DIV/0!</v>
      </c>
      <c r="Q2580" t="s">
        <v>8317</v>
      </c>
      <c r="R2580" t="s">
        <v>8347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15">
        <v>200000</v>
      </c>
      <c r="E2581" s="1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0.13849999999999998</v>
      </c>
      <c r="P2581" s="14">
        <f t="shared" si="161"/>
        <v>23.083333333333332</v>
      </c>
      <c r="Q2581" t="s">
        <v>8317</v>
      </c>
      <c r="R2581" t="s">
        <v>8347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15">
        <v>8500</v>
      </c>
      <c r="E2582" s="1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0.6</v>
      </c>
      <c r="P2582" s="14">
        <f t="shared" si="161"/>
        <v>25.5</v>
      </c>
      <c r="Q2582" t="s">
        <v>8317</v>
      </c>
      <c r="R2582" t="s">
        <v>8347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15">
        <v>5000</v>
      </c>
      <c r="E2583" s="1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10.6</v>
      </c>
      <c r="P2583" s="14">
        <f t="shared" si="161"/>
        <v>48.18181818181818</v>
      </c>
      <c r="Q2583" t="s">
        <v>8317</v>
      </c>
      <c r="R2583" t="s">
        <v>8347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15">
        <v>90000</v>
      </c>
      <c r="E2584" s="1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1.1111111111111111E-3</v>
      </c>
      <c r="P2584" s="14">
        <f t="shared" si="161"/>
        <v>1</v>
      </c>
      <c r="Q2584" t="s">
        <v>8317</v>
      </c>
      <c r="R2584" t="s">
        <v>8347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15">
        <v>1000</v>
      </c>
      <c r="E2585" s="1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0.5</v>
      </c>
      <c r="P2585" s="14">
        <f t="shared" si="161"/>
        <v>1</v>
      </c>
      <c r="Q2585" t="s">
        <v>8317</v>
      </c>
      <c r="R2585" t="s">
        <v>8347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15">
        <v>10000</v>
      </c>
      <c r="E2586" s="1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 s="14" t="e">
        <f t="shared" si="161"/>
        <v>#DIV/0!</v>
      </c>
      <c r="Q2586" t="s">
        <v>8317</v>
      </c>
      <c r="R2586" t="s">
        <v>8347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15">
        <v>30000</v>
      </c>
      <c r="E2587" s="1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0.16666666666666669</v>
      </c>
      <c r="P2587" s="14">
        <f t="shared" si="161"/>
        <v>50</v>
      </c>
      <c r="Q2587" t="s">
        <v>8317</v>
      </c>
      <c r="R2587" t="s">
        <v>8347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15">
        <v>3000</v>
      </c>
      <c r="E2588" s="1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0.16666666666666669</v>
      </c>
      <c r="P2588" s="14">
        <f t="shared" si="161"/>
        <v>5</v>
      </c>
      <c r="Q2588" t="s">
        <v>8317</v>
      </c>
      <c r="R2588" t="s">
        <v>8347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15">
        <v>50000</v>
      </c>
      <c r="E2589" s="1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2.4340000000000002</v>
      </c>
      <c r="P2589" s="14">
        <f t="shared" si="161"/>
        <v>202.83333333333334</v>
      </c>
      <c r="Q2589" t="s">
        <v>8317</v>
      </c>
      <c r="R2589" t="s">
        <v>8347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15">
        <v>6000</v>
      </c>
      <c r="E2590" s="1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3.8833333333333329</v>
      </c>
      <c r="P2590" s="14">
        <f t="shared" si="161"/>
        <v>29.125</v>
      </c>
      <c r="Q2590" t="s">
        <v>8317</v>
      </c>
      <c r="R2590" t="s">
        <v>8347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15">
        <v>50000</v>
      </c>
      <c r="E2591" s="1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0.01</v>
      </c>
      <c r="P2591" s="14">
        <f t="shared" si="161"/>
        <v>5</v>
      </c>
      <c r="Q2591" t="s">
        <v>8317</v>
      </c>
      <c r="R2591" t="s">
        <v>8347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15">
        <v>3000</v>
      </c>
      <c r="E2592" s="1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 s="14" t="e">
        <f t="shared" si="161"/>
        <v>#DIV/0!</v>
      </c>
      <c r="Q2592" t="s">
        <v>8317</v>
      </c>
      <c r="R2592" t="s">
        <v>8347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15">
        <v>1500</v>
      </c>
      <c r="E2593" s="1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1.7333333333333332</v>
      </c>
      <c r="P2593" s="14">
        <f t="shared" si="161"/>
        <v>13</v>
      </c>
      <c r="Q2593" t="s">
        <v>8317</v>
      </c>
      <c r="R2593" t="s">
        <v>8347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15">
        <v>30000</v>
      </c>
      <c r="E2594" s="1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0.16666666666666669</v>
      </c>
      <c r="P2594" s="14">
        <f t="shared" si="161"/>
        <v>50</v>
      </c>
      <c r="Q2594" t="s">
        <v>8317</v>
      </c>
      <c r="R2594" t="s">
        <v>8347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15">
        <v>10000</v>
      </c>
      <c r="E2595" s="1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 s="14" t="e">
        <f t="shared" si="161"/>
        <v>#DIV/0!</v>
      </c>
      <c r="Q2595" t="s">
        <v>8317</v>
      </c>
      <c r="R2595" t="s">
        <v>8347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15">
        <v>80000</v>
      </c>
      <c r="E2596" s="1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1.25E-3</v>
      </c>
      <c r="P2596" s="14">
        <f t="shared" si="161"/>
        <v>1</v>
      </c>
      <c r="Q2596" t="s">
        <v>8317</v>
      </c>
      <c r="R2596" t="s">
        <v>8347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15">
        <v>15000</v>
      </c>
      <c r="E2597" s="1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12.166666666666668</v>
      </c>
      <c r="P2597" s="14">
        <f t="shared" si="161"/>
        <v>96.05263157894737</v>
      </c>
      <c r="Q2597" t="s">
        <v>8317</v>
      </c>
      <c r="R2597" t="s">
        <v>8347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15">
        <v>35000</v>
      </c>
      <c r="E2598" s="1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23.588571428571427</v>
      </c>
      <c r="P2598" s="14">
        <f t="shared" si="161"/>
        <v>305.77777777777777</v>
      </c>
      <c r="Q2598" t="s">
        <v>8317</v>
      </c>
      <c r="R2598" t="s">
        <v>8347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15">
        <v>1500</v>
      </c>
      <c r="E2599" s="1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5.6666666666666661</v>
      </c>
      <c r="P2599" s="14">
        <f t="shared" si="161"/>
        <v>12.142857142857142</v>
      </c>
      <c r="Q2599" t="s">
        <v>8317</v>
      </c>
      <c r="R2599" t="s">
        <v>8347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15">
        <v>3000</v>
      </c>
      <c r="E2600" s="1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 s="14">
        <f t="shared" si="161"/>
        <v>83.571428571428569</v>
      </c>
      <c r="Q2600" t="s">
        <v>8317</v>
      </c>
      <c r="R2600" t="s">
        <v>8347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15">
        <v>9041</v>
      </c>
      <c r="E2601" s="1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0.99546510341776351</v>
      </c>
      <c r="P2601" s="14">
        <f t="shared" si="161"/>
        <v>18</v>
      </c>
      <c r="Q2601" t="s">
        <v>8317</v>
      </c>
      <c r="R2601" t="s">
        <v>8347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15">
        <v>50000</v>
      </c>
      <c r="E2602" s="1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6.9320000000000004</v>
      </c>
      <c r="P2602" s="14">
        <f t="shared" si="161"/>
        <v>115.53333333333333</v>
      </c>
      <c r="Q2602" t="s">
        <v>8317</v>
      </c>
      <c r="R2602" t="s">
        <v>8347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15">
        <v>500</v>
      </c>
      <c r="E2603" s="1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661.4</v>
      </c>
      <c r="P2603" s="14">
        <f t="shared" si="161"/>
        <v>21.900662251655628</v>
      </c>
      <c r="Q2603" t="s">
        <v>8337</v>
      </c>
      <c r="R2603" t="s">
        <v>8360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15">
        <v>12000</v>
      </c>
      <c r="E2604" s="1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326.0916666666667</v>
      </c>
      <c r="P2604" s="14">
        <f t="shared" si="161"/>
        <v>80.022494887525568</v>
      </c>
      <c r="Q2604" t="s">
        <v>8337</v>
      </c>
      <c r="R2604" t="s">
        <v>8360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15">
        <v>1750</v>
      </c>
      <c r="E2605" s="1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101.48571428571429</v>
      </c>
      <c r="P2605" s="14">
        <f t="shared" si="161"/>
        <v>35.520000000000003</v>
      </c>
      <c r="Q2605" t="s">
        <v>8337</v>
      </c>
      <c r="R2605" t="s">
        <v>8360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15">
        <v>20000</v>
      </c>
      <c r="E2606" s="1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104.21799999999999</v>
      </c>
      <c r="P2606" s="14">
        <f t="shared" si="161"/>
        <v>64.933333333333323</v>
      </c>
      <c r="Q2606" t="s">
        <v>8337</v>
      </c>
      <c r="R2606" t="s">
        <v>8360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15">
        <v>100000</v>
      </c>
      <c r="E2607" s="1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107.42157000000002</v>
      </c>
      <c r="P2607" s="14">
        <f t="shared" si="161"/>
        <v>60.965703745743475</v>
      </c>
      <c r="Q2607" t="s">
        <v>8337</v>
      </c>
      <c r="R2607" t="s">
        <v>8360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15">
        <v>11000</v>
      </c>
      <c r="E2608" s="1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110.05454545454545</v>
      </c>
      <c r="P2608" s="14">
        <f t="shared" si="161"/>
        <v>31.444155844155844</v>
      </c>
      <c r="Q2608" t="s">
        <v>8337</v>
      </c>
      <c r="R2608" t="s">
        <v>8360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15">
        <v>8000</v>
      </c>
      <c r="E2609" s="1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407.7</v>
      </c>
      <c r="P2609" s="14">
        <f t="shared" si="161"/>
        <v>81.949748743718587</v>
      </c>
      <c r="Q2609" t="s">
        <v>8337</v>
      </c>
      <c r="R2609" t="s">
        <v>8360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15">
        <v>8000</v>
      </c>
      <c r="E2610" s="1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223.92500000000001</v>
      </c>
      <c r="P2610" s="14">
        <f t="shared" si="161"/>
        <v>58.92763157894737</v>
      </c>
      <c r="Q2610" t="s">
        <v>8337</v>
      </c>
      <c r="R2610" t="s">
        <v>8360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15">
        <v>35000</v>
      </c>
      <c r="E2611" s="1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303.80111428571428</v>
      </c>
      <c r="P2611" s="14">
        <f t="shared" si="161"/>
        <v>157.29347633136095</v>
      </c>
      <c r="Q2611" t="s">
        <v>8337</v>
      </c>
      <c r="R2611" t="s">
        <v>8360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15">
        <v>22765</v>
      </c>
      <c r="E2612" s="1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141.3251043268175</v>
      </c>
      <c r="P2612" s="14">
        <f t="shared" si="161"/>
        <v>55.758509532062391</v>
      </c>
      <c r="Q2612" t="s">
        <v>8337</v>
      </c>
      <c r="R2612" t="s">
        <v>8360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15">
        <v>11000</v>
      </c>
      <c r="E2613" s="1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2790.6363636363635</v>
      </c>
      <c r="P2613" s="14">
        <f t="shared" si="161"/>
        <v>83.802893802893806</v>
      </c>
      <c r="Q2613" t="s">
        <v>8337</v>
      </c>
      <c r="R2613" t="s">
        <v>8360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15">
        <v>10000</v>
      </c>
      <c r="E2614" s="1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171.76130000000001</v>
      </c>
      <c r="P2614" s="14">
        <f t="shared" si="161"/>
        <v>58.422210884353746</v>
      </c>
      <c r="Q2614" t="s">
        <v>8337</v>
      </c>
      <c r="R2614" t="s">
        <v>8360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15">
        <v>7500</v>
      </c>
      <c r="E2615" s="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101.01333333333334</v>
      </c>
      <c r="P2615" s="14">
        <f t="shared" si="161"/>
        <v>270.57142857142856</v>
      </c>
      <c r="Q2615" t="s">
        <v>8337</v>
      </c>
      <c r="R2615" t="s">
        <v>8360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15">
        <v>10500</v>
      </c>
      <c r="E2616" s="1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 s="14">
        <f t="shared" si="161"/>
        <v>107.1</v>
      </c>
      <c r="Q2616" t="s">
        <v>8337</v>
      </c>
      <c r="R2616" t="s">
        <v>8360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15">
        <v>2001</v>
      </c>
      <c r="E2617" s="1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169.76511744127936</v>
      </c>
      <c r="P2617" s="14">
        <f t="shared" si="161"/>
        <v>47.180555555555557</v>
      </c>
      <c r="Q2617" t="s">
        <v>8337</v>
      </c>
      <c r="R2617" t="s">
        <v>8360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15">
        <v>25000</v>
      </c>
      <c r="E2618" s="1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114.53400000000001</v>
      </c>
      <c r="P2618" s="14">
        <f t="shared" si="161"/>
        <v>120.30882352941177</v>
      </c>
      <c r="Q2618" t="s">
        <v>8337</v>
      </c>
      <c r="R2618" t="s">
        <v>8360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15">
        <v>500</v>
      </c>
      <c r="E2619" s="1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877.6</v>
      </c>
      <c r="P2619" s="14">
        <f t="shared" si="161"/>
        <v>27.59748427672956</v>
      </c>
      <c r="Q2619" t="s">
        <v>8337</v>
      </c>
      <c r="R2619" t="s">
        <v>8360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15">
        <v>15000</v>
      </c>
      <c r="E2620" s="1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105.38666666666667</v>
      </c>
      <c r="P2620" s="14">
        <f t="shared" si="161"/>
        <v>205.2987012987013</v>
      </c>
      <c r="Q2620" t="s">
        <v>8337</v>
      </c>
      <c r="R2620" t="s">
        <v>8360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15">
        <v>1000</v>
      </c>
      <c r="E2621" s="1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188.39999999999998</v>
      </c>
      <c r="P2621" s="14">
        <f t="shared" si="161"/>
        <v>35.547169811320757</v>
      </c>
      <c r="Q2621" t="s">
        <v>8337</v>
      </c>
      <c r="R2621" t="s">
        <v>8360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15">
        <v>65000</v>
      </c>
      <c r="E2622" s="1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143.65230769230772</v>
      </c>
      <c r="P2622" s="14">
        <f t="shared" si="161"/>
        <v>74.639488409272587</v>
      </c>
      <c r="Q2622" t="s">
        <v>8337</v>
      </c>
      <c r="R2622" t="s">
        <v>8360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15">
        <v>15000</v>
      </c>
      <c r="E2623" s="1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145.88</v>
      </c>
      <c r="P2623" s="14">
        <f t="shared" si="161"/>
        <v>47.058064516129029</v>
      </c>
      <c r="Q2623" t="s">
        <v>8337</v>
      </c>
      <c r="R2623" t="s">
        <v>8360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15">
        <v>1500</v>
      </c>
      <c r="E2624" s="1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131.184</v>
      </c>
      <c r="P2624" s="14">
        <f t="shared" si="161"/>
        <v>26.591351351351353</v>
      </c>
      <c r="Q2624" t="s">
        <v>8337</v>
      </c>
      <c r="R2624" t="s">
        <v>8360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15">
        <v>2000</v>
      </c>
      <c r="E2625" s="1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113.99999999999999</v>
      </c>
      <c r="P2625" s="14">
        <f t="shared" si="161"/>
        <v>36.774193548387096</v>
      </c>
      <c r="Q2625" t="s">
        <v>8337</v>
      </c>
      <c r="R2625" t="s">
        <v>8360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15">
        <v>8000</v>
      </c>
      <c r="E2626" s="1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1379.4206249999997</v>
      </c>
      <c r="P2626" s="14">
        <f t="shared" si="161"/>
        <v>31.820544982698959</v>
      </c>
      <c r="Q2626" t="s">
        <v>8337</v>
      </c>
      <c r="R2626" t="s">
        <v>8360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15">
        <v>150</v>
      </c>
      <c r="E2627" s="1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(E2627/D2627)*100</f>
        <v>956</v>
      </c>
      <c r="P2627" s="14">
        <f t="shared" ref="P2627:P2690" si="165">E2627/L2627</f>
        <v>27.576923076923077</v>
      </c>
      <c r="Q2627" t="s">
        <v>8337</v>
      </c>
      <c r="R2627" t="s">
        <v>8360</v>
      </c>
      <c r="S2627" s="9">
        <f t="shared" ref="S2627:S2690" si="166">(((J2627/60)/60/24)+DATE(1970,1,1))</f>
        <v>42658.810277777782</v>
      </c>
      <c r="T2627" s="9">
        <f t="shared" ref="T2627:T2690" si="167">(((I2627/60)/60/24)+DATE(1970,1,1))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15">
        <v>2500</v>
      </c>
      <c r="E2628" s="1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112.00000000000001</v>
      </c>
      <c r="P2628" s="14">
        <f t="shared" si="165"/>
        <v>56</v>
      </c>
      <c r="Q2628" t="s">
        <v>8337</v>
      </c>
      <c r="R2628" t="s">
        <v>8360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15">
        <v>150</v>
      </c>
      <c r="E2629" s="1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646.66666666666663</v>
      </c>
      <c r="P2629" s="14">
        <f t="shared" si="165"/>
        <v>21.555555555555557</v>
      </c>
      <c r="Q2629" t="s">
        <v>8337</v>
      </c>
      <c r="R2629" t="s">
        <v>8360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15">
        <v>839</v>
      </c>
      <c r="E2630" s="1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110.36948748510132</v>
      </c>
      <c r="P2630" s="14">
        <f t="shared" si="165"/>
        <v>44.095238095238095</v>
      </c>
      <c r="Q2630" t="s">
        <v>8337</v>
      </c>
      <c r="R2630" t="s">
        <v>8360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15">
        <v>5000</v>
      </c>
      <c r="E2631" s="1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127.74000000000001</v>
      </c>
      <c r="P2631" s="14">
        <f t="shared" si="165"/>
        <v>63.87</v>
      </c>
      <c r="Q2631" t="s">
        <v>8337</v>
      </c>
      <c r="R2631" t="s">
        <v>8360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15">
        <v>2000</v>
      </c>
      <c r="E2632" s="1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157.9</v>
      </c>
      <c r="P2632" s="14">
        <f t="shared" si="165"/>
        <v>38.987654320987652</v>
      </c>
      <c r="Q2632" t="s">
        <v>8337</v>
      </c>
      <c r="R2632" t="s">
        <v>8360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15">
        <v>20000</v>
      </c>
      <c r="E2633" s="1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114.66525000000001</v>
      </c>
      <c r="P2633" s="14">
        <f t="shared" si="165"/>
        <v>80.185489510489504</v>
      </c>
      <c r="Q2633" t="s">
        <v>8337</v>
      </c>
      <c r="R2633" t="s">
        <v>8360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15">
        <v>1070</v>
      </c>
      <c r="E2634" s="1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137.00934579439252</v>
      </c>
      <c r="P2634" s="14">
        <f t="shared" si="165"/>
        <v>34.904761904761905</v>
      </c>
      <c r="Q2634" t="s">
        <v>8337</v>
      </c>
      <c r="R2634" t="s">
        <v>8360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15">
        <v>5000</v>
      </c>
      <c r="E2635" s="1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354.62</v>
      </c>
      <c r="P2635" s="14">
        <f t="shared" si="165"/>
        <v>89.100502512562812</v>
      </c>
      <c r="Q2635" t="s">
        <v>8337</v>
      </c>
      <c r="R2635" t="s">
        <v>8360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15">
        <v>930</v>
      </c>
      <c r="E2636" s="1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106.02150537634409</v>
      </c>
      <c r="P2636" s="14">
        <f t="shared" si="165"/>
        <v>39.44</v>
      </c>
      <c r="Q2636" t="s">
        <v>8337</v>
      </c>
      <c r="R2636" t="s">
        <v>8360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15">
        <v>11500</v>
      </c>
      <c r="E2637" s="1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 s="14">
        <f t="shared" si="165"/>
        <v>136.9047619047619</v>
      </c>
      <c r="Q2637" t="s">
        <v>8337</v>
      </c>
      <c r="R2637" t="s">
        <v>8360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15">
        <v>1000</v>
      </c>
      <c r="E2638" s="1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187.3</v>
      </c>
      <c r="P2638" s="14">
        <f t="shared" si="165"/>
        <v>37.46</v>
      </c>
      <c r="Q2638" t="s">
        <v>8337</v>
      </c>
      <c r="R2638" t="s">
        <v>8360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15">
        <v>500</v>
      </c>
      <c r="E2639" s="1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166.2</v>
      </c>
      <c r="P2639" s="14">
        <f t="shared" si="165"/>
        <v>31.96153846153846</v>
      </c>
      <c r="Q2639" t="s">
        <v>8337</v>
      </c>
      <c r="R2639" t="s">
        <v>8360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15">
        <v>347</v>
      </c>
      <c r="E2640" s="1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101.72910662824208</v>
      </c>
      <c r="P2640" s="14">
        <f t="shared" si="165"/>
        <v>25.214285714285715</v>
      </c>
      <c r="Q2640" t="s">
        <v>8337</v>
      </c>
      <c r="R2640" t="s">
        <v>8360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15">
        <v>300</v>
      </c>
      <c r="E2641" s="1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 s="14">
        <f t="shared" si="165"/>
        <v>10.040816326530612</v>
      </c>
      <c r="Q2641" t="s">
        <v>8337</v>
      </c>
      <c r="R2641" t="s">
        <v>8360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15">
        <v>3000</v>
      </c>
      <c r="E2642" s="1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105.66666666666666</v>
      </c>
      <c r="P2642" s="14">
        <f t="shared" si="165"/>
        <v>45.94202898550725</v>
      </c>
      <c r="Q2642" t="s">
        <v>8337</v>
      </c>
      <c r="R2642" t="s">
        <v>8360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15">
        <v>1500</v>
      </c>
      <c r="E2643" s="1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 s="14">
        <f t="shared" si="165"/>
        <v>15</v>
      </c>
      <c r="Q2643" t="s">
        <v>8337</v>
      </c>
      <c r="R2643" t="s">
        <v>8360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15">
        <v>500000</v>
      </c>
      <c r="E2644" s="1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 s="14" t="e">
        <f t="shared" si="165"/>
        <v>#DIV/0!</v>
      </c>
      <c r="Q2644" t="s">
        <v>8337</v>
      </c>
      <c r="R2644" t="s">
        <v>8360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15">
        <v>1000000</v>
      </c>
      <c r="E2645" s="1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33.559730999999999</v>
      </c>
      <c r="P2645" s="14">
        <f t="shared" si="165"/>
        <v>223.58248500999335</v>
      </c>
      <c r="Q2645" t="s">
        <v>8337</v>
      </c>
      <c r="R2645" t="s">
        <v>8360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15">
        <v>100000</v>
      </c>
      <c r="E2646" s="1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2.0529999999999999</v>
      </c>
      <c r="P2646" s="14">
        <f t="shared" si="165"/>
        <v>39.480769230769234</v>
      </c>
      <c r="Q2646" t="s">
        <v>8337</v>
      </c>
      <c r="R2646" t="s">
        <v>8360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15">
        <v>20000</v>
      </c>
      <c r="E2647" s="1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10.5</v>
      </c>
      <c r="P2647" s="14">
        <f t="shared" si="165"/>
        <v>91.304347826086953</v>
      </c>
      <c r="Q2647" t="s">
        <v>8337</v>
      </c>
      <c r="R2647" t="s">
        <v>8360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15">
        <v>500000</v>
      </c>
      <c r="E2648" s="1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8.4172840000000004</v>
      </c>
      <c r="P2648" s="14">
        <f t="shared" si="165"/>
        <v>78.666205607476627</v>
      </c>
      <c r="Q2648" t="s">
        <v>8337</v>
      </c>
      <c r="R2648" t="s">
        <v>8360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15">
        <v>2500</v>
      </c>
      <c r="E2649" s="1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</v>
      </c>
      <c r="P2649" s="14">
        <f t="shared" si="165"/>
        <v>12</v>
      </c>
      <c r="Q2649" t="s">
        <v>8337</v>
      </c>
      <c r="R2649" t="s">
        <v>8360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15">
        <v>12000</v>
      </c>
      <c r="E2650" s="1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0.88333333333333341</v>
      </c>
      <c r="P2650" s="14">
        <f t="shared" si="165"/>
        <v>17.666666666666668</v>
      </c>
      <c r="Q2650" t="s">
        <v>8337</v>
      </c>
      <c r="R2650" t="s">
        <v>8360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15">
        <v>125000</v>
      </c>
      <c r="E2651" s="1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9.920000000000001E-2</v>
      </c>
      <c r="P2651" s="14">
        <f t="shared" si="165"/>
        <v>41.333333333333336</v>
      </c>
      <c r="Q2651" t="s">
        <v>8337</v>
      </c>
      <c r="R2651" t="s">
        <v>8360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15">
        <v>60000</v>
      </c>
      <c r="E2652" s="1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0.59666666666666668</v>
      </c>
      <c r="P2652" s="14">
        <f t="shared" si="165"/>
        <v>71.599999999999994</v>
      </c>
      <c r="Q2652" t="s">
        <v>8337</v>
      </c>
      <c r="R2652" t="s">
        <v>8360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15">
        <v>280000</v>
      </c>
      <c r="E2653" s="1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1.8689285714285715</v>
      </c>
      <c r="P2653" s="14">
        <f t="shared" si="165"/>
        <v>307.8235294117647</v>
      </c>
      <c r="Q2653" t="s">
        <v>8337</v>
      </c>
      <c r="R2653" t="s">
        <v>8360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15">
        <v>100000</v>
      </c>
      <c r="E2654" s="1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0.88500000000000001</v>
      </c>
      <c r="P2654" s="14">
        <f t="shared" si="165"/>
        <v>80.454545454545453</v>
      </c>
      <c r="Q2654" t="s">
        <v>8337</v>
      </c>
      <c r="R2654" t="s">
        <v>8360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15">
        <v>51000</v>
      </c>
      <c r="E2655" s="1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11.52156862745098</v>
      </c>
      <c r="P2655" s="14">
        <f t="shared" si="165"/>
        <v>83.942857142857136</v>
      </c>
      <c r="Q2655" t="s">
        <v>8337</v>
      </c>
      <c r="R2655" t="s">
        <v>8360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15">
        <v>100000</v>
      </c>
      <c r="E2656" s="1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5.1000000000000004E-2</v>
      </c>
      <c r="P2656" s="14">
        <f t="shared" si="165"/>
        <v>8.5</v>
      </c>
      <c r="Q2656" t="s">
        <v>8337</v>
      </c>
      <c r="R2656" t="s">
        <v>8360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5">
        <v>15000</v>
      </c>
      <c r="E2657" s="1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21.033333333333335</v>
      </c>
      <c r="P2657" s="14">
        <f t="shared" si="165"/>
        <v>73.372093023255815</v>
      </c>
      <c r="Q2657" t="s">
        <v>8337</v>
      </c>
      <c r="R2657" t="s">
        <v>8360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15">
        <v>150000</v>
      </c>
      <c r="E2658" s="1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11.436666666666667</v>
      </c>
      <c r="P2658" s="14">
        <f t="shared" si="165"/>
        <v>112.86184210526316</v>
      </c>
      <c r="Q2658" t="s">
        <v>8337</v>
      </c>
      <c r="R2658" t="s">
        <v>8360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15">
        <v>30000</v>
      </c>
      <c r="E2659" s="1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18.737933333333334</v>
      </c>
      <c r="P2659" s="14">
        <f t="shared" si="165"/>
        <v>95.277627118644077</v>
      </c>
      <c r="Q2659" t="s">
        <v>8337</v>
      </c>
      <c r="R2659" t="s">
        <v>8360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15">
        <v>98000</v>
      </c>
      <c r="E2660" s="1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9.285714285714286E-2</v>
      </c>
      <c r="P2660" s="14">
        <f t="shared" si="165"/>
        <v>22.75</v>
      </c>
      <c r="Q2660" t="s">
        <v>8337</v>
      </c>
      <c r="R2660" t="s">
        <v>8360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5">
        <v>49000</v>
      </c>
      <c r="E2661" s="1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2.7204081632653061</v>
      </c>
      <c r="P2661" s="14">
        <f t="shared" si="165"/>
        <v>133.30000000000001</v>
      </c>
      <c r="Q2661" t="s">
        <v>8337</v>
      </c>
      <c r="R2661" t="s">
        <v>8360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15">
        <v>20000</v>
      </c>
      <c r="E2662" s="1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9.5000000000000001E-2</v>
      </c>
      <c r="P2662" s="14">
        <f t="shared" si="165"/>
        <v>3.8</v>
      </c>
      <c r="Q2662" t="s">
        <v>8337</v>
      </c>
      <c r="R2662" t="s">
        <v>8360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15">
        <v>5000</v>
      </c>
      <c r="E2663" s="1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102.89999999999999</v>
      </c>
      <c r="P2663" s="14">
        <f t="shared" si="165"/>
        <v>85.75</v>
      </c>
      <c r="Q2663" t="s">
        <v>8337</v>
      </c>
      <c r="R2663" t="s">
        <v>8361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15">
        <v>20000</v>
      </c>
      <c r="E2664" s="1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106.80000000000001</v>
      </c>
      <c r="P2664" s="14">
        <f t="shared" si="165"/>
        <v>267</v>
      </c>
      <c r="Q2664" t="s">
        <v>8337</v>
      </c>
      <c r="R2664" t="s">
        <v>8361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15">
        <v>20000</v>
      </c>
      <c r="E2665" s="1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104.59625</v>
      </c>
      <c r="P2665" s="14">
        <f t="shared" si="165"/>
        <v>373.55803571428572</v>
      </c>
      <c r="Q2665" t="s">
        <v>8337</v>
      </c>
      <c r="R2665" t="s">
        <v>8361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15">
        <v>17500</v>
      </c>
      <c r="E2666" s="1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103.42857142857143</v>
      </c>
      <c r="P2666" s="14">
        <f t="shared" si="165"/>
        <v>174.03846153846155</v>
      </c>
      <c r="Q2666" t="s">
        <v>8337</v>
      </c>
      <c r="R2666" t="s">
        <v>8361</v>
      </c>
      <c r="S2666" s="9">
        <f t="shared" si="166"/>
        <v>42313.02542824074</v>
      </c>
      <c r="T2666" s="9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15">
        <v>3500</v>
      </c>
      <c r="E2667" s="1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123.14285714285715</v>
      </c>
      <c r="P2667" s="14">
        <f t="shared" si="165"/>
        <v>93.695652173913047</v>
      </c>
      <c r="Q2667" t="s">
        <v>8337</v>
      </c>
      <c r="R2667" t="s">
        <v>8361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15">
        <v>10000</v>
      </c>
      <c r="E2668" s="1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159.29509999999999</v>
      </c>
      <c r="P2668" s="14">
        <f t="shared" si="165"/>
        <v>77.327718446601949</v>
      </c>
      <c r="Q2668" t="s">
        <v>8337</v>
      </c>
      <c r="R2668" t="s">
        <v>8361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15">
        <v>1500</v>
      </c>
      <c r="E2669" s="1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110.66666666666667</v>
      </c>
      <c r="P2669" s="14">
        <f t="shared" si="165"/>
        <v>92.222222222222229</v>
      </c>
      <c r="Q2669" t="s">
        <v>8337</v>
      </c>
      <c r="R2669" t="s">
        <v>8361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15">
        <v>1000</v>
      </c>
      <c r="E2670" s="1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170.70000000000002</v>
      </c>
      <c r="P2670" s="14">
        <f t="shared" si="165"/>
        <v>60.964285714285715</v>
      </c>
      <c r="Q2670" t="s">
        <v>8337</v>
      </c>
      <c r="R2670" t="s">
        <v>8361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15">
        <v>800</v>
      </c>
      <c r="E2671" s="1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125.125</v>
      </c>
      <c r="P2671" s="14">
        <f t="shared" si="165"/>
        <v>91</v>
      </c>
      <c r="Q2671" t="s">
        <v>8337</v>
      </c>
      <c r="R2671" t="s">
        <v>8361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15">
        <v>38888</v>
      </c>
      <c r="E2672" s="1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6.4158609339642041</v>
      </c>
      <c r="P2672" s="14">
        <f t="shared" si="165"/>
        <v>41.583333333333336</v>
      </c>
      <c r="Q2672" t="s">
        <v>8337</v>
      </c>
      <c r="R2672" t="s">
        <v>8361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15">
        <v>25000</v>
      </c>
      <c r="E2673" s="1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11.343999999999999</v>
      </c>
      <c r="P2673" s="14">
        <f t="shared" si="165"/>
        <v>33.761904761904759</v>
      </c>
      <c r="Q2673" t="s">
        <v>8337</v>
      </c>
      <c r="R2673" t="s">
        <v>8361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15">
        <v>10000</v>
      </c>
      <c r="E2674" s="1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33.19</v>
      </c>
      <c r="P2674" s="14">
        <f t="shared" si="165"/>
        <v>70.61702127659575</v>
      </c>
      <c r="Q2674" t="s">
        <v>8337</v>
      </c>
      <c r="R2674" t="s">
        <v>8361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15">
        <v>40000</v>
      </c>
      <c r="E2675" s="1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27.58</v>
      </c>
      <c r="P2675" s="14">
        <f t="shared" si="165"/>
        <v>167.15151515151516</v>
      </c>
      <c r="Q2675" t="s">
        <v>8337</v>
      </c>
      <c r="R2675" t="s">
        <v>8361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15">
        <v>35000</v>
      </c>
      <c r="E2676" s="1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62.839999999999996</v>
      </c>
      <c r="P2676" s="14">
        <f t="shared" si="165"/>
        <v>128.61988304093566</v>
      </c>
      <c r="Q2676" t="s">
        <v>8337</v>
      </c>
      <c r="R2676" t="s">
        <v>8361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15">
        <v>25000</v>
      </c>
      <c r="E2677" s="1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7.5880000000000001</v>
      </c>
      <c r="P2677" s="14">
        <f t="shared" si="165"/>
        <v>65.41379310344827</v>
      </c>
      <c r="Q2677" t="s">
        <v>8337</v>
      </c>
      <c r="R2677" t="s">
        <v>8361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15">
        <v>2100</v>
      </c>
      <c r="E2678" s="1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50.38095238095238</v>
      </c>
      <c r="P2678" s="14">
        <f t="shared" si="165"/>
        <v>117.55555555555556</v>
      </c>
      <c r="Q2678" t="s">
        <v>8337</v>
      </c>
      <c r="R2678" t="s">
        <v>8361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15">
        <v>19500</v>
      </c>
      <c r="E2679" s="1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17.512820512820511</v>
      </c>
      <c r="P2679" s="14">
        <f t="shared" si="165"/>
        <v>126.48148148148148</v>
      </c>
      <c r="Q2679" t="s">
        <v>8337</v>
      </c>
      <c r="R2679" t="s">
        <v>8361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15">
        <v>8000000</v>
      </c>
      <c r="E2680" s="1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1.375E-2</v>
      </c>
      <c r="P2680" s="14">
        <f t="shared" si="165"/>
        <v>550</v>
      </c>
      <c r="Q2680" t="s">
        <v>8337</v>
      </c>
      <c r="R2680" t="s">
        <v>8361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15">
        <v>40000</v>
      </c>
      <c r="E2681" s="1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0.33</v>
      </c>
      <c r="P2681" s="14">
        <f t="shared" si="165"/>
        <v>44</v>
      </c>
      <c r="Q2681" t="s">
        <v>8337</v>
      </c>
      <c r="R2681" t="s">
        <v>8361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5">
        <v>32000</v>
      </c>
      <c r="E2682" s="1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0.86250000000000004</v>
      </c>
      <c r="P2682" s="14">
        <f t="shared" si="165"/>
        <v>69</v>
      </c>
      <c r="Q2682" t="s">
        <v>8337</v>
      </c>
      <c r="R2682" t="s">
        <v>8361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15">
        <v>8000</v>
      </c>
      <c r="E2683" s="1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0.6875</v>
      </c>
      <c r="P2683" s="14">
        <f t="shared" si="165"/>
        <v>27.5</v>
      </c>
      <c r="Q2683" t="s">
        <v>8317</v>
      </c>
      <c r="R2683" t="s">
        <v>8347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15">
        <v>6000</v>
      </c>
      <c r="E2684" s="1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28.299999999999997</v>
      </c>
      <c r="P2684" s="14">
        <f t="shared" si="165"/>
        <v>84.9</v>
      </c>
      <c r="Q2684" t="s">
        <v>8317</v>
      </c>
      <c r="R2684" t="s">
        <v>8347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15">
        <v>15000</v>
      </c>
      <c r="E2685" s="1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0.24</v>
      </c>
      <c r="P2685" s="14">
        <f t="shared" si="165"/>
        <v>12</v>
      </c>
      <c r="Q2685" t="s">
        <v>8317</v>
      </c>
      <c r="R2685" t="s">
        <v>8347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15">
        <v>70000</v>
      </c>
      <c r="E2686" s="1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1.1428571428571428</v>
      </c>
      <c r="P2686" s="14">
        <f t="shared" si="165"/>
        <v>200</v>
      </c>
      <c r="Q2686" t="s">
        <v>8317</v>
      </c>
      <c r="R2686" t="s">
        <v>8347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15">
        <v>50000</v>
      </c>
      <c r="E2687" s="1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0.02</v>
      </c>
      <c r="P2687" s="14">
        <f t="shared" si="165"/>
        <v>10</v>
      </c>
      <c r="Q2687" t="s">
        <v>8317</v>
      </c>
      <c r="R2687" t="s">
        <v>8347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15">
        <v>30000</v>
      </c>
      <c r="E2688" s="1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 s="14" t="e">
        <f t="shared" si="165"/>
        <v>#DIV/0!</v>
      </c>
      <c r="Q2688" t="s">
        <v>8317</v>
      </c>
      <c r="R2688" t="s">
        <v>8347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15">
        <v>15000</v>
      </c>
      <c r="E2689" s="1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 s="14" t="e">
        <f t="shared" si="165"/>
        <v>#DIV/0!</v>
      </c>
      <c r="Q2689" t="s">
        <v>8317</v>
      </c>
      <c r="R2689" t="s">
        <v>8347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15">
        <v>50000</v>
      </c>
      <c r="E2690" s="1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0.14799999999999999</v>
      </c>
      <c r="P2690" s="14">
        <f t="shared" si="165"/>
        <v>5.2857142857142856</v>
      </c>
      <c r="Q2690" t="s">
        <v>8317</v>
      </c>
      <c r="R2690" t="s">
        <v>8347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15">
        <v>35000</v>
      </c>
      <c r="E2691" s="1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(E2691/D2691)*100</f>
        <v>2.8571428571428571E-3</v>
      </c>
      <c r="P2691" s="14">
        <f t="shared" ref="P2691:P2754" si="169">E2691/L2691</f>
        <v>1</v>
      </c>
      <c r="Q2691" t="s">
        <v>8317</v>
      </c>
      <c r="R2691" t="s">
        <v>8347</v>
      </c>
      <c r="S2691" s="9">
        <f t="shared" ref="S2691:S2754" si="170">(((J2691/60)/60/24)+DATE(1970,1,1))</f>
        <v>42551.961689814809</v>
      </c>
      <c r="T2691" s="9">
        <f t="shared" ref="T2691:T2754" si="171">(((I2691/60)/60/24)+DATE(1970,1,1))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15">
        <v>80000</v>
      </c>
      <c r="E2692" s="1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10.7325</v>
      </c>
      <c r="P2692" s="14">
        <f t="shared" si="169"/>
        <v>72.762711864406782</v>
      </c>
      <c r="Q2692" t="s">
        <v>8317</v>
      </c>
      <c r="R2692" t="s">
        <v>8347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15">
        <v>65000</v>
      </c>
      <c r="E2693" s="1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5.3846153846153842E-2</v>
      </c>
      <c r="P2693" s="14">
        <f t="shared" si="169"/>
        <v>17.5</v>
      </c>
      <c r="Q2693" t="s">
        <v>8317</v>
      </c>
      <c r="R2693" t="s">
        <v>8347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15">
        <v>3500</v>
      </c>
      <c r="E2694" s="1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0.7142857142857143</v>
      </c>
      <c r="P2694" s="14">
        <f t="shared" si="169"/>
        <v>25</v>
      </c>
      <c r="Q2694" t="s">
        <v>8317</v>
      </c>
      <c r="R2694" t="s">
        <v>8347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15">
        <v>5000</v>
      </c>
      <c r="E2695" s="1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0.8</v>
      </c>
      <c r="P2695" s="14">
        <f t="shared" si="169"/>
        <v>13.333333333333334</v>
      </c>
      <c r="Q2695" t="s">
        <v>8317</v>
      </c>
      <c r="R2695" t="s">
        <v>8347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15">
        <v>30000</v>
      </c>
      <c r="E2696" s="1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3.3333333333333335E-3</v>
      </c>
      <c r="P2696" s="14">
        <f t="shared" si="169"/>
        <v>1</v>
      </c>
      <c r="Q2696" t="s">
        <v>8317</v>
      </c>
      <c r="R2696" t="s">
        <v>8347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15">
        <v>15000</v>
      </c>
      <c r="E2697" s="1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0.47333333333333333</v>
      </c>
      <c r="P2697" s="14">
        <f t="shared" si="169"/>
        <v>23.666666666666668</v>
      </c>
      <c r="Q2697" t="s">
        <v>8317</v>
      </c>
      <c r="R2697" t="s">
        <v>8347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15">
        <v>60000</v>
      </c>
      <c r="E2698" s="1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</v>
      </c>
      <c r="P2698" s="14">
        <f t="shared" si="169"/>
        <v>89.21052631578948</v>
      </c>
      <c r="Q2698" t="s">
        <v>8317</v>
      </c>
      <c r="R2698" t="s">
        <v>8347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15">
        <v>23000</v>
      </c>
      <c r="E2699" s="1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26.35217391304348</v>
      </c>
      <c r="P2699" s="14">
        <f t="shared" si="169"/>
        <v>116.55769230769231</v>
      </c>
      <c r="Q2699" t="s">
        <v>8317</v>
      </c>
      <c r="R2699" t="s">
        <v>8347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15">
        <v>8000</v>
      </c>
      <c r="E2700" s="1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0.325125</v>
      </c>
      <c r="P2700" s="14">
        <f t="shared" si="169"/>
        <v>13.005000000000001</v>
      </c>
      <c r="Q2700" t="s">
        <v>8317</v>
      </c>
      <c r="R2700" t="s">
        <v>8347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15">
        <v>2</v>
      </c>
      <c r="E2701" s="1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 s="14" t="e">
        <f t="shared" si="169"/>
        <v>#DIV/0!</v>
      </c>
      <c r="Q2701" t="s">
        <v>8317</v>
      </c>
      <c r="R2701" t="s">
        <v>8347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15">
        <v>9999</v>
      </c>
      <c r="E2702" s="1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0.7000700070007001</v>
      </c>
      <c r="P2702" s="14">
        <f t="shared" si="169"/>
        <v>17.5</v>
      </c>
      <c r="Q2702" t="s">
        <v>8317</v>
      </c>
      <c r="R2702" t="s">
        <v>8347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15">
        <v>3400</v>
      </c>
      <c r="E2703" s="1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46.176470588235297</v>
      </c>
      <c r="P2703" s="14">
        <f t="shared" si="169"/>
        <v>34.130434782608695</v>
      </c>
      <c r="Q2703" t="s">
        <v>8335</v>
      </c>
      <c r="R2703" t="s">
        <v>8362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15">
        <v>10000</v>
      </c>
      <c r="E2704" s="1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34.410000000000004</v>
      </c>
      <c r="P2704" s="14">
        <f t="shared" si="169"/>
        <v>132.34615384615384</v>
      </c>
      <c r="Q2704" t="s">
        <v>8335</v>
      </c>
      <c r="R2704" t="s">
        <v>8362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15">
        <v>40000</v>
      </c>
      <c r="E2705" s="1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103.75000000000001</v>
      </c>
      <c r="P2705" s="14">
        <f t="shared" si="169"/>
        <v>922.22222222222217</v>
      </c>
      <c r="Q2705" t="s">
        <v>8335</v>
      </c>
      <c r="R2705" t="s">
        <v>8362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15">
        <v>19000</v>
      </c>
      <c r="E2706" s="1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6.0263157894736841</v>
      </c>
      <c r="P2706" s="14">
        <f t="shared" si="169"/>
        <v>163.57142857142858</v>
      </c>
      <c r="Q2706" t="s">
        <v>8335</v>
      </c>
      <c r="R2706" t="s">
        <v>8362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15">
        <v>16500</v>
      </c>
      <c r="E2707" s="1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10.539393939393939</v>
      </c>
      <c r="P2707" s="14">
        <f t="shared" si="169"/>
        <v>217.375</v>
      </c>
      <c r="Q2707" t="s">
        <v>8335</v>
      </c>
      <c r="R2707" t="s">
        <v>8362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15">
        <v>35000</v>
      </c>
      <c r="E2708" s="1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112.29714285714284</v>
      </c>
      <c r="P2708" s="14">
        <f t="shared" si="169"/>
        <v>149.44486692015209</v>
      </c>
      <c r="Q2708" t="s">
        <v>8335</v>
      </c>
      <c r="R2708" t="s">
        <v>8362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15">
        <v>8000</v>
      </c>
      <c r="E2709" s="1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350.84462500000001</v>
      </c>
      <c r="P2709" s="14">
        <f t="shared" si="169"/>
        <v>71.237487309644663</v>
      </c>
      <c r="Q2709" t="s">
        <v>8335</v>
      </c>
      <c r="R2709" t="s">
        <v>8362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15">
        <v>20000</v>
      </c>
      <c r="E2710" s="1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233.21535</v>
      </c>
      <c r="P2710" s="14">
        <f t="shared" si="169"/>
        <v>44.464318398474738</v>
      </c>
      <c r="Q2710" t="s">
        <v>8335</v>
      </c>
      <c r="R2710" t="s">
        <v>8362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15">
        <v>50000</v>
      </c>
      <c r="E2711" s="1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101.60599999999999</v>
      </c>
      <c r="P2711" s="14">
        <f t="shared" si="169"/>
        <v>164.94480519480518</v>
      </c>
      <c r="Q2711" t="s">
        <v>8335</v>
      </c>
      <c r="R2711" t="s">
        <v>8362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15">
        <v>60000</v>
      </c>
      <c r="E2712" s="1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153.90035000000003</v>
      </c>
      <c r="P2712" s="14">
        <f t="shared" si="169"/>
        <v>84.871516544117654</v>
      </c>
      <c r="Q2712" t="s">
        <v>8335</v>
      </c>
      <c r="R2712" t="s">
        <v>8362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15">
        <v>3910</v>
      </c>
      <c r="E2713" s="1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100.7161125319693</v>
      </c>
      <c r="P2713" s="14">
        <f t="shared" si="169"/>
        <v>53.945205479452056</v>
      </c>
      <c r="Q2713" t="s">
        <v>8335</v>
      </c>
      <c r="R2713" t="s">
        <v>8362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15">
        <v>5500</v>
      </c>
      <c r="E2714" s="1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131.38181818181818</v>
      </c>
      <c r="P2714" s="14">
        <f t="shared" si="169"/>
        <v>50.531468531468533</v>
      </c>
      <c r="Q2714" t="s">
        <v>8335</v>
      </c>
      <c r="R2714" t="s">
        <v>8362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15">
        <v>150000</v>
      </c>
      <c r="E2715" s="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102.24133333333334</v>
      </c>
      <c r="P2715" s="14">
        <f t="shared" si="169"/>
        <v>108.00140845070422</v>
      </c>
      <c r="Q2715" t="s">
        <v>8335</v>
      </c>
      <c r="R2715" t="s">
        <v>8362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15">
        <v>25000</v>
      </c>
      <c r="E2716" s="1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116.35599999999999</v>
      </c>
      <c r="P2716" s="14">
        <f t="shared" si="169"/>
        <v>95.373770491803285</v>
      </c>
      <c r="Q2716" t="s">
        <v>8335</v>
      </c>
      <c r="R2716" t="s">
        <v>8362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15">
        <v>12000</v>
      </c>
      <c r="E2717" s="1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264.62241666666665</v>
      </c>
      <c r="P2717" s="14">
        <f t="shared" si="169"/>
        <v>57.631016333938291</v>
      </c>
      <c r="Q2717" t="s">
        <v>8335</v>
      </c>
      <c r="R2717" t="s">
        <v>8362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15">
        <v>10000</v>
      </c>
      <c r="E2718" s="1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119.98010000000001</v>
      </c>
      <c r="P2718" s="14">
        <f t="shared" si="169"/>
        <v>64.160481283422456</v>
      </c>
      <c r="Q2718" t="s">
        <v>8335</v>
      </c>
      <c r="R2718" t="s">
        <v>8362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15">
        <v>25000</v>
      </c>
      <c r="E2719" s="1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120.10400000000001</v>
      </c>
      <c r="P2719" s="14">
        <f t="shared" si="169"/>
        <v>92.387692307692305</v>
      </c>
      <c r="Q2719" t="s">
        <v>8335</v>
      </c>
      <c r="R2719" t="s">
        <v>8362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15">
        <v>18000</v>
      </c>
      <c r="E2720" s="1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103.58333333333334</v>
      </c>
      <c r="P2720" s="14">
        <f t="shared" si="169"/>
        <v>125.97972972972973</v>
      </c>
      <c r="Q2720" t="s">
        <v>8335</v>
      </c>
      <c r="R2720" t="s">
        <v>8362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15">
        <v>6000</v>
      </c>
      <c r="E2721" s="1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108.83333333333334</v>
      </c>
      <c r="P2721" s="14">
        <f t="shared" si="169"/>
        <v>94.637681159420296</v>
      </c>
      <c r="Q2721" t="s">
        <v>8335</v>
      </c>
      <c r="R2721" t="s">
        <v>8362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15">
        <v>25000</v>
      </c>
      <c r="E2722" s="1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118.12400000000001</v>
      </c>
      <c r="P2722" s="14">
        <f t="shared" si="169"/>
        <v>170.69942196531792</v>
      </c>
      <c r="Q2722" t="s">
        <v>8335</v>
      </c>
      <c r="R2722" t="s">
        <v>8362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15">
        <v>750</v>
      </c>
      <c r="E2723" s="1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 s="14">
        <f t="shared" si="169"/>
        <v>40.762081784386616</v>
      </c>
      <c r="Q2723" t="s">
        <v>8337</v>
      </c>
      <c r="R2723" t="s">
        <v>8356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15">
        <v>5000</v>
      </c>
      <c r="E2724" s="1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252.54</v>
      </c>
      <c r="P2724" s="14">
        <f t="shared" si="169"/>
        <v>68.254054054054052</v>
      </c>
      <c r="Q2724" t="s">
        <v>8337</v>
      </c>
      <c r="R2724" t="s">
        <v>8356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15">
        <v>12000</v>
      </c>
      <c r="E2725" s="1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140.05000000000001</v>
      </c>
      <c r="P2725" s="14">
        <f t="shared" si="169"/>
        <v>95.48863636363636</v>
      </c>
      <c r="Q2725" t="s">
        <v>8337</v>
      </c>
      <c r="R2725" t="s">
        <v>8356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15">
        <v>2468</v>
      </c>
      <c r="E2726" s="1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296.87520259319291</v>
      </c>
      <c r="P2726" s="14">
        <f t="shared" si="169"/>
        <v>7.1902649656526005</v>
      </c>
      <c r="Q2726" t="s">
        <v>8337</v>
      </c>
      <c r="R2726" t="s">
        <v>8356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15">
        <v>40000</v>
      </c>
      <c r="E2727" s="1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144.54249999999999</v>
      </c>
      <c r="P2727" s="14">
        <f t="shared" si="169"/>
        <v>511.65486725663715</v>
      </c>
      <c r="Q2727" t="s">
        <v>8337</v>
      </c>
      <c r="R2727" t="s">
        <v>8356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5">
        <v>100000</v>
      </c>
      <c r="E2728" s="1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105.745</v>
      </c>
      <c r="P2728" s="14">
        <f t="shared" si="169"/>
        <v>261.74504950495049</v>
      </c>
      <c r="Q2728" t="s">
        <v>8337</v>
      </c>
      <c r="R2728" t="s">
        <v>8356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15">
        <v>10000</v>
      </c>
      <c r="E2729" s="1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493.21000000000004</v>
      </c>
      <c r="P2729" s="14">
        <f t="shared" si="169"/>
        <v>69.760961810466767</v>
      </c>
      <c r="Q2729" t="s">
        <v>8337</v>
      </c>
      <c r="R2729" t="s">
        <v>8356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15">
        <v>15000</v>
      </c>
      <c r="E2730" s="1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201.82666666666668</v>
      </c>
      <c r="P2730" s="14">
        <f t="shared" si="169"/>
        <v>77.229591836734699</v>
      </c>
      <c r="Q2730" t="s">
        <v>8337</v>
      </c>
      <c r="R2730" t="s">
        <v>8356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15">
        <v>7500</v>
      </c>
      <c r="E2731" s="1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104.44</v>
      </c>
      <c r="P2731" s="14">
        <f t="shared" si="169"/>
        <v>340.56521739130437</v>
      </c>
      <c r="Q2731" t="s">
        <v>8337</v>
      </c>
      <c r="R2731" t="s">
        <v>8356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15">
        <v>27000</v>
      </c>
      <c r="E2732" s="1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170.29262962962963</v>
      </c>
      <c r="P2732" s="14">
        <f t="shared" si="169"/>
        <v>67.417903225806455</v>
      </c>
      <c r="Q2732" t="s">
        <v>8337</v>
      </c>
      <c r="R2732" t="s">
        <v>8356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15">
        <v>30000</v>
      </c>
      <c r="E2733" s="1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104.30333333333333</v>
      </c>
      <c r="P2733" s="14">
        <f t="shared" si="169"/>
        <v>845.70270270270271</v>
      </c>
      <c r="Q2733" t="s">
        <v>8337</v>
      </c>
      <c r="R2733" t="s">
        <v>8356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15">
        <v>12000</v>
      </c>
      <c r="E2734" s="1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118.25000000000001</v>
      </c>
      <c r="P2734" s="14">
        <f t="shared" si="169"/>
        <v>97.191780821917803</v>
      </c>
      <c r="Q2734" t="s">
        <v>8337</v>
      </c>
      <c r="R2734" t="s">
        <v>8356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15">
        <v>50000</v>
      </c>
      <c r="E2735" s="1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107.538</v>
      </c>
      <c r="P2735" s="14">
        <f t="shared" si="169"/>
        <v>451.84033613445376</v>
      </c>
      <c r="Q2735" t="s">
        <v>8337</v>
      </c>
      <c r="R2735" t="s">
        <v>8356</v>
      </c>
      <c r="S2735" s="9">
        <f t="shared" si="170"/>
        <v>42044.272847222222</v>
      </c>
      <c r="T2735" s="9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15">
        <v>1</v>
      </c>
      <c r="E2736" s="1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 s="14">
        <f t="shared" si="169"/>
        <v>138.66871165644173</v>
      </c>
      <c r="Q2736" t="s">
        <v>8337</v>
      </c>
      <c r="R2736" t="s">
        <v>8356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15">
        <v>750</v>
      </c>
      <c r="E2737" s="1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978.13466666666682</v>
      </c>
      <c r="P2737" s="14">
        <f t="shared" si="169"/>
        <v>21.640147492625371</v>
      </c>
      <c r="Q2737" t="s">
        <v>8337</v>
      </c>
      <c r="R2737" t="s">
        <v>8356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15">
        <v>8000</v>
      </c>
      <c r="E2738" s="1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122.9</v>
      </c>
      <c r="P2738" s="14">
        <f t="shared" si="169"/>
        <v>169.51724137931035</v>
      </c>
      <c r="Q2738" t="s">
        <v>8337</v>
      </c>
      <c r="R2738" t="s">
        <v>8356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15">
        <v>30000</v>
      </c>
      <c r="E2739" s="1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246.0608</v>
      </c>
      <c r="P2739" s="14">
        <f t="shared" si="169"/>
        <v>161.88210526315791</v>
      </c>
      <c r="Q2739" t="s">
        <v>8337</v>
      </c>
      <c r="R2739" t="s">
        <v>8356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15">
        <v>5000</v>
      </c>
      <c r="E2740" s="1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147.94</v>
      </c>
      <c r="P2740" s="14">
        <f t="shared" si="169"/>
        <v>493.13333333333333</v>
      </c>
      <c r="Q2740" t="s">
        <v>8337</v>
      </c>
      <c r="R2740" t="s">
        <v>8356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15">
        <v>1100</v>
      </c>
      <c r="E2741" s="1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384.09090909090907</v>
      </c>
      <c r="P2741" s="14">
        <f t="shared" si="169"/>
        <v>22.120418848167539</v>
      </c>
      <c r="Q2741" t="s">
        <v>8337</v>
      </c>
      <c r="R2741" t="s">
        <v>8356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15">
        <v>300</v>
      </c>
      <c r="E2742" s="1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103.33333333333334</v>
      </c>
      <c r="P2742" s="14">
        <f t="shared" si="169"/>
        <v>18.235294117647058</v>
      </c>
      <c r="Q2742" t="s">
        <v>8337</v>
      </c>
      <c r="R2742" t="s">
        <v>8356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15">
        <v>8000</v>
      </c>
      <c r="E2743" s="1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0.43750000000000006</v>
      </c>
      <c r="P2743" s="14">
        <f t="shared" si="169"/>
        <v>8.75</v>
      </c>
      <c r="Q2743" t="s">
        <v>8340</v>
      </c>
      <c r="R2743" t="s">
        <v>8363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15">
        <v>2500</v>
      </c>
      <c r="E2744" s="1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29.24</v>
      </c>
      <c r="P2744" s="14">
        <f t="shared" si="169"/>
        <v>40.611111111111114</v>
      </c>
      <c r="Q2744" t="s">
        <v>8340</v>
      </c>
      <c r="R2744" t="s">
        <v>8363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15">
        <v>5999</v>
      </c>
      <c r="E2745" s="1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 s="14" t="e">
        <f t="shared" si="169"/>
        <v>#DIV/0!</v>
      </c>
      <c r="Q2745" t="s">
        <v>8340</v>
      </c>
      <c r="R2745" t="s">
        <v>8363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15">
        <v>16000</v>
      </c>
      <c r="E2746" s="1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5.21875</v>
      </c>
      <c r="P2746" s="14">
        <f t="shared" si="169"/>
        <v>37.954545454545453</v>
      </c>
      <c r="Q2746" t="s">
        <v>8340</v>
      </c>
      <c r="R2746" t="s">
        <v>8363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15">
        <v>8000</v>
      </c>
      <c r="E2747" s="1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21.887499999999999</v>
      </c>
      <c r="P2747" s="14">
        <f t="shared" si="169"/>
        <v>35.734693877551024</v>
      </c>
      <c r="Q2747" t="s">
        <v>8340</v>
      </c>
      <c r="R2747" t="s">
        <v>8363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15">
        <v>3000</v>
      </c>
      <c r="E2748" s="1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26.700000000000003</v>
      </c>
      <c r="P2748" s="14">
        <f t="shared" si="169"/>
        <v>42.157894736842103</v>
      </c>
      <c r="Q2748" t="s">
        <v>8340</v>
      </c>
      <c r="R2748" t="s">
        <v>8363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15">
        <v>500</v>
      </c>
      <c r="E2749" s="1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28.000000000000004</v>
      </c>
      <c r="P2749" s="14">
        <f t="shared" si="169"/>
        <v>35</v>
      </c>
      <c r="Q2749" t="s">
        <v>8340</v>
      </c>
      <c r="R2749" t="s">
        <v>8363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15">
        <v>5000</v>
      </c>
      <c r="E2750" s="1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</v>
      </c>
      <c r="P2750" s="14">
        <f t="shared" si="169"/>
        <v>13.25</v>
      </c>
      <c r="Q2750" t="s">
        <v>8340</v>
      </c>
      <c r="R2750" t="s">
        <v>8363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15">
        <v>10000</v>
      </c>
      <c r="E2751" s="1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</v>
      </c>
      <c r="P2751" s="14">
        <f t="shared" si="169"/>
        <v>55</v>
      </c>
      <c r="Q2751" t="s">
        <v>8340</v>
      </c>
      <c r="R2751" t="s">
        <v>8363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15">
        <v>1999</v>
      </c>
      <c r="E2752" s="1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 s="14" t="e">
        <f t="shared" si="169"/>
        <v>#DIV/0!</v>
      </c>
      <c r="Q2752" t="s">
        <v>8340</v>
      </c>
      <c r="R2752" t="s">
        <v>8363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15">
        <v>3274</v>
      </c>
      <c r="E2753" s="1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 s="14" t="e">
        <f t="shared" si="169"/>
        <v>#DIV/0!</v>
      </c>
      <c r="Q2753" t="s">
        <v>8340</v>
      </c>
      <c r="R2753" t="s">
        <v>8363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15">
        <v>4800</v>
      </c>
      <c r="E2754" s="1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11.458333333333332</v>
      </c>
      <c r="P2754" s="14">
        <f t="shared" si="169"/>
        <v>39.285714285714285</v>
      </c>
      <c r="Q2754" t="s">
        <v>8340</v>
      </c>
      <c r="R2754" t="s">
        <v>8363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15">
        <v>2000</v>
      </c>
      <c r="E2755" s="1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(E2755/D2755)*100</f>
        <v>19</v>
      </c>
      <c r="P2755" s="14">
        <f t="shared" ref="P2755:P2818" si="173">E2755/L2755</f>
        <v>47.5</v>
      </c>
      <c r="Q2755" t="s">
        <v>8340</v>
      </c>
      <c r="R2755" t="s">
        <v>8363</v>
      </c>
      <c r="S2755" s="9">
        <f t="shared" ref="S2755:S2818" si="174">(((J2755/60)/60/24)+DATE(1970,1,1))</f>
        <v>41117.900729166664</v>
      </c>
      <c r="T2755" s="9">
        <f t="shared" ref="T2755:T2818" si="175">(((I2755/60)/60/24)+DATE(1970,1,1))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15">
        <v>10000</v>
      </c>
      <c r="E2756" s="1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 s="14" t="e">
        <f t="shared" si="173"/>
        <v>#DIV/0!</v>
      </c>
      <c r="Q2756" t="s">
        <v>8340</v>
      </c>
      <c r="R2756" t="s">
        <v>8363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15">
        <v>500</v>
      </c>
      <c r="E2757" s="1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 s="14">
        <f t="shared" si="173"/>
        <v>17.333333333333332</v>
      </c>
      <c r="Q2757" t="s">
        <v>8340</v>
      </c>
      <c r="R2757" t="s">
        <v>8363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15">
        <v>10000</v>
      </c>
      <c r="E2758" s="1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10.48</v>
      </c>
      <c r="P2758" s="14">
        <f t="shared" si="173"/>
        <v>31.757575757575758</v>
      </c>
      <c r="Q2758" t="s">
        <v>8340</v>
      </c>
      <c r="R2758" t="s">
        <v>8363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15">
        <v>1500</v>
      </c>
      <c r="E2759" s="1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0.66666666666666674</v>
      </c>
      <c r="P2759" s="14">
        <f t="shared" si="173"/>
        <v>5</v>
      </c>
      <c r="Q2759" t="s">
        <v>8340</v>
      </c>
      <c r="R2759" t="s">
        <v>8363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15">
        <v>2000</v>
      </c>
      <c r="E2760" s="1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11.700000000000001</v>
      </c>
      <c r="P2760" s="14">
        <f t="shared" si="173"/>
        <v>39</v>
      </c>
      <c r="Q2760" t="s">
        <v>8340</v>
      </c>
      <c r="R2760" t="s">
        <v>8363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15">
        <v>1000</v>
      </c>
      <c r="E2761" s="1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10.5</v>
      </c>
      <c r="P2761" s="14">
        <f t="shared" si="173"/>
        <v>52.5</v>
      </c>
      <c r="Q2761" t="s">
        <v>8340</v>
      </c>
      <c r="R2761" t="s">
        <v>8363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15">
        <v>5000</v>
      </c>
      <c r="E2762" s="1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 s="14" t="e">
        <f t="shared" si="173"/>
        <v>#DIV/0!</v>
      </c>
      <c r="Q2762" t="s">
        <v>8340</v>
      </c>
      <c r="R2762" t="s">
        <v>8363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15">
        <v>5000</v>
      </c>
      <c r="E2763" s="1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0.72</v>
      </c>
      <c r="P2763" s="14">
        <f t="shared" si="173"/>
        <v>9</v>
      </c>
      <c r="Q2763" t="s">
        <v>8340</v>
      </c>
      <c r="R2763" t="s">
        <v>8363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15">
        <v>3250</v>
      </c>
      <c r="E2764" s="1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0.76923076923076927</v>
      </c>
      <c r="P2764" s="14">
        <f t="shared" si="173"/>
        <v>25</v>
      </c>
      <c r="Q2764" t="s">
        <v>8340</v>
      </c>
      <c r="R2764" t="s">
        <v>8363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15">
        <v>39400</v>
      </c>
      <c r="E2765" s="1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0.22842639593908631</v>
      </c>
      <c r="P2765" s="14">
        <f t="shared" si="173"/>
        <v>30</v>
      </c>
      <c r="Q2765" t="s">
        <v>8340</v>
      </c>
      <c r="R2765" t="s">
        <v>8363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15">
        <v>4000</v>
      </c>
      <c r="E2766" s="1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</v>
      </c>
      <c r="P2766" s="14">
        <f t="shared" si="173"/>
        <v>11.25</v>
      </c>
      <c r="Q2766" t="s">
        <v>8340</v>
      </c>
      <c r="R2766" t="s">
        <v>8363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15">
        <v>4000</v>
      </c>
      <c r="E2767" s="1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 s="14" t="e">
        <f t="shared" si="173"/>
        <v>#DIV/0!</v>
      </c>
      <c r="Q2767" t="s">
        <v>8340</v>
      </c>
      <c r="R2767" t="s">
        <v>8363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15">
        <v>5000</v>
      </c>
      <c r="E2768" s="1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 s="14">
        <f t="shared" si="173"/>
        <v>25</v>
      </c>
      <c r="Q2768" t="s">
        <v>8340</v>
      </c>
      <c r="R2768" t="s">
        <v>8363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15">
        <v>4000</v>
      </c>
      <c r="E2769" s="1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0.85000000000000009</v>
      </c>
      <c r="P2769" s="14">
        <f t="shared" si="173"/>
        <v>11.333333333333334</v>
      </c>
      <c r="Q2769" t="s">
        <v>8340</v>
      </c>
      <c r="R2769" t="s">
        <v>8363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15">
        <v>7000</v>
      </c>
      <c r="E2770" s="1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14.314285714285715</v>
      </c>
      <c r="P2770" s="14">
        <f t="shared" si="173"/>
        <v>29.470588235294116</v>
      </c>
      <c r="Q2770" t="s">
        <v>8340</v>
      </c>
      <c r="R2770" t="s">
        <v>8363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15">
        <v>800</v>
      </c>
      <c r="E2771" s="1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0.25</v>
      </c>
      <c r="P2771" s="14">
        <f t="shared" si="173"/>
        <v>1</v>
      </c>
      <c r="Q2771" t="s">
        <v>8340</v>
      </c>
      <c r="R2771" t="s">
        <v>8363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15">
        <v>20000</v>
      </c>
      <c r="E2772" s="1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10.411249999999999</v>
      </c>
      <c r="P2772" s="14">
        <f t="shared" si="173"/>
        <v>63.098484848484851</v>
      </c>
      <c r="Q2772" t="s">
        <v>8340</v>
      </c>
      <c r="R2772" t="s">
        <v>8363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15">
        <v>19980</v>
      </c>
      <c r="E2773" s="1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 s="14" t="e">
        <f t="shared" si="173"/>
        <v>#DIV/0!</v>
      </c>
      <c r="Q2773" t="s">
        <v>8340</v>
      </c>
      <c r="R2773" t="s">
        <v>8363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15">
        <v>8000</v>
      </c>
      <c r="E2774" s="1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 s="14" t="e">
        <f t="shared" si="173"/>
        <v>#DIV/0!</v>
      </c>
      <c r="Q2774" t="s">
        <v>8340</v>
      </c>
      <c r="R2774" t="s">
        <v>8363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15">
        <v>530</v>
      </c>
      <c r="E2775" s="1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0.18867924528301888</v>
      </c>
      <c r="P2775" s="14">
        <f t="shared" si="173"/>
        <v>1</v>
      </c>
      <c r="Q2775" t="s">
        <v>8340</v>
      </c>
      <c r="R2775" t="s">
        <v>8363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15">
        <v>4000</v>
      </c>
      <c r="E2776" s="1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14.249999999999998</v>
      </c>
      <c r="P2776" s="14">
        <f t="shared" si="173"/>
        <v>43.846153846153847</v>
      </c>
      <c r="Q2776" t="s">
        <v>8340</v>
      </c>
      <c r="R2776" t="s">
        <v>8363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15">
        <v>5000</v>
      </c>
      <c r="E2777" s="1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 s="14">
        <f t="shared" si="173"/>
        <v>75</v>
      </c>
      <c r="Q2777" t="s">
        <v>8340</v>
      </c>
      <c r="R2777" t="s">
        <v>8363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15">
        <v>21000</v>
      </c>
      <c r="E2778" s="1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7.8809523809523814</v>
      </c>
      <c r="P2778" s="14">
        <f t="shared" si="173"/>
        <v>45.972222222222221</v>
      </c>
      <c r="Q2778" t="s">
        <v>8340</v>
      </c>
      <c r="R2778" t="s">
        <v>8363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15">
        <v>3000</v>
      </c>
      <c r="E2779" s="1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0.33333333333333337</v>
      </c>
      <c r="P2779" s="14">
        <f t="shared" si="173"/>
        <v>10</v>
      </c>
      <c r="Q2779" t="s">
        <v>8340</v>
      </c>
      <c r="R2779" t="s">
        <v>8363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15">
        <v>5500</v>
      </c>
      <c r="E2780" s="1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25.545454545454543</v>
      </c>
      <c r="P2780" s="14">
        <f t="shared" si="173"/>
        <v>93.666666666666671</v>
      </c>
      <c r="Q2780" t="s">
        <v>8340</v>
      </c>
      <c r="R2780" t="s">
        <v>8363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15">
        <v>2500</v>
      </c>
      <c r="E2781" s="1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</v>
      </c>
      <c r="P2781" s="14">
        <f t="shared" si="173"/>
        <v>53</v>
      </c>
      <c r="Q2781" t="s">
        <v>8340</v>
      </c>
      <c r="R2781" t="s">
        <v>8363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15">
        <v>100000</v>
      </c>
      <c r="E2782" s="1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 s="14" t="e">
        <f t="shared" si="173"/>
        <v>#DIV/0!</v>
      </c>
      <c r="Q2782" t="s">
        <v>8340</v>
      </c>
      <c r="R2782" t="s">
        <v>8363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15">
        <v>1250</v>
      </c>
      <c r="E2783" s="1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105.28</v>
      </c>
      <c r="P2783" s="14">
        <f t="shared" si="173"/>
        <v>47</v>
      </c>
      <c r="Q2783" t="s">
        <v>8335</v>
      </c>
      <c r="R2783" t="s">
        <v>8336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15">
        <v>1000</v>
      </c>
      <c r="E2784" s="1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 s="14">
        <f t="shared" si="173"/>
        <v>66.666666666666671</v>
      </c>
      <c r="Q2784" t="s">
        <v>8335</v>
      </c>
      <c r="R2784" t="s">
        <v>8336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15">
        <v>1000</v>
      </c>
      <c r="E2785" s="1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114.5</v>
      </c>
      <c r="P2785" s="14">
        <f t="shared" si="173"/>
        <v>18.770491803278688</v>
      </c>
      <c r="Q2785" t="s">
        <v>8335</v>
      </c>
      <c r="R2785" t="s">
        <v>8336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15">
        <v>6000</v>
      </c>
      <c r="E2786" s="1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 s="14">
        <f t="shared" si="173"/>
        <v>66.111111111111114</v>
      </c>
      <c r="Q2786" t="s">
        <v>8335</v>
      </c>
      <c r="R2786" t="s">
        <v>8336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15">
        <v>5000</v>
      </c>
      <c r="E2787" s="1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104.67999999999999</v>
      </c>
      <c r="P2787" s="14">
        <f t="shared" si="173"/>
        <v>36.859154929577464</v>
      </c>
      <c r="Q2787" t="s">
        <v>8335</v>
      </c>
      <c r="R2787" t="s">
        <v>8336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15">
        <v>2500</v>
      </c>
      <c r="E2788" s="1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117.83999999999999</v>
      </c>
      <c r="P2788" s="14">
        <f t="shared" si="173"/>
        <v>39.810810810810814</v>
      </c>
      <c r="Q2788" t="s">
        <v>8335</v>
      </c>
      <c r="R2788" t="s">
        <v>8336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15">
        <v>1000</v>
      </c>
      <c r="E2789" s="1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119.7</v>
      </c>
      <c r="P2789" s="14">
        <f t="shared" si="173"/>
        <v>31.5</v>
      </c>
      <c r="Q2789" t="s">
        <v>8335</v>
      </c>
      <c r="R2789" t="s">
        <v>8336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15">
        <v>2000</v>
      </c>
      <c r="E2790" s="1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102.49999999999999</v>
      </c>
      <c r="P2790" s="14">
        <f t="shared" si="173"/>
        <v>102.5</v>
      </c>
      <c r="Q2790" t="s">
        <v>8335</v>
      </c>
      <c r="R2790" t="s">
        <v>8336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15">
        <v>3000</v>
      </c>
      <c r="E2791" s="1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101.16666666666667</v>
      </c>
      <c r="P2791" s="14">
        <f t="shared" si="173"/>
        <v>126.45833333333333</v>
      </c>
      <c r="Q2791" t="s">
        <v>8335</v>
      </c>
      <c r="R2791" t="s">
        <v>8336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15">
        <v>3000</v>
      </c>
      <c r="E2792" s="1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105.33333333333333</v>
      </c>
      <c r="P2792" s="14">
        <f t="shared" si="173"/>
        <v>47.878787878787875</v>
      </c>
      <c r="Q2792" t="s">
        <v>8335</v>
      </c>
      <c r="R2792" t="s">
        <v>8336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15">
        <v>2000</v>
      </c>
      <c r="E2793" s="1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102.49999999999999</v>
      </c>
      <c r="P2793" s="14">
        <f t="shared" si="173"/>
        <v>73.214285714285708</v>
      </c>
      <c r="Q2793" t="s">
        <v>8335</v>
      </c>
      <c r="R2793" t="s">
        <v>8336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15">
        <v>2000</v>
      </c>
      <c r="E2794" s="1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107.60000000000001</v>
      </c>
      <c r="P2794" s="14">
        <f t="shared" si="173"/>
        <v>89.666666666666671</v>
      </c>
      <c r="Q2794" t="s">
        <v>8335</v>
      </c>
      <c r="R2794" t="s">
        <v>8336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15">
        <v>10000</v>
      </c>
      <c r="E2795" s="1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110.5675</v>
      </c>
      <c r="P2795" s="14">
        <f t="shared" si="173"/>
        <v>151.4623287671233</v>
      </c>
      <c r="Q2795" t="s">
        <v>8335</v>
      </c>
      <c r="R2795" t="s">
        <v>8336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15">
        <v>50</v>
      </c>
      <c r="E2796" s="1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 s="14">
        <f t="shared" si="173"/>
        <v>25</v>
      </c>
      <c r="Q2796" t="s">
        <v>8335</v>
      </c>
      <c r="R2796" t="s">
        <v>8336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15">
        <v>700</v>
      </c>
      <c r="E2797" s="1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104.28571428571429</v>
      </c>
      <c r="P2797" s="14">
        <f t="shared" si="173"/>
        <v>36.5</v>
      </c>
      <c r="Q2797" t="s">
        <v>8335</v>
      </c>
      <c r="R2797" t="s">
        <v>8336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15">
        <v>800</v>
      </c>
      <c r="E2798" s="1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115.5</v>
      </c>
      <c r="P2798" s="14">
        <f t="shared" si="173"/>
        <v>44</v>
      </c>
      <c r="Q2798" t="s">
        <v>8335</v>
      </c>
      <c r="R2798" t="s">
        <v>8336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15">
        <v>8000</v>
      </c>
      <c r="E2799" s="1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102.64512500000001</v>
      </c>
      <c r="P2799" s="14">
        <f t="shared" si="173"/>
        <v>87.357553191489373</v>
      </c>
      <c r="Q2799" t="s">
        <v>8335</v>
      </c>
      <c r="R2799" t="s">
        <v>8336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15">
        <v>5000</v>
      </c>
      <c r="E2800" s="1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101.4</v>
      </c>
      <c r="P2800" s="14">
        <f t="shared" si="173"/>
        <v>36.474820143884891</v>
      </c>
      <c r="Q2800" t="s">
        <v>8335</v>
      </c>
      <c r="R2800" t="s">
        <v>8336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15">
        <v>5000</v>
      </c>
      <c r="E2801" s="1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116.6348</v>
      </c>
      <c r="P2801" s="14">
        <f t="shared" si="173"/>
        <v>44.859538461538463</v>
      </c>
      <c r="Q2801" t="s">
        <v>8335</v>
      </c>
      <c r="R2801" t="s">
        <v>8336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15">
        <v>1000</v>
      </c>
      <c r="E2802" s="1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 s="14">
        <f t="shared" si="173"/>
        <v>42.903225806451616</v>
      </c>
      <c r="Q2802" t="s">
        <v>8335</v>
      </c>
      <c r="R2802" t="s">
        <v>8336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15">
        <v>500</v>
      </c>
      <c r="E2803" s="1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133.20000000000002</v>
      </c>
      <c r="P2803" s="14">
        <f t="shared" si="173"/>
        <v>51.230769230769234</v>
      </c>
      <c r="Q2803" t="s">
        <v>8335</v>
      </c>
      <c r="R2803" t="s">
        <v>8336</v>
      </c>
      <c r="S2803" s="9">
        <f t="shared" si="174"/>
        <v>41900.243159722224</v>
      </c>
      <c r="T2803" s="9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15">
        <v>3000</v>
      </c>
      <c r="E2804" s="1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101.83333333333333</v>
      </c>
      <c r="P2804" s="14">
        <f t="shared" si="173"/>
        <v>33.944444444444443</v>
      </c>
      <c r="Q2804" t="s">
        <v>8335</v>
      </c>
      <c r="R2804" t="s">
        <v>8336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15">
        <v>10000</v>
      </c>
      <c r="E2805" s="1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127.95</v>
      </c>
      <c r="P2805" s="14">
        <f t="shared" si="173"/>
        <v>90.744680851063833</v>
      </c>
      <c r="Q2805" t="s">
        <v>8335</v>
      </c>
      <c r="R2805" t="s">
        <v>8336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15">
        <v>1000</v>
      </c>
      <c r="E2806" s="1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114.99999999999999</v>
      </c>
      <c r="P2806" s="14">
        <f t="shared" si="173"/>
        <v>50</v>
      </c>
      <c r="Q2806" t="s">
        <v>8335</v>
      </c>
      <c r="R2806" t="s">
        <v>8336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15">
        <v>400</v>
      </c>
      <c r="E2807" s="1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110.00000000000001</v>
      </c>
      <c r="P2807" s="14">
        <f t="shared" si="173"/>
        <v>24.444444444444443</v>
      </c>
      <c r="Q2807" t="s">
        <v>8335</v>
      </c>
      <c r="R2807" t="s">
        <v>8336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15">
        <v>3000</v>
      </c>
      <c r="E2808" s="1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112.1</v>
      </c>
      <c r="P2808" s="14">
        <f t="shared" si="173"/>
        <v>44.25</v>
      </c>
      <c r="Q2808" t="s">
        <v>8335</v>
      </c>
      <c r="R2808" t="s">
        <v>8336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15">
        <v>5000</v>
      </c>
      <c r="E2809" s="1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 s="14">
        <f t="shared" si="173"/>
        <v>67.741935483870961</v>
      </c>
      <c r="Q2809" t="s">
        <v>8335</v>
      </c>
      <c r="R2809" t="s">
        <v>8336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15">
        <v>4500</v>
      </c>
      <c r="E2810" s="1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100.24444444444444</v>
      </c>
      <c r="P2810" s="14">
        <f t="shared" si="173"/>
        <v>65.376811594202906</v>
      </c>
      <c r="Q2810" t="s">
        <v>8335</v>
      </c>
      <c r="R2810" t="s">
        <v>8336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15">
        <v>2500</v>
      </c>
      <c r="E2811" s="1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102.4</v>
      </c>
      <c r="P2811" s="14">
        <f t="shared" si="173"/>
        <v>121.9047619047619</v>
      </c>
      <c r="Q2811" t="s">
        <v>8335</v>
      </c>
      <c r="R2811" t="s">
        <v>8336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15">
        <v>2500</v>
      </c>
      <c r="E2812" s="1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108.2</v>
      </c>
      <c r="P2812" s="14">
        <f t="shared" si="173"/>
        <v>47.456140350877192</v>
      </c>
      <c r="Q2812" t="s">
        <v>8335</v>
      </c>
      <c r="R2812" t="s">
        <v>8336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15">
        <v>10000</v>
      </c>
      <c r="E2813" s="1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100.27</v>
      </c>
      <c r="P2813" s="14">
        <f t="shared" si="173"/>
        <v>92.842592592592595</v>
      </c>
      <c r="Q2813" t="s">
        <v>8335</v>
      </c>
      <c r="R2813" t="s">
        <v>8336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15">
        <v>5000</v>
      </c>
      <c r="E2814" s="1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113.3</v>
      </c>
      <c r="P2814" s="14">
        <f t="shared" si="173"/>
        <v>68.253012048192772</v>
      </c>
      <c r="Q2814" t="s">
        <v>8335</v>
      </c>
      <c r="R2814" t="s">
        <v>8336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15">
        <v>2800</v>
      </c>
      <c r="E2815" s="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127.57571428571428</v>
      </c>
      <c r="P2815" s="14">
        <f t="shared" si="173"/>
        <v>37.209583333333335</v>
      </c>
      <c r="Q2815" t="s">
        <v>8335</v>
      </c>
      <c r="R2815" t="s">
        <v>8336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15">
        <v>1500</v>
      </c>
      <c r="E2816" s="1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107.73333333333332</v>
      </c>
      <c r="P2816" s="14">
        <f t="shared" si="173"/>
        <v>25.25</v>
      </c>
      <c r="Q2816" t="s">
        <v>8335</v>
      </c>
      <c r="R2816" t="s">
        <v>8336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15">
        <v>250</v>
      </c>
      <c r="E2817" s="1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 s="14">
        <f t="shared" si="173"/>
        <v>43.214285714285715</v>
      </c>
      <c r="Q2817" t="s">
        <v>8335</v>
      </c>
      <c r="R2817" t="s">
        <v>8336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15">
        <v>3000</v>
      </c>
      <c r="E2818" s="1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141.56666666666666</v>
      </c>
      <c r="P2818" s="14">
        <f t="shared" si="173"/>
        <v>25.130177514792898</v>
      </c>
      <c r="Q2818" t="s">
        <v>8335</v>
      </c>
      <c r="R2818" t="s">
        <v>8336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15">
        <v>600</v>
      </c>
      <c r="E2819" s="1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(E2819/D2819)*100</f>
        <v>130</v>
      </c>
      <c r="P2819" s="14">
        <f t="shared" ref="P2819:P2882" si="177">E2819/L2819</f>
        <v>23.636363636363637</v>
      </c>
      <c r="Q2819" t="s">
        <v>8335</v>
      </c>
      <c r="R2819" t="s">
        <v>8336</v>
      </c>
      <c r="S2819" s="9">
        <f t="shared" ref="S2819:S2882" si="178">(((J2819/60)/60/24)+DATE(1970,1,1))</f>
        <v>42023.634976851856</v>
      </c>
      <c r="T2819" s="9">
        <f t="shared" ref="T2819:T2882" si="179">(((I2819/60)/60/24)+DATE(1970,1,1))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15">
        <v>10000</v>
      </c>
      <c r="E2820" s="1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106.03</v>
      </c>
      <c r="P2820" s="14">
        <f t="shared" si="177"/>
        <v>103.95098039215686</v>
      </c>
      <c r="Q2820" t="s">
        <v>8335</v>
      </c>
      <c r="R2820" t="s">
        <v>8336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15">
        <v>5000</v>
      </c>
      <c r="E2821" s="1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104.80000000000001</v>
      </c>
      <c r="P2821" s="14">
        <f t="shared" si="177"/>
        <v>50.384615384615387</v>
      </c>
      <c r="Q2821" t="s">
        <v>8335</v>
      </c>
      <c r="R2821" t="s">
        <v>8336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15">
        <v>200</v>
      </c>
      <c r="E2822" s="1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 s="14">
        <f t="shared" si="177"/>
        <v>13.6</v>
      </c>
      <c r="Q2822" t="s">
        <v>8335</v>
      </c>
      <c r="R2822" t="s">
        <v>8336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15">
        <v>1000</v>
      </c>
      <c r="E2823" s="1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 s="14">
        <f t="shared" si="177"/>
        <v>28.571428571428573</v>
      </c>
      <c r="Q2823" t="s">
        <v>8335</v>
      </c>
      <c r="R2823" t="s">
        <v>8336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15">
        <v>6000</v>
      </c>
      <c r="E2824" s="1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 s="14">
        <f t="shared" si="177"/>
        <v>63.829787234042556</v>
      </c>
      <c r="Q2824" t="s">
        <v>8335</v>
      </c>
      <c r="R2824" t="s">
        <v>8336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15">
        <v>100</v>
      </c>
      <c r="E2825" s="1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 s="14">
        <f t="shared" si="177"/>
        <v>8.8571428571428577</v>
      </c>
      <c r="Q2825" t="s">
        <v>8335</v>
      </c>
      <c r="R2825" t="s">
        <v>8336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15">
        <v>650</v>
      </c>
      <c r="E2826" s="1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116.92307692307693</v>
      </c>
      <c r="P2826" s="14">
        <f t="shared" si="177"/>
        <v>50.666666666666664</v>
      </c>
      <c r="Q2826" t="s">
        <v>8335</v>
      </c>
      <c r="R2826" t="s">
        <v>8336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15">
        <v>3000</v>
      </c>
      <c r="E2827" s="1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103.33333333333334</v>
      </c>
      <c r="P2827" s="14">
        <f t="shared" si="177"/>
        <v>60.784313725490193</v>
      </c>
      <c r="Q2827" t="s">
        <v>8335</v>
      </c>
      <c r="R2827" t="s">
        <v>8336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15">
        <v>2000</v>
      </c>
      <c r="E2828" s="1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107.74999999999999</v>
      </c>
      <c r="P2828" s="14">
        <f t="shared" si="177"/>
        <v>113.42105263157895</v>
      </c>
      <c r="Q2828" t="s">
        <v>8335</v>
      </c>
      <c r="R2828" t="s">
        <v>8336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15">
        <v>2000</v>
      </c>
      <c r="E2829" s="1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120.24999999999999</v>
      </c>
      <c r="P2829" s="14">
        <f t="shared" si="177"/>
        <v>104.56521739130434</v>
      </c>
      <c r="Q2829" t="s">
        <v>8335</v>
      </c>
      <c r="R2829" t="s">
        <v>8336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15">
        <v>9500</v>
      </c>
      <c r="E2830" s="1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100.37894736842105</v>
      </c>
      <c r="P2830" s="14">
        <f t="shared" si="177"/>
        <v>98.30927835051547</v>
      </c>
      <c r="Q2830" t="s">
        <v>8335</v>
      </c>
      <c r="R2830" t="s">
        <v>8336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15">
        <v>2500</v>
      </c>
      <c r="E2831" s="1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106.52</v>
      </c>
      <c r="P2831" s="14">
        <f t="shared" si="177"/>
        <v>35.039473684210527</v>
      </c>
      <c r="Q2831" t="s">
        <v>8335</v>
      </c>
      <c r="R2831" t="s">
        <v>8336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15">
        <v>3000</v>
      </c>
      <c r="E2832" s="1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 s="14">
        <f t="shared" si="177"/>
        <v>272.72727272727275</v>
      </c>
      <c r="Q2832" t="s">
        <v>8335</v>
      </c>
      <c r="R2832" t="s">
        <v>8336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15">
        <v>3000</v>
      </c>
      <c r="E2833" s="1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110.66666666666667</v>
      </c>
      <c r="P2833" s="14">
        <f t="shared" si="177"/>
        <v>63.846153846153847</v>
      </c>
      <c r="Q2833" t="s">
        <v>8335</v>
      </c>
      <c r="R2833" t="s">
        <v>8336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15">
        <v>2500</v>
      </c>
      <c r="E2834" s="1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114.71959999999999</v>
      </c>
      <c r="P2834" s="14">
        <f t="shared" si="177"/>
        <v>30.189368421052631</v>
      </c>
      <c r="Q2834" t="s">
        <v>8335</v>
      </c>
      <c r="R2834" t="s">
        <v>8336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5">
        <v>2700</v>
      </c>
      <c r="E2835" s="1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108.25925925925925</v>
      </c>
      <c r="P2835" s="14">
        <f t="shared" si="177"/>
        <v>83.51428571428572</v>
      </c>
      <c r="Q2835" t="s">
        <v>8335</v>
      </c>
      <c r="R2835" t="s">
        <v>8336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15">
        <v>800</v>
      </c>
      <c r="E2836" s="1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 s="14">
        <f t="shared" si="177"/>
        <v>64.761904761904759</v>
      </c>
      <c r="Q2836" t="s">
        <v>8335</v>
      </c>
      <c r="R2836" t="s">
        <v>8336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15">
        <v>1000</v>
      </c>
      <c r="E2837" s="1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187.09899999999999</v>
      </c>
      <c r="P2837" s="14">
        <f t="shared" si="177"/>
        <v>20.118172043010752</v>
      </c>
      <c r="Q2837" t="s">
        <v>8335</v>
      </c>
      <c r="R2837" t="s">
        <v>8336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15">
        <v>450</v>
      </c>
      <c r="E2838" s="1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107.77777777777777</v>
      </c>
      <c r="P2838" s="14">
        <f t="shared" si="177"/>
        <v>44.090909090909093</v>
      </c>
      <c r="Q2838" t="s">
        <v>8335</v>
      </c>
      <c r="R2838" t="s">
        <v>8336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15">
        <v>850</v>
      </c>
      <c r="E2839" s="1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 s="14">
        <f t="shared" si="177"/>
        <v>40.476190476190474</v>
      </c>
      <c r="Q2839" t="s">
        <v>8335</v>
      </c>
      <c r="R2839" t="s">
        <v>8336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15">
        <v>2000</v>
      </c>
      <c r="E2840" s="1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120.24999999999999</v>
      </c>
      <c r="P2840" s="14">
        <f t="shared" si="177"/>
        <v>44.537037037037038</v>
      </c>
      <c r="Q2840" t="s">
        <v>8335</v>
      </c>
      <c r="R2840" t="s">
        <v>8336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15">
        <v>3500</v>
      </c>
      <c r="E2841" s="1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111.42857142857143</v>
      </c>
      <c r="P2841" s="14">
        <f t="shared" si="177"/>
        <v>125.80645161290323</v>
      </c>
      <c r="Q2841" t="s">
        <v>8335</v>
      </c>
      <c r="R2841" t="s">
        <v>8336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15">
        <v>2500</v>
      </c>
      <c r="E2842" s="1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 s="14">
        <f t="shared" si="177"/>
        <v>19.696969696969695</v>
      </c>
      <c r="Q2842" t="s">
        <v>8335</v>
      </c>
      <c r="R2842" t="s">
        <v>8336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15">
        <v>1000</v>
      </c>
      <c r="E2843" s="1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 s="14">
        <f t="shared" si="177"/>
        <v>10</v>
      </c>
      <c r="Q2843" t="s">
        <v>8335</v>
      </c>
      <c r="R2843" t="s">
        <v>8336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15">
        <v>1500</v>
      </c>
      <c r="E2844" s="1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 s="14" t="e">
        <f t="shared" si="177"/>
        <v>#DIV/0!</v>
      </c>
      <c r="Q2844" t="s">
        <v>8335</v>
      </c>
      <c r="R2844" t="s">
        <v>8336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15">
        <v>1200</v>
      </c>
      <c r="E2845" s="1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 s="14" t="e">
        <f t="shared" si="177"/>
        <v>#DIV/0!</v>
      </c>
      <c r="Q2845" t="s">
        <v>8335</v>
      </c>
      <c r="R2845" t="s">
        <v>8336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15">
        <v>550</v>
      </c>
      <c r="E2846" s="1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5.4545454545454541</v>
      </c>
      <c r="P2846" s="14">
        <f t="shared" si="177"/>
        <v>30</v>
      </c>
      <c r="Q2846" t="s">
        <v>8335</v>
      </c>
      <c r="R2846" t="s">
        <v>8336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15">
        <v>7500</v>
      </c>
      <c r="E2847" s="1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31.546666666666667</v>
      </c>
      <c r="P2847" s="14">
        <f t="shared" si="177"/>
        <v>60.666666666666664</v>
      </c>
      <c r="Q2847" t="s">
        <v>8335</v>
      </c>
      <c r="R2847" t="s">
        <v>8336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15">
        <v>8000</v>
      </c>
      <c r="E2848" s="1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 s="14" t="e">
        <f t="shared" si="177"/>
        <v>#DIV/0!</v>
      </c>
      <c r="Q2848" t="s">
        <v>8335</v>
      </c>
      <c r="R2848" t="s">
        <v>8336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15">
        <v>2000</v>
      </c>
      <c r="E2849" s="1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 s="14" t="e">
        <f t="shared" si="177"/>
        <v>#DIV/0!</v>
      </c>
      <c r="Q2849" t="s">
        <v>8335</v>
      </c>
      <c r="R2849" t="s">
        <v>8336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15">
        <v>35000</v>
      </c>
      <c r="E2850" s="1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0.2</v>
      </c>
      <c r="P2850" s="14">
        <f t="shared" si="177"/>
        <v>23.333333333333332</v>
      </c>
      <c r="Q2850" t="s">
        <v>8335</v>
      </c>
      <c r="R2850" t="s">
        <v>8336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15">
        <v>500</v>
      </c>
      <c r="E2851" s="1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 s="14">
        <f t="shared" si="177"/>
        <v>5</v>
      </c>
      <c r="Q2851" t="s">
        <v>8335</v>
      </c>
      <c r="R2851" t="s">
        <v>8336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15">
        <v>8000</v>
      </c>
      <c r="E2852" s="1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3.8875000000000002</v>
      </c>
      <c r="P2852" s="14">
        <f t="shared" si="177"/>
        <v>23.923076923076923</v>
      </c>
      <c r="Q2852" t="s">
        <v>8335</v>
      </c>
      <c r="R2852" t="s">
        <v>8336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15">
        <v>4500</v>
      </c>
      <c r="E2853" s="1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 s="14" t="e">
        <f t="shared" si="177"/>
        <v>#DIV/0!</v>
      </c>
      <c r="Q2853" t="s">
        <v>8335</v>
      </c>
      <c r="R2853" t="s">
        <v>8336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15">
        <v>5000</v>
      </c>
      <c r="E2854" s="1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</v>
      </c>
      <c r="P2854" s="14">
        <f t="shared" si="177"/>
        <v>15.833333333333334</v>
      </c>
      <c r="Q2854" t="s">
        <v>8335</v>
      </c>
      <c r="R2854" t="s">
        <v>8336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15">
        <v>9500</v>
      </c>
      <c r="E2855" s="1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 s="14" t="e">
        <f t="shared" si="177"/>
        <v>#DIV/0!</v>
      </c>
      <c r="Q2855" t="s">
        <v>8335</v>
      </c>
      <c r="R2855" t="s">
        <v>8336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15">
        <v>1000</v>
      </c>
      <c r="E2856" s="1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41.699999999999996</v>
      </c>
      <c r="P2856" s="14">
        <f t="shared" si="177"/>
        <v>29.785714285714285</v>
      </c>
      <c r="Q2856" t="s">
        <v>8335</v>
      </c>
      <c r="R2856" t="s">
        <v>8336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15">
        <v>600</v>
      </c>
      <c r="E2857" s="1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 s="14">
        <f t="shared" si="177"/>
        <v>60</v>
      </c>
      <c r="Q2857" t="s">
        <v>8335</v>
      </c>
      <c r="R2857" t="s">
        <v>8336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15">
        <v>3000</v>
      </c>
      <c r="E2858" s="1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4.8666666666666663</v>
      </c>
      <c r="P2858" s="14">
        <f t="shared" si="177"/>
        <v>24.333333333333332</v>
      </c>
      <c r="Q2858" t="s">
        <v>8335</v>
      </c>
      <c r="R2858" t="s">
        <v>8336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15">
        <v>38000</v>
      </c>
      <c r="E2859" s="1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19.736842105263158</v>
      </c>
      <c r="P2859" s="14">
        <f t="shared" si="177"/>
        <v>500</v>
      </c>
      <c r="Q2859" t="s">
        <v>8335</v>
      </c>
      <c r="R2859" t="s">
        <v>8336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15">
        <v>1000</v>
      </c>
      <c r="E2860" s="1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 s="14" t="e">
        <f t="shared" si="177"/>
        <v>#DIV/0!</v>
      </c>
      <c r="Q2860" t="s">
        <v>8335</v>
      </c>
      <c r="R2860" t="s">
        <v>8336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15">
        <v>2000</v>
      </c>
      <c r="E2861" s="1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</v>
      </c>
      <c r="P2861" s="14">
        <f t="shared" si="177"/>
        <v>35</v>
      </c>
      <c r="Q2861" t="s">
        <v>8335</v>
      </c>
      <c r="R2861" t="s">
        <v>8336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15">
        <v>4000</v>
      </c>
      <c r="E2862" s="1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</v>
      </c>
      <c r="P2862" s="14">
        <f t="shared" si="177"/>
        <v>29.555555555555557</v>
      </c>
      <c r="Q2862" t="s">
        <v>8335</v>
      </c>
      <c r="R2862" t="s">
        <v>8336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15">
        <v>250</v>
      </c>
      <c r="E2863" s="1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 s="14">
        <f t="shared" si="177"/>
        <v>26.666666666666668</v>
      </c>
      <c r="Q2863" t="s">
        <v>8335</v>
      </c>
      <c r="R2863" t="s">
        <v>8336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15">
        <v>12700</v>
      </c>
      <c r="E2864" s="1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0.43307086614173229</v>
      </c>
      <c r="P2864" s="14">
        <f t="shared" si="177"/>
        <v>18.333333333333332</v>
      </c>
      <c r="Q2864" t="s">
        <v>8335</v>
      </c>
      <c r="R2864" t="s">
        <v>8336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15">
        <v>50000</v>
      </c>
      <c r="E2865" s="1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0.04</v>
      </c>
      <c r="P2865" s="14">
        <f t="shared" si="177"/>
        <v>20</v>
      </c>
      <c r="Q2865" t="s">
        <v>8335</v>
      </c>
      <c r="R2865" t="s">
        <v>8336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5">
        <v>2500</v>
      </c>
      <c r="E2866" s="1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</v>
      </c>
      <c r="P2866" s="14">
        <f t="shared" si="177"/>
        <v>13.333333333333334</v>
      </c>
      <c r="Q2866" t="s">
        <v>8335</v>
      </c>
      <c r="R2866" t="s">
        <v>8336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15">
        <v>2888</v>
      </c>
      <c r="E2867" s="1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 s="14" t="e">
        <f t="shared" si="177"/>
        <v>#DIV/0!</v>
      </c>
      <c r="Q2867" t="s">
        <v>8335</v>
      </c>
      <c r="R2867" t="s">
        <v>8336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15">
        <v>5000</v>
      </c>
      <c r="E2868" s="1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0.89999999999999991</v>
      </c>
      <c r="P2868" s="14">
        <f t="shared" si="177"/>
        <v>22.5</v>
      </c>
      <c r="Q2868" t="s">
        <v>8335</v>
      </c>
      <c r="R2868" t="s">
        <v>8336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15">
        <v>2500</v>
      </c>
      <c r="E2869" s="1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20.16</v>
      </c>
      <c r="P2869" s="14">
        <f t="shared" si="177"/>
        <v>50.4</v>
      </c>
      <c r="Q2869" t="s">
        <v>8335</v>
      </c>
      <c r="R2869" t="s">
        <v>8336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15">
        <v>15000</v>
      </c>
      <c r="E2870" s="1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42.011733333333332</v>
      </c>
      <c r="P2870" s="14">
        <f t="shared" si="177"/>
        <v>105.02933333333334</v>
      </c>
      <c r="Q2870" t="s">
        <v>8335</v>
      </c>
      <c r="R2870" t="s">
        <v>8336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15">
        <v>20000</v>
      </c>
      <c r="E2871" s="1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0.88500000000000001</v>
      </c>
      <c r="P2871" s="14">
        <f t="shared" si="177"/>
        <v>35.4</v>
      </c>
      <c r="Q2871" t="s">
        <v>8335</v>
      </c>
      <c r="R2871" t="s">
        <v>8336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15">
        <v>5000</v>
      </c>
      <c r="E2872" s="1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 s="14">
        <f t="shared" si="177"/>
        <v>83.333333333333329</v>
      </c>
      <c r="Q2872" t="s">
        <v>8335</v>
      </c>
      <c r="R2872" t="s">
        <v>8336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15">
        <v>10000</v>
      </c>
      <c r="E2873" s="1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4.67</v>
      </c>
      <c r="P2873" s="14">
        <f t="shared" si="177"/>
        <v>35.92307692307692</v>
      </c>
      <c r="Q2873" t="s">
        <v>8335</v>
      </c>
      <c r="R2873" t="s">
        <v>8336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15">
        <v>3000</v>
      </c>
      <c r="E2874" s="1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 s="14" t="e">
        <f t="shared" si="177"/>
        <v>#DIV/0!</v>
      </c>
      <c r="Q2874" t="s">
        <v>8335</v>
      </c>
      <c r="R2874" t="s">
        <v>8336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15">
        <v>2500</v>
      </c>
      <c r="E2875" s="1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38.119999999999997</v>
      </c>
      <c r="P2875" s="14">
        <f t="shared" si="177"/>
        <v>119.125</v>
      </c>
      <c r="Q2875" t="s">
        <v>8335</v>
      </c>
      <c r="R2875" t="s">
        <v>8336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15">
        <v>5000</v>
      </c>
      <c r="E2876" s="1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5.42</v>
      </c>
      <c r="P2876" s="14">
        <f t="shared" si="177"/>
        <v>90.333333333333329</v>
      </c>
      <c r="Q2876" t="s">
        <v>8335</v>
      </c>
      <c r="R2876" t="s">
        <v>8336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15">
        <v>20000</v>
      </c>
      <c r="E2877" s="1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3.4999999999999996E-2</v>
      </c>
      <c r="P2877" s="14">
        <f t="shared" si="177"/>
        <v>2.3333333333333335</v>
      </c>
      <c r="Q2877" t="s">
        <v>8335</v>
      </c>
      <c r="R2877" t="s">
        <v>8336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15">
        <v>150000</v>
      </c>
      <c r="E2878" s="1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 s="14" t="e">
        <f t="shared" si="177"/>
        <v>#DIV/0!</v>
      </c>
      <c r="Q2878" t="s">
        <v>8335</v>
      </c>
      <c r="R2878" t="s">
        <v>8336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15">
        <v>6000</v>
      </c>
      <c r="E2879" s="1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10.833333333333334</v>
      </c>
      <c r="P2879" s="14">
        <f t="shared" si="177"/>
        <v>108.33333333333333</v>
      </c>
      <c r="Q2879" t="s">
        <v>8335</v>
      </c>
      <c r="R2879" t="s">
        <v>8336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15">
        <v>3000</v>
      </c>
      <c r="E2880" s="1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</v>
      </c>
      <c r="P2880" s="14">
        <f t="shared" si="177"/>
        <v>15.75</v>
      </c>
      <c r="Q2880" t="s">
        <v>8335</v>
      </c>
      <c r="R2880" t="s">
        <v>8336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15">
        <v>11200</v>
      </c>
      <c r="E2881" s="1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0.2589285714285714</v>
      </c>
      <c r="P2881" s="14">
        <f t="shared" si="177"/>
        <v>29</v>
      </c>
      <c r="Q2881" t="s">
        <v>8335</v>
      </c>
      <c r="R2881" t="s">
        <v>8336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15">
        <v>12000</v>
      </c>
      <c r="E2882" s="1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23.333333333333332</v>
      </c>
      <c r="P2882" s="14">
        <f t="shared" si="177"/>
        <v>96.551724137931032</v>
      </c>
      <c r="Q2882" t="s">
        <v>8335</v>
      </c>
      <c r="R2882" t="s">
        <v>8336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15">
        <v>5500</v>
      </c>
      <c r="E2883" s="1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(E2883/D2883)*100</f>
        <v>0</v>
      </c>
      <c r="P2883" s="14" t="e">
        <f t="shared" ref="P2883:P2946" si="181">E2883/L2883</f>
        <v>#DIV/0!</v>
      </c>
      <c r="Q2883" t="s">
        <v>8335</v>
      </c>
      <c r="R2883" t="s">
        <v>8336</v>
      </c>
      <c r="S2883" s="9">
        <f t="shared" ref="S2883:S2946" si="182">(((J2883/60)/60/24)+DATE(1970,1,1))</f>
        <v>41916.597638888888</v>
      </c>
      <c r="T2883" s="9">
        <f t="shared" ref="T2883:T2946" si="183">(((I2883/60)/60/24)+DATE(1970,1,1))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15">
        <v>750</v>
      </c>
      <c r="E2884" s="1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33.6</v>
      </c>
      <c r="P2884" s="14">
        <f t="shared" si="181"/>
        <v>63</v>
      </c>
      <c r="Q2884" t="s">
        <v>8335</v>
      </c>
      <c r="R2884" t="s">
        <v>8336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15">
        <v>10000</v>
      </c>
      <c r="E2885" s="1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19.079999999999998</v>
      </c>
      <c r="P2885" s="14">
        <f t="shared" si="181"/>
        <v>381.6</v>
      </c>
      <c r="Q2885" t="s">
        <v>8335</v>
      </c>
      <c r="R2885" t="s">
        <v>8336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15">
        <v>45000</v>
      </c>
      <c r="E2886" s="1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0.41111111111111115</v>
      </c>
      <c r="P2886" s="14">
        <f t="shared" si="181"/>
        <v>46.25</v>
      </c>
      <c r="Q2886" t="s">
        <v>8335</v>
      </c>
      <c r="R2886" t="s">
        <v>8336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15">
        <v>400</v>
      </c>
      <c r="E2887" s="1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32.5</v>
      </c>
      <c r="P2887" s="14">
        <f t="shared" si="181"/>
        <v>26</v>
      </c>
      <c r="Q2887" t="s">
        <v>8335</v>
      </c>
      <c r="R2887" t="s">
        <v>8336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15">
        <v>200</v>
      </c>
      <c r="E2888" s="1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 s="14">
        <f t="shared" si="181"/>
        <v>10</v>
      </c>
      <c r="Q2888" t="s">
        <v>8335</v>
      </c>
      <c r="R2888" t="s">
        <v>8336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15">
        <v>3000</v>
      </c>
      <c r="E2889" s="1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0.16666666666666669</v>
      </c>
      <c r="P2889" s="14">
        <f t="shared" si="181"/>
        <v>5</v>
      </c>
      <c r="Q2889" t="s">
        <v>8335</v>
      </c>
      <c r="R2889" t="s">
        <v>8336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15">
        <v>30000</v>
      </c>
      <c r="E2890" s="1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 s="14" t="e">
        <f t="shared" si="181"/>
        <v>#DIV/0!</v>
      </c>
      <c r="Q2890" t="s">
        <v>8335</v>
      </c>
      <c r="R2890" t="s">
        <v>8336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15">
        <v>3000</v>
      </c>
      <c r="E2891" s="1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38.066666666666663</v>
      </c>
      <c r="P2891" s="14">
        <f t="shared" si="181"/>
        <v>81.571428571428569</v>
      </c>
      <c r="Q2891" t="s">
        <v>8335</v>
      </c>
      <c r="R2891" t="s">
        <v>8336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15">
        <v>2000</v>
      </c>
      <c r="E2892" s="1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</v>
      </c>
      <c r="P2892" s="14">
        <f t="shared" si="181"/>
        <v>7</v>
      </c>
      <c r="Q2892" t="s">
        <v>8335</v>
      </c>
      <c r="R2892" t="s">
        <v>8336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15">
        <v>10000</v>
      </c>
      <c r="E2893" s="1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</v>
      </c>
      <c r="P2893" s="14">
        <f t="shared" si="181"/>
        <v>27.3</v>
      </c>
      <c r="Q2893" t="s">
        <v>8335</v>
      </c>
      <c r="R2893" t="s">
        <v>8336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15">
        <v>5500</v>
      </c>
      <c r="E2894" s="1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9.0909090909090917</v>
      </c>
      <c r="P2894" s="14">
        <f t="shared" si="181"/>
        <v>29.411764705882351</v>
      </c>
      <c r="Q2894" t="s">
        <v>8335</v>
      </c>
      <c r="R2894" t="s">
        <v>8336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15">
        <v>5000</v>
      </c>
      <c r="E2895" s="1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0.5</v>
      </c>
      <c r="P2895" s="14">
        <f t="shared" si="181"/>
        <v>12.5</v>
      </c>
      <c r="Q2895" t="s">
        <v>8335</v>
      </c>
      <c r="R2895" t="s">
        <v>8336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15">
        <v>50000</v>
      </c>
      <c r="E2896" s="1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 s="14" t="e">
        <f t="shared" si="181"/>
        <v>#DIV/0!</v>
      </c>
      <c r="Q2896" t="s">
        <v>8335</v>
      </c>
      <c r="R2896" t="s">
        <v>8336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15">
        <v>500</v>
      </c>
      <c r="E2897" s="1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4.5999999999999996</v>
      </c>
      <c r="P2897" s="14">
        <f t="shared" si="181"/>
        <v>5.75</v>
      </c>
      <c r="Q2897" t="s">
        <v>8335</v>
      </c>
      <c r="R2897" t="s">
        <v>8336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15">
        <v>3000</v>
      </c>
      <c r="E2898" s="1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20.833333333333336</v>
      </c>
      <c r="P2898" s="14">
        <f t="shared" si="181"/>
        <v>52.083333333333336</v>
      </c>
      <c r="Q2898" t="s">
        <v>8335</v>
      </c>
      <c r="R2898" t="s">
        <v>8336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15">
        <v>12000</v>
      </c>
      <c r="E2899" s="1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</v>
      </c>
      <c r="P2899" s="14">
        <f t="shared" si="181"/>
        <v>183.33333333333334</v>
      </c>
      <c r="Q2899" t="s">
        <v>8335</v>
      </c>
      <c r="R2899" t="s">
        <v>8336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15">
        <v>7500</v>
      </c>
      <c r="E2900" s="1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4.2133333333333338</v>
      </c>
      <c r="P2900" s="14">
        <f t="shared" si="181"/>
        <v>26.333333333333332</v>
      </c>
      <c r="Q2900" t="s">
        <v>8335</v>
      </c>
      <c r="R2900" t="s">
        <v>8336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15">
        <v>10000</v>
      </c>
      <c r="E2901" s="1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 s="14" t="e">
        <f t="shared" si="181"/>
        <v>#DIV/0!</v>
      </c>
      <c r="Q2901" t="s">
        <v>8335</v>
      </c>
      <c r="R2901" t="s">
        <v>8336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15">
        <v>5500</v>
      </c>
      <c r="E2902" s="1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61.909090909090914</v>
      </c>
      <c r="P2902" s="14">
        <f t="shared" si="181"/>
        <v>486.42857142857144</v>
      </c>
      <c r="Q2902" t="s">
        <v>8335</v>
      </c>
      <c r="R2902" t="s">
        <v>8336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15">
        <v>750</v>
      </c>
      <c r="E2903" s="1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0.8</v>
      </c>
      <c r="P2903" s="14">
        <f t="shared" si="181"/>
        <v>3</v>
      </c>
      <c r="Q2903" t="s">
        <v>8335</v>
      </c>
      <c r="R2903" t="s">
        <v>8336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15">
        <v>150000</v>
      </c>
      <c r="E2904" s="1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1.6666666666666666E-2</v>
      </c>
      <c r="P2904" s="14">
        <f t="shared" si="181"/>
        <v>25</v>
      </c>
      <c r="Q2904" t="s">
        <v>8335</v>
      </c>
      <c r="R2904" t="s">
        <v>8336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15">
        <v>5000</v>
      </c>
      <c r="E2905" s="1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0.77999999999999992</v>
      </c>
      <c r="P2905" s="14">
        <f t="shared" si="181"/>
        <v>9.75</v>
      </c>
      <c r="Q2905" t="s">
        <v>8335</v>
      </c>
      <c r="R2905" t="s">
        <v>8336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15">
        <v>1500</v>
      </c>
      <c r="E2906" s="1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 s="14">
        <f t="shared" si="181"/>
        <v>18.75</v>
      </c>
      <c r="Q2906" t="s">
        <v>8335</v>
      </c>
      <c r="R2906" t="s">
        <v>8336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15">
        <v>3500</v>
      </c>
      <c r="E2907" s="1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17.771428571428572</v>
      </c>
      <c r="P2907" s="14">
        <f t="shared" si="181"/>
        <v>36.588235294117645</v>
      </c>
      <c r="Q2907" t="s">
        <v>8335</v>
      </c>
      <c r="R2907" t="s">
        <v>8336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15">
        <v>6000</v>
      </c>
      <c r="E2908" s="1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9.4166666666666661</v>
      </c>
      <c r="P2908" s="14">
        <f t="shared" si="181"/>
        <v>80.714285714285708</v>
      </c>
      <c r="Q2908" t="s">
        <v>8335</v>
      </c>
      <c r="R2908" t="s">
        <v>8336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15">
        <v>2500</v>
      </c>
      <c r="E2909" s="1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0.08</v>
      </c>
      <c r="P2909" s="14">
        <f t="shared" si="181"/>
        <v>1</v>
      </c>
      <c r="Q2909" t="s">
        <v>8335</v>
      </c>
      <c r="R2909" t="s">
        <v>8336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15">
        <v>9600</v>
      </c>
      <c r="E2910" s="1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</v>
      </c>
      <c r="P2910" s="14">
        <f t="shared" si="181"/>
        <v>52.8</v>
      </c>
      <c r="Q2910" t="s">
        <v>8335</v>
      </c>
      <c r="R2910" t="s">
        <v>8336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15">
        <v>180000</v>
      </c>
      <c r="E2911" s="1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1.1111111111111112E-2</v>
      </c>
      <c r="P2911" s="14">
        <f t="shared" si="181"/>
        <v>20</v>
      </c>
      <c r="Q2911" t="s">
        <v>8335</v>
      </c>
      <c r="R2911" t="s">
        <v>8336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15">
        <v>30000</v>
      </c>
      <c r="E2912" s="1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3.3333333333333335E-3</v>
      </c>
      <c r="P2912" s="14">
        <f t="shared" si="181"/>
        <v>1</v>
      </c>
      <c r="Q2912" t="s">
        <v>8335</v>
      </c>
      <c r="R2912" t="s">
        <v>8336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15">
        <v>1800</v>
      </c>
      <c r="E2913" s="1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36.5</v>
      </c>
      <c r="P2913" s="14">
        <f t="shared" si="181"/>
        <v>46.928571428571431</v>
      </c>
      <c r="Q2913" t="s">
        <v>8335</v>
      </c>
      <c r="R2913" t="s">
        <v>8336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15">
        <v>14440</v>
      </c>
      <c r="E2914" s="1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14.058171745152354</v>
      </c>
      <c r="P2914" s="14">
        <f t="shared" si="181"/>
        <v>78.07692307692308</v>
      </c>
      <c r="Q2914" t="s">
        <v>8335</v>
      </c>
      <c r="R2914" t="s">
        <v>8336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15">
        <v>10000</v>
      </c>
      <c r="E2915" s="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0.02</v>
      </c>
      <c r="P2915" s="14">
        <f t="shared" si="181"/>
        <v>1</v>
      </c>
      <c r="Q2915" t="s">
        <v>8335</v>
      </c>
      <c r="R2915" t="s">
        <v>8336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15">
        <v>25000</v>
      </c>
      <c r="E2916" s="1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4.0000000000000001E-3</v>
      </c>
      <c r="P2916" s="14">
        <f t="shared" si="181"/>
        <v>1</v>
      </c>
      <c r="Q2916" t="s">
        <v>8335</v>
      </c>
      <c r="R2916" t="s">
        <v>8336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15">
        <v>1000</v>
      </c>
      <c r="E2917" s="1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61.1</v>
      </c>
      <c r="P2917" s="14">
        <f t="shared" si="181"/>
        <v>203.66666666666666</v>
      </c>
      <c r="Q2917" t="s">
        <v>8335</v>
      </c>
      <c r="R2917" t="s">
        <v>8336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15">
        <v>1850</v>
      </c>
      <c r="E2918" s="1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7.8378378378378386</v>
      </c>
      <c r="P2918" s="14">
        <f t="shared" si="181"/>
        <v>20.714285714285715</v>
      </c>
      <c r="Q2918" t="s">
        <v>8335</v>
      </c>
      <c r="R2918" t="s">
        <v>8336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15">
        <v>2000</v>
      </c>
      <c r="E2919" s="1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21.85</v>
      </c>
      <c r="P2919" s="14">
        <f t="shared" si="181"/>
        <v>48.555555555555557</v>
      </c>
      <c r="Q2919" t="s">
        <v>8335</v>
      </c>
      <c r="R2919" t="s">
        <v>8336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15">
        <v>5000</v>
      </c>
      <c r="E2920" s="1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27.24</v>
      </c>
      <c r="P2920" s="14">
        <f t="shared" si="181"/>
        <v>68.099999999999994</v>
      </c>
      <c r="Q2920" t="s">
        <v>8335</v>
      </c>
      <c r="R2920" t="s">
        <v>8336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15">
        <v>600</v>
      </c>
      <c r="E2921" s="1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</v>
      </c>
      <c r="P2921" s="14">
        <f t="shared" si="181"/>
        <v>8.5</v>
      </c>
      <c r="Q2921" t="s">
        <v>8335</v>
      </c>
      <c r="R2921" t="s">
        <v>8336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15">
        <v>2500</v>
      </c>
      <c r="E2922" s="1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26.840000000000003</v>
      </c>
      <c r="P2922" s="14">
        <f t="shared" si="181"/>
        <v>51.615384615384613</v>
      </c>
      <c r="Q2922" t="s">
        <v>8335</v>
      </c>
      <c r="R2922" t="s">
        <v>8336</v>
      </c>
      <c r="S2922" s="9">
        <f t="shared" si="182"/>
        <v>42058.792476851857</v>
      </c>
      <c r="T2922" s="9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15">
        <v>100</v>
      </c>
      <c r="E2923" s="1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 s="14">
        <f t="shared" si="181"/>
        <v>43</v>
      </c>
      <c r="Q2923" t="s">
        <v>8335</v>
      </c>
      <c r="R2923" t="s">
        <v>8364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15">
        <v>500</v>
      </c>
      <c r="E2924" s="1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 s="14">
        <f t="shared" si="181"/>
        <v>83.333333333333329</v>
      </c>
      <c r="Q2924" t="s">
        <v>8335</v>
      </c>
      <c r="R2924" t="s">
        <v>8364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15">
        <v>300</v>
      </c>
      <c r="E2925" s="1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 s="14">
        <f t="shared" si="181"/>
        <v>30</v>
      </c>
      <c r="Q2925" t="s">
        <v>8335</v>
      </c>
      <c r="R2925" t="s">
        <v>8364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15">
        <v>25000</v>
      </c>
      <c r="E2926" s="1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103.2</v>
      </c>
      <c r="P2926" s="14">
        <f t="shared" si="181"/>
        <v>175.51020408163265</v>
      </c>
      <c r="Q2926" t="s">
        <v>8335</v>
      </c>
      <c r="R2926" t="s">
        <v>8364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15">
        <v>45000</v>
      </c>
      <c r="E2927" s="1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102.44597777777777</v>
      </c>
      <c r="P2927" s="14">
        <f t="shared" si="181"/>
        <v>231.66175879396985</v>
      </c>
      <c r="Q2927" t="s">
        <v>8335</v>
      </c>
      <c r="R2927" t="s">
        <v>8364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15">
        <v>3000</v>
      </c>
      <c r="E2928" s="1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 s="14">
        <f t="shared" si="181"/>
        <v>75</v>
      </c>
      <c r="Q2928" t="s">
        <v>8335</v>
      </c>
      <c r="R2928" t="s">
        <v>8364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15">
        <v>1800</v>
      </c>
      <c r="E2929" s="1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130.83333333333334</v>
      </c>
      <c r="P2929" s="14">
        <f t="shared" si="181"/>
        <v>112.14285714285714</v>
      </c>
      <c r="Q2929" t="s">
        <v>8335</v>
      </c>
      <c r="R2929" t="s">
        <v>8364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15">
        <v>1000</v>
      </c>
      <c r="E2930" s="1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 s="14">
        <f t="shared" si="181"/>
        <v>41.666666666666664</v>
      </c>
      <c r="Q2930" t="s">
        <v>8335</v>
      </c>
      <c r="R2930" t="s">
        <v>8364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15">
        <v>8000</v>
      </c>
      <c r="E2931" s="1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102.06937499999999</v>
      </c>
      <c r="P2931" s="14">
        <f t="shared" si="181"/>
        <v>255.17343750000001</v>
      </c>
      <c r="Q2931" t="s">
        <v>8335</v>
      </c>
      <c r="R2931" t="s">
        <v>8364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15">
        <v>10000</v>
      </c>
      <c r="E2932" s="1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100.92000000000002</v>
      </c>
      <c r="P2932" s="14">
        <f t="shared" si="181"/>
        <v>162.7741935483871</v>
      </c>
      <c r="Q2932" t="s">
        <v>8335</v>
      </c>
      <c r="R2932" t="s">
        <v>8364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15">
        <v>750</v>
      </c>
      <c r="E2933" s="1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 s="14">
        <f t="shared" si="181"/>
        <v>88.333333333333329</v>
      </c>
      <c r="Q2933" t="s">
        <v>8335</v>
      </c>
      <c r="R2933" t="s">
        <v>8364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15">
        <v>3100</v>
      </c>
      <c r="E2934" s="1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105.0967741935484</v>
      </c>
      <c r="P2934" s="14">
        <f t="shared" si="181"/>
        <v>85.736842105263165</v>
      </c>
      <c r="Q2934" t="s">
        <v>8335</v>
      </c>
      <c r="R2934" t="s">
        <v>8364</v>
      </c>
      <c r="S2934" s="9">
        <f t="shared" si="182"/>
        <v>42025.164780092593</v>
      </c>
      <c r="T2934" s="9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15">
        <v>2500</v>
      </c>
      <c r="E2935" s="1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102.76</v>
      </c>
      <c r="P2935" s="14">
        <f t="shared" si="181"/>
        <v>47.574074074074076</v>
      </c>
      <c r="Q2935" t="s">
        <v>8335</v>
      </c>
      <c r="R2935" t="s">
        <v>8364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15">
        <v>2500</v>
      </c>
      <c r="E2936" s="1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 s="14">
        <f t="shared" si="181"/>
        <v>72.972972972972968</v>
      </c>
      <c r="Q2936" t="s">
        <v>8335</v>
      </c>
      <c r="R2936" t="s">
        <v>8364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15">
        <v>3500</v>
      </c>
      <c r="E2937" s="1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100.88571428571429</v>
      </c>
      <c r="P2937" s="14">
        <f t="shared" si="181"/>
        <v>90.538461538461533</v>
      </c>
      <c r="Q2937" t="s">
        <v>8335</v>
      </c>
      <c r="R2937" t="s">
        <v>8364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15">
        <v>1000</v>
      </c>
      <c r="E2938" s="1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 s="14">
        <f t="shared" si="181"/>
        <v>37.647058823529413</v>
      </c>
      <c r="Q2938" t="s">
        <v>8335</v>
      </c>
      <c r="R2938" t="s">
        <v>8364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15">
        <v>1500</v>
      </c>
      <c r="E2939" s="1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133.33333333333331</v>
      </c>
      <c r="P2939" s="14">
        <f t="shared" si="181"/>
        <v>36.363636363636367</v>
      </c>
      <c r="Q2939" t="s">
        <v>8335</v>
      </c>
      <c r="R2939" t="s">
        <v>8364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15">
        <v>4000</v>
      </c>
      <c r="E2940" s="1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101.375</v>
      </c>
      <c r="P2940" s="14">
        <f t="shared" si="181"/>
        <v>126.71875</v>
      </c>
      <c r="Q2940" t="s">
        <v>8335</v>
      </c>
      <c r="R2940" t="s">
        <v>8364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15">
        <v>8000</v>
      </c>
      <c r="E2941" s="1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102.875</v>
      </c>
      <c r="P2941" s="14">
        <f t="shared" si="181"/>
        <v>329.2</v>
      </c>
      <c r="Q2941" t="s">
        <v>8335</v>
      </c>
      <c r="R2941" t="s">
        <v>8364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15">
        <v>2500</v>
      </c>
      <c r="E2942" s="1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107.24000000000001</v>
      </c>
      <c r="P2942" s="14">
        <f t="shared" si="181"/>
        <v>81.242424242424249</v>
      </c>
      <c r="Q2942" t="s">
        <v>8335</v>
      </c>
      <c r="R2942" t="s">
        <v>8364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15">
        <v>25000</v>
      </c>
      <c r="E2943" s="1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4.0000000000000001E-3</v>
      </c>
      <c r="P2943" s="14">
        <f t="shared" si="181"/>
        <v>1</v>
      </c>
      <c r="Q2943" t="s">
        <v>8335</v>
      </c>
      <c r="R2943" t="s">
        <v>8362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15">
        <v>200000</v>
      </c>
      <c r="E2944" s="1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20.424999999999997</v>
      </c>
      <c r="P2944" s="14">
        <f t="shared" si="181"/>
        <v>202.22772277227722</v>
      </c>
      <c r="Q2944" t="s">
        <v>8335</v>
      </c>
      <c r="R2944" t="s">
        <v>8362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15">
        <v>3000</v>
      </c>
      <c r="E2945" s="1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 s="14" t="e">
        <f t="shared" si="181"/>
        <v>#DIV/0!</v>
      </c>
      <c r="Q2945" t="s">
        <v>8335</v>
      </c>
      <c r="R2945" t="s">
        <v>8362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15">
        <v>10000</v>
      </c>
      <c r="E2946" s="1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 s="14">
        <f t="shared" si="181"/>
        <v>100</v>
      </c>
      <c r="Q2946" t="s">
        <v>8335</v>
      </c>
      <c r="R2946" t="s">
        <v>8362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15">
        <v>50000</v>
      </c>
      <c r="E2947" s="1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(E2947/D2947)*100</f>
        <v>0</v>
      </c>
      <c r="P2947" s="14" t="e">
        <f t="shared" ref="P2947:P3010" si="185">E2947/L2947</f>
        <v>#DIV/0!</v>
      </c>
      <c r="Q2947" t="s">
        <v>8335</v>
      </c>
      <c r="R2947" t="s">
        <v>8362</v>
      </c>
      <c r="S2947" s="9">
        <f t="shared" ref="S2947:S3010" si="186">(((J2947/60)/60/24)+DATE(1970,1,1))</f>
        <v>42118.139583333337</v>
      </c>
      <c r="T2947" s="9">
        <f t="shared" ref="T2947:T3010" si="187">(((I2947/60)/60/24)+DATE(1970,1,1))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15">
        <v>2000</v>
      </c>
      <c r="E2948" s="1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0.1</v>
      </c>
      <c r="P2948" s="14">
        <f t="shared" si="185"/>
        <v>1</v>
      </c>
      <c r="Q2948" t="s">
        <v>8335</v>
      </c>
      <c r="R2948" t="s">
        <v>8362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15">
        <v>25000</v>
      </c>
      <c r="E2949" s="1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4.2880000000000003</v>
      </c>
      <c r="P2949" s="14">
        <f t="shared" si="185"/>
        <v>82.461538461538467</v>
      </c>
      <c r="Q2949" t="s">
        <v>8335</v>
      </c>
      <c r="R2949" t="s">
        <v>8362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15">
        <v>500000</v>
      </c>
      <c r="E2950" s="1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4.8000000000000004E-3</v>
      </c>
      <c r="P2950" s="14">
        <f t="shared" si="185"/>
        <v>2.6666666666666665</v>
      </c>
      <c r="Q2950" t="s">
        <v>8335</v>
      </c>
      <c r="R2950" t="s">
        <v>8362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15">
        <v>1000</v>
      </c>
      <c r="E2951" s="1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</v>
      </c>
      <c r="P2951" s="14">
        <f t="shared" si="185"/>
        <v>12.5</v>
      </c>
      <c r="Q2951" t="s">
        <v>8335</v>
      </c>
      <c r="R2951" t="s">
        <v>8362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15">
        <v>5000000</v>
      </c>
      <c r="E2952" s="1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 s="14" t="e">
        <f t="shared" si="185"/>
        <v>#DIV/0!</v>
      </c>
      <c r="Q2952" t="s">
        <v>8335</v>
      </c>
      <c r="R2952" t="s">
        <v>8362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15">
        <v>50000</v>
      </c>
      <c r="E2953" s="1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2.1919999999999997</v>
      </c>
      <c r="P2953" s="14">
        <f t="shared" si="185"/>
        <v>18.896551724137932</v>
      </c>
      <c r="Q2953" t="s">
        <v>8335</v>
      </c>
      <c r="R2953" t="s">
        <v>8362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15">
        <v>20000</v>
      </c>
      <c r="E2954" s="1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8.0250000000000004</v>
      </c>
      <c r="P2954" s="14">
        <f t="shared" si="185"/>
        <v>200.625</v>
      </c>
      <c r="Q2954" t="s">
        <v>8335</v>
      </c>
      <c r="R2954" t="s">
        <v>8362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15">
        <v>400000</v>
      </c>
      <c r="E2955" s="1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0.15125</v>
      </c>
      <c r="P2955" s="14">
        <f t="shared" si="185"/>
        <v>201.66666666666666</v>
      </c>
      <c r="Q2955" t="s">
        <v>8335</v>
      </c>
      <c r="R2955" t="s">
        <v>8362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15">
        <v>15000</v>
      </c>
      <c r="E2956" s="1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 s="14" t="e">
        <f t="shared" si="185"/>
        <v>#DIV/0!</v>
      </c>
      <c r="Q2956" t="s">
        <v>8335</v>
      </c>
      <c r="R2956" t="s">
        <v>8362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15">
        <v>1200</v>
      </c>
      <c r="E2957" s="1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59.583333333333336</v>
      </c>
      <c r="P2957" s="14">
        <f t="shared" si="185"/>
        <v>65</v>
      </c>
      <c r="Q2957" t="s">
        <v>8335</v>
      </c>
      <c r="R2957" t="s">
        <v>8362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15">
        <v>7900</v>
      </c>
      <c r="E2958" s="1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16.734177215189874</v>
      </c>
      <c r="P2958" s="14">
        <f t="shared" si="185"/>
        <v>66.099999999999994</v>
      </c>
      <c r="Q2958" t="s">
        <v>8335</v>
      </c>
      <c r="R2958" t="s">
        <v>8362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15">
        <v>15000</v>
      </c>
      <c r="E2959" s="1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1.8666666666666669</v>
      </c>
      <c r="P2959" s="14">
        <f t="shared" si="185"/>
        <v>93.333333333333329</v>
      </c>
      <c r="Q2959" t="s">
        <v>8335</v>
      </c>
      <c r="R2959" t="s">
        <v>8362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15">
        <v>80000</v>
      </c>
      <c r="E2960" s="1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 s="14" t="e">
        <f t="shared" si="185"/>
        <v>#DIV/0!</v>
      </c>
      <c r="Q2960" t="s">
        <v>8335</v>
      </c>
      <c r="R2960" t="s">
        <v>8362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15">
        <v>10000</v>
      </c>
      <c r="E2961" s="1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 s="14" t="e">
        <f t="shared" si="185"/>
        <v>#DIV/0!</v>
      </c>
      <c r="Q2961" t="s">
        <v>8335</v>
      </c>
      <c r="R2961" t="s">
        <v>8362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15">
        <v>30000000</v>
      </c>
      <c r="E2962" s="1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 s="14" t="e">
        <f t="shared" si="185"/>
        <v>#DIV/0!</v>
      </c>
      <c r="Q2962" t="s">
        <v>8335</v>
      </c>
      <c r="R2962" t="s">
        <v>8362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15">
        <v>5000</v>
      </c>
      <c r="E2963" s="1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109.62</v>
      </c>
      <c r="P2963" s="14">
        <f t="shared" si="185"/>
        <v>50.75</v>
      </c>
      <c r="Q2963" t="s">
        <v>8335</v>
      </c>
      <c r="R2963" t="s">
        <v>8336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15">
        <v>1000</v>
      </c>
      <c r="E2964" s="1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121.8</v>
      </c>
      <c r="P2964" s="14">
        <f t="shared" si="185"/>
        <v>60.9</v>
      </c>
      <c r="Q2964" t="s">
        <v>8335</v>
      </c>
      <c r="R2964" t="s">
        <v>8336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15">
        <v>10000</v>
      </c>
      <c r="E2965" s="1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106.85</v>
      </c>
      <c r="P2965" s="14">
        <f t="shared" si="185"/>
        <v>109.03061224489795</v>
      </c>
      <c r="Q2965" t="s">
        <v>8335</v>
      </c>
      <c r="R2965" t="s">
        <v>8336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15">
        <v>5000</v>
      </c>
      <c r="E2966" s="1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100.71379999999999</v>
      </c>
      <c r="P2966" s="14">
        <f t="shared" si="185"/>
        <v>25.692295918367346</v>
      </c>
      <c r="Q2966" t="s">
        <v>8335</v>
      </c>
      <c r="R2966" t="s">
        <v>8336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15">
        <v>1500</v>
      </c>
      <c r="E2967" s="1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109.00000000000001</v>
      </c>
      <c r="P2967" s="14">
        <f t="shared" si="185"/>
        <v>41.92307692307692</v>
      </c>
      <c r="Q2967" t="s">
        <v>8335</v>
      </c>
      <c r="R2967" t="s">
        <v>8336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15">
        <v>10000</v>
      </c>
      <c r="E2968" s="1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113.63000000000001</v>
      </c>
      <c r="P2968" s="14">
        <f t="shared" si="185"/>
        <v>88.7734375</v>
      </c>
      <c r="Q2968" t="s">
        <v>8335</v>
      </c>
      <c r="R2968" t="s">
        <v>8336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15">
        <v>5000</v>
      </c>
      <c r="E2969" s="1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113.92</v>
      </c>
      <c r="P2969" s="14">
        <f t="shared" si="185"/>
        <v>80.225352112676063</v>
      </c>
      <c r="Q2969" t="s">
        <v>8335</v>
      </c>
      <c r="R2969" t="s">
        <v>8336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15">
        <v>3500</v>
      </c>
      <c r="E2970" s="1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 s="14">
        <f t="shared" si="185"/>
        <v>78.936170212765958</v>
      </c>
      <c r="Q2970" t="s">
        <v>8335</v>
      </c>
      <c r="R2970" t="s">
        <v>8336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15">
        <v>1000</v>
      </c>
      <c r="E2971" s="1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162.5</v>
      </c>
      <c r="P2971" s="14">
        <f t="shared" si="185"/>
        <v>95.588235294117652</v>
      </c>
      <c r="Q2971" t="s">
        <v>8335</v>
      </c>
      <c r="R2971" t="s">
        <v>8336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15">
        <v>6000</v>
      </c>
      <c r="E2972" s="1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 s="14">
        <f t="shared" si="185"/>
        <v>69.890109890109883</v>
      </c>
      <c r="Q2972" t="s">
        <v>8335</v>
      </c>
      <c r="R2972" t="s">
        <v>8336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15">
        <v>3200</v>
      </c>
      <c r="E2973" s="1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100.15624999999999</v>
      </c>
      <c r="P2973" s="14">
        <f t="shared" si="185"/>
        <v>74.534883720930239</v>
      </c>
      <c r="Q2973" t="s">
        <v>8335</v>
      </c>
      <c r="R2973" t="s">
        <v>8336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15">
        <v>2000</v>
      </c>
      <c r="E2974" s="1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105.35000000000001</v>
      </c>
      <c r="P2974" s="14">
        <f t="shared" si="185"/>
        <v>123.94117647058823</v>
      </c>
      <c r="Q2974" t="s">
        <v>8335</v>
      </c>
      <c r="R2974" t="s">
        <v>8336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15">
        <v>5000</v>
      </c>
      <c r="E2975" s="1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174.8</v>
      </c>
      <c r="P2975" s="14">
        <f t="shared" si="185"/>
        <v>264.84848484848487</v>
      </c>
      <c r="Q2975" t="s">
        <v>8335</v>
      </c>
      <c r="R2975" t="s">
        <v>8336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15">
        <v>5000</v>
      </c>
      <c r="E2976" s="1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 s="14">
        <f t="shared" si="185"/>
        <v>58.620689655172413</v>
      </c>
      <c r="Q2976" t="s">
        <v>8335</v>
      </c>
      <c r="R2976" t="s">
        <v>8336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15">
        <v>8000</v>
      </c>
      <c r="E2977" s="1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100.125</v>
      </c>
      <c r="P2977" s="14">
        <f t="shared" si="185"/>
        <v>70.884955752212392</v>
      </c>
      <c r="Q2977" t="s">
        <v>8335</v>
      </c>
      <c r="R2977" t="s">
        <v>8336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15">
        <v>70</v>
      </c>
      <c r="E2978" s="1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171.42857142857142</v>
      </c>
      <c r="P2978" s="14">
        <f t="shared" si="185"/>
        <v>8.5714285714285712</v>
      </c>
      <c r="Q2978" t="s">
        <v>8335</v>
      </c>
      <c r="R2978" t="s">
        <v>8336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15">
        <v>3000</v>
      </c>
      <c r="E2979" s="1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113.56666666666666</v>
      </c>
      <c r="P2979" s="14">
        <f t="shared" si="185"/>
        <v>113.56666666666666</v>
      </c>
      <c r="Q2979" t="s">
        <v>8335</v>
      </c>
      <c r="R2979" t="s">
        <v>8336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15">
        <v>750</v>
      </c>
      <c r="E2980" s="1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129.46666666666667</v>
      </c>
      <c r="P2980" s="14">
        <f t="shared" si="185"/>
        <v>60.6875</v>
      </c>
      <c r="Q2980" t="s">
        <v>8335</v>
      </c>
      <c r="R2980" t="s">
        <v>8336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15">
        <v>5000</v>
      </c>
      <c r="E2981" s="1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101.4</v>
      </c>
      <c r="P2981" s="14">
        <f t="shared" si="185"/>
        <v>110.21739130434783</v>
      </c>
      <c r="Q2981" t="s">
        <v>8335</v>
      </c>
      <c r="R2981" t="s">
        <v>8336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15">
        <v>3000</v>
      </c>
      <c r="E2982" s="1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109.16666666666666</v>
      </c>
      <c r="P2982" s="14">
        <f t="shared" si="185"/>
        <v>136.45833333333334</v>
      </c>
      <c r="Q2982" t="s">
        <v>8335</v>
      </c>
      <c r="R2982" t="s">
        <v>8336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15">
        <v>4000</v>
      </c>
      <c r="E2983" s="1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128.92500000000001</v>
      </c>
      <c r="P2983" s="14">
        <f t="shared" si="185"/>
        <v>53.164948453608247</v>
      </c>
      <c r="Q2983" t="s">
        <v>8335</v>
      </c>
      <c r="R2983" t="s">
        <v>8362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15">
        <v>5000</v>
      </c>
      <c r="E2984" s="1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102.06</v>
      </c>
      <c r="P2984" s="14">
        <f t="shared" si="185"/>
        <v>86.491525423728817</v>
      </c>
      <c r="Q2984" t="s">
        <v>8335</v>
      </c>
      <c r="R2984" t="s">
        <v>8362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15">
        <v>116000</v>
      </c>
      <c r="E2985" s="1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146.53957758620692</v>
      </c>
      <c r="P2985" s="14">
        <f t="shared" si="185"/>
        <v>155.23827397260274</v>
      </c>
      <c r="Q2985" t="s">
        <v>8335</v>
      </c>
      <c r="R2985" t="s">
        <v>8362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15">
        <v>25000</v>
      </c>
      <c r="E2986" s="1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100.352</v>
      </c>
      <c r="P2986" s="14">
        <f t="shared" si="185"/>
        <v>115.08256880733946</v>
      </c>
      <c r="Q2986" t="s">
        <v>8335</v>
      </c>
      <c r="R2986" t="s">
        <v>8362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15">
        <v>10000</v>
      </c>
      <c r="E2987" s="1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121.64999999999999</v>
      </c>
      <c r="P2987" s="14">
        <f t="shared" si="185"/>
        <v>109.5945945945946</v>
      </c>
      <c r="Q2987" t="s">
        <v>8335</v>
      </c>
      <c r="R2987" t="s">
        <v>8362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15">
        <v>2400</v>
      </c>
      <c r="E2988" s="1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105.5</v>
      </c>
      <c r="P2988" s="14">
        <f t="shared" si="185"/>
        <v>45.214285714285715</v>
      </c>
      <c r="Q2988" t="s">
        <v>8335</v>
      </c>
      <c r="R2988" t="s">
        <v>8362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15">
        <v>25000</v>
      </c>
      <c r="E2989" s="1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110.4008</v>
      </c>
      <c r="P2989" s="14">
        <f t="shared" si="185"/>
        <v>104.15169811320754</v>
      </c>
      <c r="Q2989" t="s">
        <v>8335</v>
      </c>
      <c r="R2989" t="s">
        <v>8362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15">
        <v>1000</v>
      </c>
      <c r="E2990" s="1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 s="14">
        <f t="shared" si="185"/>
        <v>35.714285714285715</v>
      </c>
      <c r="Q2990" t="s">
        <v>8335</v>
      </c>
      <c r="R2990" t="s">
        <v>8362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5">
        <v>20000</v>
      </c>
      <c r="E2991" s="1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176.535</v>
      </c>
      <c r="P2991" s="14">
        <f t="shared" si="185"/>
        <v>96.997252747252745</v>
      </c>
      <c r="Q2991" t="s">
        <v>8335</v>
      </c>
      <c r="R2991" t="s">
        <v>8362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15">
        <v>10000</v>
      </c>
      <c r="E2992" s="1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 s="14">
        <f t="shared" si="185"/>
        <v>370.37037037037038</v>
      </c>
      <c r="Q2992" t="s">
        <v>8335</v>
      </c>
      <c r="R2992" t="s">
        <v>8362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15">
        <v>8500</v>
      </c>
      <c r="E2993" s="1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103.29411764705883</v>
      </c>
      <c r="P2993" s="14">
        <f t="shared" si="185"/>
        <v>94.408602150537632</v>
      </c>
      <c r="Q2993" t="s">
        <v>8335</v>
      </c>
      <c r="R2993" t="s">
        <v>8362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15">
        <v>3000</v>
      </c>
      <c r="E2994" s="1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104.5</v>
      </c>
      <c r="P2994" s="14">
        <f t="shared" si="185"/>
        <v>48.984375</v>
      </c>
      <c r="Q2994" t="s">
        <v>8335</v>
      </c>
      <c r="R2994" t="s">
        <v>8362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5">
        <v>1000</v>
      </c>
      <c r="E2995" s="1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100.29999999999998</v>
      </c>
      <c r="P2995" s="14">
        <f t="shared" si="185"/>
        <v>45.590909090909093</v>
      </c>
      <c r="Q2995" t="s">
        <v>8335</v>
      </c>
      <c r="R2995" t="s">
        <v>8362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15">
        <v>300</v>
      </c>
      <c r="E2996" s="1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457.74666666666673</v>
      </c>
      <c r="P2996" s="14">
        <f t="shared" si="185"/>
        <v>23.275254237288134</v>
      </c>
      <c r="Q2996" t="s">
        <v>8335</v>
      </c>
      <c r="R2996" t="s">
        <v>8362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15">
        <v>15000</v>
      </c>
      <c r="E2997" s="1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104.96000000000001</v>
      </c>
      <c r="P2997" s="14">
        <f t="shared" si="185"/>
        <v>63.2289156626506</v>
      </c>
      <c r="Q2997" t="s">
        <v>8335</v>
      </c>
      <c r="R2997" t="s">
        <v>8362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15">
        <v>35000</v>
      </c>
      <c r="E2998" s="1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171.94285714285715</v>
      </c>
      <c r="P2998" s="14">
        <f t="shared" si="185"/>
        <v>153.5204081632653</v>
      </c>
      <c r="Q2998" t="s">
        <v>8335</v>
      </c>
      <c r="R2998" t="s">
        <v>8362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15">
        <v>10000</v>
      </c>
      <c r="E2999" s="1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103.73000000000002</v>
      </c>
      <c r="P2999" s="14">
        <f t="shared" si="185"/>
        <v>90.2</v>
      </c>
      <c r="Q2999" t="s">
        <v>8335</v>
      </c>
      <c r="R2999" t="s">
        <v>8362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15">
        <v>50000</v>
      </c>
      <c r="E3000" s="1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103.029</v>
      </c>
      <c r="P3000" s="14">
        <f t="shared" si="185"/>
        <v>118.97113163972287</v>
      </c>
      <c r="Q3000" t="s">
        <v>8335</v>
      </c>
      <c r="R3000" t="s">
        <v>8362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15">
        <v>1350</v>
      </c>
      <c r="E3001" s="1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118.88888888888889</v>
      </c>
      <c r="P3001" s="14">
        <f t="shared" si="185"/>
        <v>80.25</v>
      </c>
      <c r="Q3001" t="s">
        <v>8335</v>
      </c>
      <c r="R3001" t="s">
        <v>8362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15">
        <v>500</v>
      </c>
      <c r="E3002" s="1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 s="14">
        <f t="shared" si="185"/>
        <v>62.5</v>
      </c>
      <c r="Q3002" t="s">
        <v>8335</v>
      </c>
      <c r="R3002" t="s">
        <v>8362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15">
        <v>7214</v>
      </c>
      <c r="E3003" s="1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318.69988910451895</v>
      </c>
      <c r="P3003" s="14">
        <f t="shared" si="185"/>
        <v>131.37719999999999</v>
      </c>
      <c r="Q3003" t="s">
        <v>8335</v>
      </c>
      <c r="R3003" t="s">
        <v>8362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15">
        <v>7000</v>
      </c>
      <c r="E3004" s="1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108.50614285714286</v>
      </c>
      <c r="P3004" s="14">
        <f t="shared" si="185"/>
        <v>73.032980769230775</v>
      </c>
      <c r="Q3004" t="s">
        <v>8335</v>
      </c>
      <c r="R3004" t="s">
        <v>8362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15">
        <v>3000</v>
      </c>
      <c r="E3005" s="1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101.16666666666667</v>
      </c>
      <c r="P3005" s="14">
        <f t="shared" si="185"/>
        <v>178.52941176470588</v>
      </c>
      <c r="Q3005" t="s">
        <v>8335</v>
      </c>
      <c r="R3005" t="s">
        <v>8362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15">
        <v>40000</v>
      </c>
      <c r="E3006" s="1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112.815</v>
      </c>
      <c r="P3006" s="14">
        <f t="shared" si="185"/>
        <v>162.90974729241879</v>
      </c>
      <c r="Q3006" t="s">
        <v>8335</v>
      </c>
      <c r="R3006" t="s">
        <v>8362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15">
        <v>10600</v>
      </c>
      <c r="E3007" s="1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120.49622641509434</v>
      </c>
      <c r="P3007" s="14">
        <f t="shared" si="185"/>
        <v>108.24237288135593</v>
      </c>
      <c r="Q3007" t="s">
        <v>8335</v>
      </c>
      <c r="R3007" t="s">
        <v>8362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15">
        <v>8000</v>
      </c>
      <c r="E3008" s="1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107.74999999999999</v>
      </c>
      <c r="P3008" s="14">
        <f t="shared" si="185"/>
        <v>88.865979381443296</v>
      </c>
      <c r="Q3008" t="s">
        <v>8335</v>
      </c>
      <c r="R3008" t="s">
        <v>8362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15">
        <v>600</v>
      </c>
      <c r="E3009" s="1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 s="14">
        <f t="shared" si="185"/>
        <v>54</v>
      </c>
      <c r="Q3009" t="s">
        <v>8335</v>
      </c>
      <c r="R3009" t="s">
        <v>8362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15">
        <v>3000</v>
      </c>
      <c r="E3010" s="1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101.16666666666667</v>
      </c>
      <c r="P3010" s="14">
        <f t="shared" si="185"/>
        <v>116.73076923076923</v>
      </c>
      <c r="Q3010" t="s">
        <v>8335</v>
      </c>
      <c r="R3010" t="s">
        <v>8362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15">
        <v>25000</v>
      </c>
      <c r="E3011" s="1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(E3011/D3011)*100</f>
        <v>119.756</v>
      </c>
      <c r="P3011" s="14">
        <f t="shared" ref="P3011:P3074" si="189">E3011/L3011</f>
        <v>233.8984375</v>
      </c>
      <c r="Q3011" t="s">
        <v>8335</v>
      </c>
      <c r="R3011" t="s">
        <v>8362</v>
      </c>
      <c r="S3011" s="9">
        <f t="shared" ref="S3011:S3074" si="190">(((J3011/60)/60/24)+DATE(1970,1,1))</f>
        <v>41939.569907407407</v>
      </c>
      <c r="T3011" s="9">
        <f t="shared" ref="T3011:T3074" si="191">(((I3011/60)/60/24)+DATE(1970,1,1))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15">
        <v>1500</v>
      </c>
      <c r="E3012" s="1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 s="14">
        <f t="shared" si="189"/>
        <v>158</v>
      </c>
      <c r="Q3012" t="s">
        <v>8335</v>
      </c>
      <c r="R3012" t="s">
        <v>8362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15">
        <v>300</v>
      </c>
      <c r="E3013" s="1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123.66666666666666</v>
      </c>
      <c r="P3013" s="14">
        <f t="shared" si="189"/>
        <v>14.84</v>
      </c>
      <c r="Q3013" t="s">
        <v>8335</v>
      </c>
      <c r="R3013" t="s">
        <v>8362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15">
        <v>4000</v>
      </c>
      <c r="E3014" s="1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117.12499999999999</v>
      </c>
      <c r="P3014" s="14">
        <f t="shared" si="189"/>
        <v>85.181818181818187</v>
      </c>
      <c r="Q3014" t="s">
        <v>8335</v>
      </c>
      <c r="R3014" t="s">
        <v>8362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15">
        <v>10000</v>
      </c>
      <c r="E3015" s="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156.96</v>
      </c>
      <c r="P3015" s="14">
        <f t="shared" si="189"/>
        <v>146.69158878504672</v>
      </c>
      <c r="Q3015" t="s">
        <v>8335</v>
      </c>
      <c r="R3015" t="s">
        <v>8362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15">
        <v>25000</v>
      </c>
      <c r="E3016" s="1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113.104</v>
      </c>
      <c r="P3016" s="14">
        <f t="shared" si="189"/>
        <v>50.764811490125673</v>
      </c>
      <c r="Q3016" t="s">
        <v>8335</v>
      </c>
      <c r="R3016" t="s">
        <v>8362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15">
        <v>3400</v>
      </c>
      <c r="E3017" s="1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103.17647058823529</v>
      </c>
      <c r="P3017" s="14">
        <f t="shared" si="189"/>
        <v>87.7</v>
      </c>
      <c r="Q3017" t="s">
        <v>8335</v>
      </c>
      <c r="R3017" t="s">
        <v>8362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15">
        <v>8500</v>
      </c>
      <c r="E3018" s="1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102.61176470588236</v>
      </c>
      <c r="P3018" s="14">
        <f t="shared" si="189"/>
        <v>242.27777777777777</v>
      </c>
      <c r="Q3018" t="s">
        <v>8335</v>
      </c>
      <c r="R3018" t="s">
        <v>8362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15">
        <v>22000</v>
      </c>
      <c r="E3019" s="1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105.84090909090908</v>
      </c>
      <c r="P3019" s="14">
        <f t="shared" si="189"/>
        <v>146.44654088050314</v>
      </c>
      <c r="Q3019" t="s">
        <v>8335</v>
      </c>
      <c r="R3019" t="s">
        <v>8362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15">
        <v>4200</v>
      </c>
      <c r="E3020" s="1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100.71428571428571</v>
      </c>
      <c r="P3020" s="14">
        <f t="shared" si="189"/>
        <v>103.17073170731707</v>
      </c>
      <c r="Q3020" t="s">
        <v>8335</v>
      </c>
      <c r="R3020" t="s">
        <v>8362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15">
        <v>15000</v>
      </c>
      <c r="E3021" s="1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121.23333333333332</v>
      </c>
      <c r="P3021" s="14">
        <f t="shared" si="189"/>
        <v>80.464601769911511</v>
      </c>
      <c r="Q3021" t="s">
        <v>8335</v>
      </c>
      <c r="R3021" t="s">
        <v>8362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15">
        <v>7000</v>
      </c>
      <c r="E3022" s="1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100.57142857142858</v>
      </c>
      <c r="P3022" s="14">
        <f t="shared" si="189"/>
        <v>234.66666666666666</v>
      </c>
      <c r="Q3022" t="s">
        <v>8335</v>
      </c>
      <c r="R3022" t="s">
        <v>8362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15">
        <v>4500</v>
      </c>
      <c r="E3023" s="1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116.02222222222223</v>
      </c>
      <c r="P3023" s="14">
        <f t="shared" si="189"/>
        <v>50.689320388349515</v>
      </c>
      <c r="Q3023" t="s">
        <v>8335</v>
      </c>
      <c r="R3023" t="s">
        <v>8362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15">
        <v>10000</v>
      </c>
      <c r="E3024" s="1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100.88</v>
      </c>
      <c r="P3024" s="14">
        <f t="shared" si="189"/>
        <v>162.70967741935485</v>
      </c>
      <c r="Q3024" t="s">
        <v>8335</v>
      </c>
      <c r="R3024" t="s">
        <v>8362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15">
        <v>700</v>
      </c>
      <c r="E3025" s="1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 s="14">
        <f t="shared" si="189"/>
        <v>120.16666666666667</v>
      </c>
      <c r="Q3025" t="s">
        <v>8335</v>
      </c>
      <c r="R3025" t="s">
        <v>8362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15">
        <v>5000</v>
      </c>
      <c r="E3026" s="1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246.42</v>
      </c>
      <c r="P3026" s="14">
        <f t="shared" si="189"/>
        <v>67.697802197802204</v>
      </c>
      <c r="Q3026" t="s">
        <v>8335</v>
      </c>
      <c r="R3026" t="s">
        <v>8362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15">
        <v>2500</v>
      </c>
      <c r="E3027" s="1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302.2</v>
      </c>
      <c r="P3027" s="14">
        <f t="shared" si="189"/>
        <v>52.103448275862071</v>
      </c>
      <c r="Q3027" t="s">
        <v>8335</v>
      </c>
      <c r="R3027" t="s">
        <v>8362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15">
        <v>900</v>
      </c>
      <c r="E3028" s="1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143.33333333333334</v>
      </c>
      <c r="P3028" s="14">
        <f t="shared" si="189"/>
        <v>51.6</v>
      </c>
      <c r="Q3028" t="s">
        <v>8335</v>
      </c>
      <c r="R3028" t="s">
        <v>8362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15">
        <v>40000</v>
      </c>
      <c r="E3029" s="1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131.44</v>
      </c>
      <c r="P3029" s="14">
        <f t="shared" si="189"/>
        <v>164.3</v>
      </c>
      <c r="Q3029" t="s">
        <v>8335</v>
      </c>
      <c r="R3029" t="s">
        <v>8362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15">
        <v>5000</v>
      </c>
      <c r="E3030" s="1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168.01999999999998</v>
      </c>
      <c r="P3030" s="14">
        <f t="shared" si="189"/>
        <v>84.858585858585855</v>
      </c>
      <c r="Q3030" t="s">
        <v>8335</v>
      </c>
      <c r="R3030" t="s">
        <v>8362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15">
        <v>30000</v>
      </c>
      <c r="E3031" s="1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109.67666666666666</v>
      </c>
      <c r="P3031" s="14">
        <f t="shared" si="189"/>
        <v>94.548850574712645</v>
      </c>
      <c r="Q3031" t="s">
        <v>8335</v>
      </c>
      <c r="R3031" t="s">
        <v>8362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15">
        <v>1750</v>
      </c>
      <c r="E3032" s="1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106.6857142857143</v>
      </c>
      <c r="P3032" s="14">
        <f t="shared" si="189"/>
        <v>45.536585365853661</v>
      </c>
      <c r="Q3032" t="s">
        <v>8335</v>
      </c>
      <c r="R3032" t="s">
        <v>8362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15">
        <v>1500</v>
      </c>
      <c r="E3033" s="1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 s="14">
        <f t="shared" si="189"/>
        <v>51.724137931034484</v>
      </c>
      <c r="Q3033" t="s">
        <v>8335</v>
      </c>
      <c r="R3033" t="s">
        <v>8362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15">
        <v>1000</v>
      </c>
      <c r="E3034" s="1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127.2</v>
      </c>
      <c r="P3034" s="14">
        <f t="shared" si="189"/>
        <v>50.88</v>
      </c>
      <c r="Q3034" t="s">
        <v>8335</v>
      </c>
      <c r="R3034" t="s">
        <v>8362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15">
        <v>3000</v>
      </c>
      <c r="E3035" s="1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146.53333333333333</v>
      </c>
      <c r="P3035" s="14">
        <f t="shared" si="189"/>
        <v>191.13043478260869</v>
      </c>
      <c r="Q3035" t="s">
        <v>8335</v>
      </c>
      <c r="R3035" t="s">
        <v>8362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15">
        <v>100000</v>
      </c>
      <c r="E3036" s="1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112.53599999999999</v>
      </c>
      <c r="P3036" s="14">
        <f t="shared" si="189"/>
        <v>89.314285714285717</v>
      </c>
      <c r="Q3036" t="s">
        <v>8335</v>
      </c>
      <c r="R3036" t="s">
        <v>8362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15">
        <v>25000</v>
      </c>
      <c r="E3037" s="1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108.78684000000001</v>
      </c>
      <c r="P3037" s="14">
        <f t="shared" si="189"/>
        <v>88.588631921824103</v>
      </c>
      <c r="Q3037" t="s">
        <v>8335</v>
      </c>
      <c r="R3037" t="s">
        <v>8362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15">
        <v>25000</v>
      </c>
      <c r="E3038" s="1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126.732</v>
      </c>
      <c r="P3038" s="14">
        <f t="shared" si="189"/>
        <v>96.300911854103347</v>
      </c>
      <c r="Q3038" t="s">
        <v>8335</v>
      </c>
      <c r="R3038" t="s">
        <v>8362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15">
        <v>500</v>
      </c>
      <c r="E3039" s="1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213.20000000000002</v>
      </c>
      <c r="P3039" s="14">
        <f t="shared" si="189"/>
        <v>33.3125</v>
      </c>
      <c r="Q3039" t="s">
        <v>8335</v>
      </c>
      <c r="R3039" t="s">
        <v>8362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15">
        <v>1000</v>
      </c>
      <c r="E3040" s="1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100.49999999999999</v>
      </c>
      <c r="P3040" s="14">
        <f t="shared" si="189"/>
        <v>37.222222222222221</v>
      </c>
      <c r="Q3040" t="s">
        <v>8335</v>
      </c>
      <c r="R3040" t="s">
        <v>8362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15">
        <v>20000</v>
      </c>
      <c r="E3041" s="1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108.71389999999998</v>
      </c>
      <c r="P3041" s="14">
        <f t="shared" si="189"/>
        <v>92.130423728813554</v>
      </c>
      <c r="Q3041" t="s">
        <v>8335</v>
      </c>
      <c r="R3041" t="s">
        <v>8362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15">
        <v>3000</v>
      </c>
      <c r="E3042" s="1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107.5</v>
      </c>
      <c r="P3042" s="14">
        <f t="shared" si="189"/>
        <v>76.785714285714292</v>
      </c>
      <c r="Q3042" t="s">
        <v>8335</v>
      </c>
      <c r="R3042" t="s">
        <v>8362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15">
        <v>8300</v>
      </c>
      <c r="E3043" s="1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110.48192771084338</v>
      </c>
      <c r="P3043" s="14">
        <f t="shared" si="189"/>
        <v>96.526315789473685</v>
      </c>
      <c r="Q3043" t="s">
        <v>8335</v>
      </c>
      <c r="R3043" t="s">
        <v>8362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15">
        <v>1500</v>
      </c>
      <c r="E3044" s="1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 s="14">
        <f t="shared" si="189"/>
        <v>51.891891891891895</v>
      </c>
      <c r="Q3044" t="s">
        <v>8335</v>
      </c>
      <c r="R3044" t="s">
        <v>8362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15">
        <v>15000</v>
      </c>
      <c r="E3045" s="1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110.00666666666667</v>
      </c>
      <c r="P3045" s="14">
        <f t="shared" si="189"/>
        <v>128.9140625</v>
      </c>
      <c r="Q3045" t="s">
        <v>8335</v>
      </c>
      <c r="R3045" t="s">
        <v>8362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15">
        <v>12000</v>
      </c>
      <c r="E3046" s="1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109.34166666666667</v>
      </c>
      <c r="P3046" s="14">
        <f t="shared" si="189"/>
        <v>84.108974358974365</v>
      </c>
      <c r="Q3046" t="s">
        <v>8335</v>
      </c>
      <c r="R3046" t="s">
        <v>8362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15">
        <v>4000</v>
      </c>
      <c r="E3047" s="1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132.70650000000001</v>
      </c>
      <c r="P3047" s="14">
        <f t="shared" si="189"/>
        <v>82.941562500000003</v>
      </c>
      <c r="Q3047" t="s">
        <v>8335</v>
      </c>
      <c r="R3047" t="s">
        <v>8362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15">
        <v>7900</v>
      </c>
      <c r="E3048" s="1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190.84810126582278</v>
      </c>
      <c r="P3048" s="14">
        <f t="shared" si="189"/>
        <v>259.94827586206895</v>
      </c>
      <c r="Q3048" t="s">
        <v>8335</v>
      </c>
      <c r="R3048" t="s">
        <v>8362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15">
        <v>500</v>
      </c>
      <c r="E3049" s="1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 s="14">
        <f t="shared" si="189"/>
        <v>37.25</v>
      </c>
      <c r="Q3049" t="s">
        <v>8335</v>
      </c>
      <c r="R3049" t="s">
        <v>8362</v>
      </c>
      <c r="S3049" s="9">
        <f t="shared" si="190"/>
        <v>42443.989050925928</v>
      </c>
      <c r="T3049" s="9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15">
        <v>5000</v>
      </c>
      <c r="E3050" s="1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166.4</v>
      </c>
      <c r="P3050" s="14">
        <f t="shared" si="189"/>
        <v>177.02127659574469</v>
      </c>
      <c r="Q3050" t="s">
        <v>8335</v>
      </c>
      <c r="R3050" t="s">
        <v>8362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15">
        <v>3750</v>
      </c>
      <c r="E3051" s="1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106.66666666666667</v>
      </c>
      <c r="P3051" s="14">
        <f t="shared" si="189"/>
        <v>74.074074074074076</v>
      </c>
      <c r="Q3051" t="s">
        <v>8335</v>
      </c>
      <c r="R3051" t="s">
        <v>8362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15">
        <v>600</v>
      </c>
      <c r="E3052" s="1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 s="14">
        <f t="shared" si="189"/>
        <v>70.666666666666671</v>
      </c>
      <c r="Q3052" t="s">
        <v>8335</v>
      </c>
      <c r="R3052" t="s">
        <v>8362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15">
        <v>3500</v>
      </c>
      <c r="E3053" s="1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23.62857142857143</v>
      </c>
      <c r="P3053" s="14">
        <f t="shared" si="189"/>
        <v>23.62857142857143</v>
      </c>
      <c r="Q3053" t="s">
        <v>8335</v>
      </c>
      <c r="R3053" t="s">
        <v>8362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15">
        <v>50000</v>
      </c>
      <c r="E3054" s="1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0.15</v>
      </c>
      <c r="P3054" s="14">
        <f t="shared" si="189"/>
        <v>37.5</v>
      </c>
      <c r="Q3054" t="s">
        <v>8335</v>
      </c>
      <c r="R3054" t="s">
        <v>8362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15">
        <v>10000</v>
      </c>
      <c r="E3055" s="1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0.4</v>
      </c>
      <c r="P3055" s="14">
        <f t="shared" si="189"/>
        <v>13.333333333333334</v>
      </c>
      <c r="Q3055" t="s">
        <v>8335</v>
      </c>
      <c r="R3055" t="s">
        <v>8362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15">
        <v>300</v>
      </c>
      <c r="E3056" s="1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 s="14" t="e">
        <f t="shared" si="189"/>
        <v>#DIV/0!</v>
      </c>
      <c r="Q3056" t="s">
        <v>8335</v>
      </c>
      <c r="R3056" t="s">
        <v>8362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15">
        <v>20000</v>
      </c>
      <c r="E3057" s="1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5.0000000000000001E-3</v>
      </c>
      <c r="P3057" s="14">
        <f t="shared" si="189"/>
        <v>1</v>
      </c>
      <c r="Q3057" t="s">
        <v>8335</v>
      </c>
      <c r="R3057" t="s">
        <v>8362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15">
        <v>25000</v>
      </c>
      <c r="E3058" s="1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 s="14" t="e">
        <f t="shared" si="189"/>
        <v>#DIV/0!</v>
      </c>
      <c r="Q3058" t="s">
        <v>8335</v>
      </c>
      <c r="R3058" t="s">
        <v>8362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15">
        <v>50000</v>
      </c>
      <c r="E3059" s="1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 s="14" t="e">
        <f t="shared" si="189"/>
        <v>#DIV/0!</v>
      </c>
      <c r="Q3059" t="s">
        <v>8335</v>
      </c>
      <c r="R3059" t="s">
        <v>8362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15">
        <v>18000</v>
      </c>
      <c r="E3060" s="1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1.6666666666666666E-2</v>
      </c>
      <c r="P3060" s="14">
        <f t="shared" si="189"/>
        <v>1</v>
      </c>
      <c r="Q3060" t="s">
        <v>8335</v>
      </c>
      <c r="R3060" t="s">
        <v>8362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15">
        <v>15000</v>
      </c>
      <c r="E3061" s="1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3.0066666666666664</v>
      </c>
      <c r="P3061" s="14">
        <f t="shared" si="189"/>
        <v>41</v>
      </c>
      <c r="Q3061" t="s">
        <v>8335</v>
      </c>
      <c r="R3061" t="s">
        <v>8362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15">
        <v>220000</v>
      </c>
      <c r="E3062" s="1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0.15227272727272728</v>
      </c>
      <c r="P3062" s="14">
        <f t="shared" si="189"/>
        <v>55.833333333333336</v>
      </c>
      <c r="Q3062" t="s">
        <v>8335</v>
      </c>
      <c r="R3062" t="s">
        <v>8362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5">
        <v>1000000</v>
      </c>
      <c r="E3063" s="1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 s="14" t="e">
        <f t="shared" si="189"/>
        <v>#DIV/0!</v>
      </c>
      <c r="Q3063" t="s">
        <v>8335</v>
      </c>
      <c r="R3063" t="s">
        <v>8362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15">
        <v>10000</v>
      </c>
      <c r="E3064" s="1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66.84</v>
      </c>
      <c r="P3064" s="14">
        <f t="shared" si="189"/>
        <v>99.761194029850742</v>
      </c>
      <c r="Q3064" t="s">
        <v>8335</v>
      </c>
      <c r="R3064" t="s">
        <v>8362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15">
        <v>3000</v>
      </c>
      <c r="E3065" s="1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19.566666666666666</v>
      </c>
      <c r="P3065" s="14">
        <f t="shared" si="189"/>
        <v>25.521739130434781</v>
      </c>
      <c r="Q3065" t="s">
        <v>8335</v>
      </c>
      <c r="R3065" t="s">
        <v>8362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15">
        <v>75000</v>
      </c>
      <c r="E3066" s="1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11.294666666666666</v>
      </c>
      <c r="P3066" s="14">
        <f t="shared" si="189"/>
        <v>117.65277777777777</v>
      </c>
      <c r="Q3066" t="s">
        <v>8335</v>
      </c>
      <c r="R3066" t="s">
        <v>8362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15">
        <v>25000</v>
      </c>
      <c r="E3067" s="1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0.04</v>
      </c>
      <c r="P3067" s="14">
        <f t="shared" si="189"/>
        <v>5</v>
      </c>
      <c r="Q3067" t="s">
        <v>8335</v>
      </c>
      <c r="R3067" t="s">
        <v>8362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15">
        <v>350000</v>
      </c>
      <c r="E3068" s="1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11.985714285714286</v>
      </c>
      <c r="P3068" s="14">
        <f t="shared" si="189"/>
        <v>2796.6666666666665</v>
      </c>
      <c r="Q3068" t="s">
        <v>8335</v>
      </c>
      <c r="R3068" t="s">
        <v>8362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15">
        <v>8000</v>
      </c>
      <c r="E3069" s="1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</v>
      </c>
      <c r="P3069" s="14">
        <f t="shared" si="189"/>
        <v>200</v>
      </c>
      <c r="Q3069" t="s">
        <v>8335</v>
      </c>
      <c r="R3069" t="s">
        <v>8362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15">
        <v>250000</v>
      </c>
      <c r="E3070" s="1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6.9999999999999993E-2</v>
      </c>
      <c r="P3070" s="14">
        <f t="shared" si="189"/>
        <v>87.5</v>
      </c>
      <c r="Q3070" t="s">
        <v>8335</v>
      </c>
      <c r="R3070" t="s">
        <v>8362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15">
        <v>1000</v>
      </c>
      <c r="E3071" s="1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14.099999999999998</v>
      </c>
      <c r="P3071" s="14">
        <f t="shared" si="189"/>
        <v>20.142857142857142</v>
      </c>
      <c r="Q3071" t="s">
        <v>8335</v>
      </c>
      <c r="R3071" t="s">
        <v>8362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15">
        <v>10000</v>
      </c>
      <c r="E3072" s="1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3.34</v>
      </c>
      <c r="P3072" s="14">
        <f t="shared" si="189"/>
        <v>20.875</v>
      </c>
      <c r="Q3072" t="s">
        <v>8335</v>
      </c>
      <c r="R3072" t="s">
        <v>8362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15">
        <v>12000</v>
      </c>
      <c r="E3073" s="1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59.774999999999999</v>
      </c>
      <c r="P3073" s="14">
        <f t="shared" si="189"/>
        <v>61.307692307692307</v>
      </c>
      <c r="Q3073" t="s">
        <v>8335</v>
      </c>
      <c r="R3073" t="s">
        <v>8362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15">
        <v>12000</v>
      </c>
      <c r="E3074" s="1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1.6666666666666666E-2</v>
      </c>
      <c r="P3074" s="14">
        <f t="shared" si="189"/>
        <v>1</v>
      </c>
      <c r="Q3074" t="s">
        <v>8335</v>
      </c>
      <c r="R3074" t="s">
        <v>8362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15">
        <v>2800000</v>
      </c>
      <c r="E3075" s="1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(E3075/D3075)*100</f>
        <v>2.3035714285714284E-2</v>
      </c>
      <c r="P3075" s="14">
        <f t="shared" ref="P3075:P3138" si="193">E3075/L3075</f>
        <v>92.142857142857139</v>
      </c>
      <c r="Q3075" t="s">
        <v>8335</v>
      </c>
      <c r="R3075" t="s">
        <v>8362</v>
      </c>
      <c r="S3075" s="9">
        <f t="shared" ref="S3075:S3138" si="194">(((J3075/60)/60/24)+DATE(1970,1,1))</f>
        <v>42111.684027777781</v>
      </c>
      <c r="T3075" s="9">
        <f t="shared" ref="T3075:T3138" si="195">(((I3075/60)/60/24)+DATE(1970,1,1))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15">
        <v>25000</v>
      </c>
      <c r="E3076" s="1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8.8000000000000009E-2</v>
      </c>
      <c r="P3076" s="14">
        <f t="shared" si="193"/>
        <v>7.333333333333333</v>
      </c>
      <c r="Q3076" t="s">
        <v>8335</v>
      </c>
      <c r="R3076" t="s">
        <v>8362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15">
        <v>15000</v>
      </c>
      <c r="E3077" s="1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</v>
      </c>
      <c r="P3077" s="14">
        <f t="shared" si="193"/>
        <v>64.8</v>
      </c>
      <c r="Q3077" t="s">
        <v>8335</v>
      </c>
      <c r="R3077" t="s">
        <v>8362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15">
        <v>10000</v>
      </c>
      <c r="E3078" s="1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15.06</v>
      </c>
      <c r="P3078" s="14">
        <f t="shared" si="193"/>
        <v>30.12</v>
      </c>
      <c r="Q3078" t="s">
        <v>8335</v>
      </c>
      <c r="R3078" t="s">
        <v>8362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15">
        <v>22000</v>
      </c>
      <c r="E3079" s="1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0.47727272727272729</v>
      </c>
      <c r="P3079" s="14">
        <f t="shared" si="193"/>
        <v>52.5</v>
      </c>
      <c r="Q3079" t="s">
        <v>8335</v>
      </c>
      <c r="R3079" t="s">
        <v>8362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15">
        <v>60000</v>
      </c>
      <c r="E3080" s="1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0.11833333333333333</v>
      </c>
      <c r="P3080" s="14">
        <f t="shared" si="193"/>
        <v>23.666666666666668</v>
      </c>
      <c r="Q3080" t="s">
        <v>8335</v>
      </c>
      <c r="R3080" t="s">
        <v>8362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15">
        <v>1333666</v>
      </c>
      <c r="E3081" s="1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0.8417399858735245</v>
      </c>
      <c r="P3081" s="14">
        <f t="shared" si="193"/>
        <v>415.77777777777777</v>
      </c>
      <c r="Q3081" t="s">
        <v>8335</v>
      </c>
      <c r="R3081" t="s">
        <v>8362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15">
        <v>2000000</v>
      </c>
      <c r="E3082" s="1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1.8799999999999997E-2</v>
      </c>
      <c r="P3082" s="14">
        <f t="shared" si="193"/>
        <v>53.714285714285715</v>
      </c>
      <c r="Q3082" t="s">
        <v>8335</v>
      </c>
      <c r="R3082" t="s">
        <v>8362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15">
        <v>1000000</v>
      </c>
      <c r="E3083" s="1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0.21029999999999999</v>
      </c>
      <c r="P3083" s="14">
        <f t="shared" si="193"/>
        <v>420.6</v>
      </c>
      <c r="Q3083" t="s">
        <v>8335</v>
      </c>
      <c r="R3083" t="s">
        <v>8362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15">
        <v>9000</v>
      </c>
      <c r="E3084" s="1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 s="14" t="e">
        <f t="shared" si="193"/>
        <v>#DIV/0!</v>
      </c>
      <c r="Q3084" t="s">
        <v>8335</v>
      </c>
      <c r="R3084" t="s">
        <v>8362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15">
        <v>20000</v>
      </c>
      <c r="E3085" s="1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0.27999999999999997</v>
      </c>
      <c r="P3085" s="14">
        <f t="shared" si="193"/>
        <v>18.666666666666668</v>
      </c>
      <c r="Q3085" t="s">
        <v>8335</v>
      </c>
      <c r="R3085" t="s">
        <v>8362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15">
        <v>4059</v>
      </c>
      <c r="E3086" s="1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11.57920670115792</v>
      </c>
      <c r="P3086" s="14">
        <f t="shared" si="193"/>
        <v>78.333333333333329</v>
      </c>
      <c r="Q3086" t="s">
        <v>8335</v>
      </c>
      <c r="R3086" t="s">
        <v>8362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15">
        <v>25000</v>
      </c>
      <c r="E3087" s="1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</v>
      </c>
      <c r="P3087" s="14">
        <f t="shared" si="193"/>
        <v>67.777777777777771</v>
      </c>
      <c r="Q3087" t="s">
        <v>8335</v>
      </c>
      <c r="R3087" t="s">
        <v>8362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15">
        <v>20000</v>
      </c>
      <c r="E3088" s="1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0.25</v>
      </c>
      <c r="P3088" s="14">
        <f t="shared" si="193"/>
        <v>16.666666666666668</v>
      </c>
      <c r="Q3088" t="s">
        <v>8335</v>
      </c>
      <c r="R3088" t="s">
        <v>8362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15">
        <v>20000</v>
      </c>
      <c r="E3089" s="1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0.625</v>
      </c>
      <c r="P3089" s="14">
        <f t="shared" si="193"/>
        <v>62.5</v>
      </c>
      <c r="Q3089" t="s">
        <v>8335</v>
      </c>
      <c r="R3089" t="s">
        <v>8362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15">
        <v>65000</v>
      </c>
      <c r="E3090" s="1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0.19384615384615383</v>
      </c>
      <c r="P3090" s="14">
        <f t="shared" si="193"/>
        <v>42</v>
      </c>
      <c r="Q3090" t="s">
        <v>8335</v>
      </c>
      <c r="R3090" t="s">
        <v>8362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15">
        <v>25000</v>
      </c>
      <c r="E3091" s="1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23.416</v>
      </c>
      <c r="P3091" s="14">
        <f t="shared" si="193"/>
        <v>130.0888888888889</v>
      </c>
      <c r="Q3091" t="s">
        <v>8335</v>
      </c>
      <c r="R3091" t="s">
        <v>8362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15">
        <v>225000</v>
      </c>
      <c r="E3092" s="1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5.0808888888888886</v>
      </c>
      <c r="P3092" s="14">
        <f t="shared" si="193"/>
        <v>1270.2222222222222</v>
      </c>
      <c r="Q3092" t="s">
        <v>8335</v>
      </c>
      <c r="R3092" t="s">
        <v>8362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15">
        <v>5000</v>
      </c>
      <c r="E3093" s="1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15.920000000000002</v>
      </c>
      <c r="P3093" s="14">
        <f t="shared" si="193"/>
        <v>88.444444444444443</v>
      </c>
      <c r="Q3093" t="s">
        <v>8335</v>
      </c>
      <c r="R3093" t="s">
        <v>8362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15">
        <v>100000</v>
      </c>
      <c r="E3094" s="1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1.1831900000000002</v>
      </c>
      <c r="P3094" s="14">
        <f t="shared" si="193"/>
        <v>56.342380952380957</v>
      </c>
      <c r="Q3094" t="s">
        <v>8335</v>
      </c>
      <c r="R3094" t="s">
        <v>8362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15">
        <v>4000</v>
      </c>
      <c r="E3095" s="1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22.75</v>
      </c>
      <c r="P3095" s="14">
        <f t="shared" si="193"/>
        <v>53.529411764705884</v>
      </c>
      <c r="Q3095" t="s">
        <v>8335</v>
      </c>
      <c r="R3095" t="s">
        <v>8362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15">
        <v>100000</v>
      </c>
      <c r="E3096" s="1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2.5000000000000001E-2</v>
      </c>
      <c r="P3096" s="14">
        <f t="shared" si="193"/>
        <v>25</v>
      </c>
      <c r="Q3096" t="s">
        <v>8335</v>
      </c>
      <c r="R3096" t="s">
        <v>8362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15">
        <v>14920</v>
      </c>
      <c r="E3097" s="1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0.33512064343163539</v>
      </c>
      <c r="P3097" s="14">
        <f t="shared" si="193"/>
        <v>50</v>
      </c>
      <c r="Q3097" t="s">
        <v>8335</v>
      </c>
      <c r="R3097" t="s">
        <v>8362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15">
        <v>20000</v>
      </c>
      <c r="E3098" s="1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</v>
      </c>
      <c r="P3098" s="14">
        <f t="shared" si="193"/>
        <v>56.785714285714285</v>
      </c>
      <c r="Q3098" t="s">
        <v>8335</v>
      </c>
      <c r="R3098" t="s">
        <v>8362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15">
        <v>10000</v>
      </c>
      <c r="E3099" s="1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17.150000000000002</v>
      </c>
      <c r="P3099" s="14">
        <f t="shared" si="193"/>
        <v>40.833333333333336</v>
      </c>
      <c r="Q3099" t="s">
        <v>8335</v>
      </c>
      <c r="R3099" t="s">
        <v>8362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15">
        <v>48725</v>
      </c>
      <c r="E3100" s="1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3.6080041046690612</v>
      </c>
      <c r="P3100" s="14">
        <f t="shared" si="193"/>
        <v>65.111111111111114</v>
      </c>
      <c r="Q3100" t="s">
        <v>8335</v>
      </c>
      <c r="R3100" t="s">
        <v>8362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15">
        <v>2000</v>
      </c>
      <c r="E3101" s="1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13.900000000000002</v>
      </c>
      <c r="P3101" s="14">
        <f t="shared" si="193"/>
        <v>55.6</v>
      </c>
      <c r="Q3101" t="s">
        <v>8335</v>
      </c>
      <c r="R3101" t="s">
        <v>8362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15">
        <v>12000</v>
      </c>
      <c r="E3102" s="1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15.225</v>
      </c>
      <c r="P3102" s="14">
        <f t="shared" si="193"/>
        <v>140.53846153846155</v>
      </c>
      <c r="Q3102" t="s">
        <v>8335</v>
      </c>
      <c r="R3102" t="s">
        <v>8362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15">
        <v>2500</v>
      </c>
      <c r="E3103" s="1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 s="14">
        <f t="shared" si="193"/>
        <v>25</v>
      </c>
      <c r="Q3103" t="s">
        <v>8335</v>
      </c>
      <c r="R3103" t="s">
        <v>8362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15">
        <v>16000</v>
      </c>
      <c r="E3104" s="1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39.112499999999997</v>
      </c>
      <c r="P3104" s="14">
        <f t="shared" si="193"/>
        <v>69.533333333333331</v>
      </c>
      <c r="Q3104" t="s">
        <v>8335</v>
      </c>
      <c r="R3104" t="s">
        <v>8362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15">
        <v>4100</v>
      </c>
      <c r="E3105" s="1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0.26829268292682928</v>
      </c>
      <c r="P3105" s="14">
        <f t="shared" si="193"/>
        <v>5.5</v>
      </c>
      <c r="Q3105" t="s">
        <v>8335</v>
      </c>
      <c r="R3105" t="s">
        <v>8362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15">
        <v>4000</v>
      </c>
      <c r="E3106" s="1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29.625</v>
      </c>
      <c r="P3106" s="14">
        <f t="shared" si="193"/>
        <v>237</v>
      </c>
      <c r="Q3106" t="s">
        <v>8335</v>
      </c>
      <c r="R3106" t="s">
        <v>8362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15">
        <v>5845</v>
      </c>
      <c r="E3107" s="1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42.360992301112063</v>
      </c>
      <c r="P3107" s="14">
        <f t="shared" si="193"/>
        <v>79.870967741935488</v>
      </c>
      <c r="Q3107" t="s">
        <v>8335</v>
      </c>
      <c r="R3107" t="s">
        <v>8362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15">
        <v>1000</v>
      </c>
      <c r="E3108" s="1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4.1000000000000005</v>
      </c>
      <c r="P3108" s="14">
        <f t="shared" si="193"/>
        <v>10.25</v>
      </c>
      <c r="Q3108" t="s">
        <v>8335</v>
      </c>
      <c r="R3108" t="s">
        <v>8362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15">
        <v>40000</v>
      </c>
      <c r="E3109" s="1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19.762499999999999</v>
      </c>
      <c r="P3109" s="14">
        <f t="shared" si="193"/>
        <v>272.58620689655174</v>
      </c>
      <c r="Q3109" t="s">
        <v>8335</v>
      </c>
      <c r="R3109" t="s">
        <v>8362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15">
        <v>50000</v>
      </c>
      <c r="E3110" s="1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5.1999999999999998E-2</v>
      </c>
      <c r="P3110" s="14">
        <f t="shared" si="193"/>
        <v>13</v>
      </c>
      <c r="Q3110" t="s">
        <v>8335</v>
      </c>
      <c r="R3110" t="s">
        <v>8362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15">
        <v>26500</v>
      </c>
      <c r="E3111" s="1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25.030188679245285</v>
      </c>
      <c r="P3111" s="14">
        <f t="shared" si="193"/>
        <v>58.184210526315788</v>
      </c>
      <c r="Q3111" t="s">
        <v>8335</v>
      </c>
      <c r="R3111" t="s">
        <v>8362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15">
        <v>25000</v>
      </c>
      <c r="E3112" s="1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0.04</v>
      </c>
      <c r="P3112" s="14">
        <f t="shared" si="193"/>
        <v>10</v>
      </c>
      <c r="Q3112" t="s">
        <v>8335</v>
      </c>
      <c r="R3112" t="s">
        <v>8362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15">
        <v>20000</v>
      </c>
      <c r="E3113" s="1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26.640000000000004</v>
      </c>
      <c r="P3113" s="14">
        <f t="shared" si="193"/>
        <v>70.10526315789474</v>
      </c>
      <c r="Q3113" t="s">
        <v>8335</v>
      </c>
      <c r="R3113" t="s">
        <v>8362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15">
        <v>11000</v>
      </c>
      <c r="E3114" s="1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4.7363636363636363</v>
      </c>
      <c r="P3114" s="14">
        <f t="shared" si="193"/>
        <v>57.888888888888886</v>
      </c>
      <c r="Q3114" t="s">
        <v>8335</v>
      </c>
      <c r="R3114" t="s">
        <v>8362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15">
        <v>109225</v>
      </c>
      <c r="E3115" s="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4.2435339894712749</v>
      </c>
      <c r="P3115" s="14">
        <f t="shared" si="193"/>
        <v>125.27027027027027</v>
      </c>
      <c r="Q3115" t="s">
        <v>8335</v>
      </c>
      <c r="R3115" t="s">
        <v>8362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15">
        <v>75000</v>
      </c>
      <c r="E3116" s="1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 s="14" t="e">
        <f t="shared" si="193"/>
        <v>#DIV/0!</v>
      </c>
      <c r="Q3116" t="s">
        <v>8335</v>
      </c>
      <c r="R3116" t="s">
        <v>8362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15">
        <v>10000</v>
      </c>
      <c r="E3117" s="1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 s="14">
        <f t="shared" si="193"/>
        <v>300</v>
      </c>
      <c r="Q3117" t="s">
        <v>8335</v>
      </c>
      <c r="R3117" t="s">
        <v>8362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15">
        <v>750</v>
      </c>
      <c r="E3118" s="1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57.333333333333336</v>
      </c>
      <c r="P3118" s="14">
        <f t="shared" si="193"/>
        <v>43</v>
      </c>
      <c r="Q3118" t="s">
        <v>8335</v>
      </c>
      <c r="R3118" t="s">
        <v>8362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15">
        <v>1000</v>
      </c>
      <c r="E3119" s="1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0.1</v>
      </c>
      <c r="P3119" s="14">
        <f t="shared" si="193"/>
        <v>1</v>
      </c>
      <c r="Q3119" t="s">
        <v>8335</v>
      </c>
      <c r="R3119" t="s">
        <v>8362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15">
        <v>500000</v>
      </c>
      <c r="E3120" s="1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0.31</v>
      </c>
      <c r="P3120" s="14">
        <f t="shared" si="193"/>
        <v>775</v>
      </c>
      <c r="Q3120" t="s">
        <v>8335</v>
      </c>
      <c r="R3120" t="s">
        <v>8362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15">
        <v>10000</v>
      </c>
      <c r="E3121" s="1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0.05</v>
      </c>
      <c r="P3121" s="14">
        <f t="shared" si="193"/>
        <v>5</v>
      </c>
      <c r="Q3121" t="s">
        <v>8335</v>
      </c>
      <c r="R3121" t="s">
        <v>8362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15">
        <v>1300000</v>
      </c>
      <c r="E3122" s="1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9.8461538461538465E-3</v>
      </c>
      <c r="P3122" s="14">
        <f t="shared" si="193"/>
        <v>12.8</v>
      </c>
      <c r="Q3122" t="s">
        <v>8335</v>
      </c>
      <c r="R3122" t="s">
        <v>8362</v>
      </c>
      <c r="S3122" s="9">
        <f t="shared" si="194"/>
        <v>42435.942083333335</v>
      </c>
      <c r="T3122" s="9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15">
        <v>1500</v>
      </c>
      <c r="E3123" s="1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0.66666666666666674</v>
      </c>
      <c r="P3123" s="14">
        <f t="shared" si="193"/>
        <v>10</v>
      </c>
      <c r="Q3123" t="s">
        <v>8335</v>
      </c>
      <c r="R3123" t="s">
        <v>8362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5">
        <v>199</v>
      </c>
      <c r="E3124" s="1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58.291457286432156</v>
      </c>
      <c r="P3124" s="14">
        <f t="shared" si="193"/>
        <v>58</v>
      </c>
      <c r="Q3124" t="s">
        <v>8335</v>
      </c>
      <c r="R3124" t="s">
        <v>8362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15">
        <v>125000</v>
      </c>
      <c r="E3125" s="1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68.153599999999997</v>
      </c>
      <c r="P3125" s="14">
        <f t="shared" si="193"/>
        <v>244.80459770114942</v>
      </c>
      <c r="Q3125" t="s">
        <v>8335</v>
      </c>
      <c r="R3125" t="s">
        <v>8362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15">
        <v>800000</v>
      </c>
      <c r="E3126" s="1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3.2499999999999999E-3</v>
      </c>
      <c r="P3126" s="14">
        <f t="shared" si="193"/>
        <v>6.5</v>
      </c>
      <c r="Q3126" t="s">
        <v>8335</v>
      </c>
      <c r="R3126" t="s">
        <v>8362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5">
        <v>1500000</v>
      </c>
      <c r="E3127" s="1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 s="14" t="e">
        <f t="shared" si="193"/>
        <v>#DIV/0!</v>
      </c>
      <c r="Q3127" t="s">
        <v>8335</v>
      </c>
      <c r="R3127" t="s">
        <v>8362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15">
        <v>25000</v>
      </c>
      <c r="E3128" s="1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4.16</v>
      </c>
      <c r="P3128" s="14">
        <f t="shared" si="193"/>
        <v>61.176470588235297</v>
      </c>
      <c r="Q3128" t="s">
        <v>8335</v>
      </c>
      <c r="R3128" t="s">
        <v>8362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15">
        <v>100000</v>
      </c>
      <c r="E3129" s="1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 s="14" t="e">
        <f t="shared" si="193"/>
        <v>#DIV/0!</v>
      </c>
      <c r="Q3129" t="s">
        <v>8335</v>
      </c>
      <c r="R3129" t="s">
        <v>8362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15">
        <v>15000</v>
      </c>
      <c r="E3130" s="1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108.60666666666667</v>
      </c>
      <c r="P3130" s="14">
        <f t="shared" si="193"/>
        <v>139.23931623931625</v>
      </c>
      <c r="Q3130" t="s">
        <v>8335</v>
      </c>
      <c r="R3130" t="s">
        <v>8336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15">
        <v>1250</v>
      </c>
      <c r="E3131" s="1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0.8</v>
      </c>
      <c r="P3131" s="14">
        <f t="shared" si="193"/>
        <v>10</v>
      </c>
      <c r="Q3131" t="s">
        <v>8335</v>
      </c>
      <c r="R3131" t="s">
        <v>8336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15">
        <v>10000</v>
      </c>
      <c r="E3132" s="1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3.75</v>
      </c>
      <c r="P3132" s="14">
        <f t="shared" si="193"/>
        <v>93.75</v>
      </c>
      <c r="Q3132" t="s">
        <v>8335</v>
      </c>
      <c r="R3132" t="s">
        <v>8336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15">
        <v>4100</v>
      </c>
      <c r="E3133" s="1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15.731707317073171</v>
      </c>
      <c r="P3133" s="14">
        <f t="shared" si="193"/>
        <v>53.75</v>
      </c>
      <c r="Q3133" t="s">
        <v>8335</v>
      </c>
      <c r="R3133" t="s">
        <v>8336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15">
        <v>30000</v>
      </c>
      <c r="E3134" s="1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3.3333333333333333E-2</v>
      </c>
      <c r="P3134" s="14">
        <f t="shared" si="193"/>
        <v>10</v>
      </c>
      <c r="Q3134" t="s">
        <v>8335</v>
      </c>
      <c r="R3134" t="s">
        <v>8336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15">
        <v>500</v>
      </c>
      <c r="E3135" s="1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 s="14">
        <f t="shared" si="193"/>
        <v>33.75</v>
      </c>
      <c r="Q3135" t="s">
        <v>8335</v>
      </c>
      <c r="R3135" t="s">
        <v>8336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15">
        <v>1000</v>
      </c>
      <c r="E3136" s="1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22.5</v>
      </c>
      <c r="P3136" s="14">
        <f t="shared" si="193"/>
        <v>18.75</v>
      </c>
      <c r="Q3136" t="s">
        <v>8335</v>
      </c>
      <c r="R3136" t="s">
        <v>8336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15">
        <v>777</v>
      </c>
      <c r="E3137" s="1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20.849420849420849</v>
      </c>
      <c r="P3137" s="14">
        <f t="shared" si="193"/>
        <v>23.142857142857142</v>
      </c>
      <c r="Q3137" t="s">
        <v>8335</v>
      </c>
      <c r="R3137" t="s">
        <v>8336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15">
        <v>500</v>
      </c>
      <c r="E3138" s="1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127.8</v>
      </c>
      <c r="P3138" s="14">
        <f t="shared" si="193"/>
        <v>29.045454545454547</v>
      </c>
      <c r="Q3138" t="s">
        <v>8335</v>
      </c>
      <c r="R3138" t="s">
        <v>8336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15">
        <v>1500</v>
      </c>
      <c r="E3139" s="1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(E3139/D3139)*100</f>
        <v>3.3333333333333335</v>
      </c>
      <c r="P3139" s="14">
        <f t="shared" ref="P3139:P3202" si="197">E3139/L3139</f>
        <v>50</v>
      </c>
      <c r="Q3139" t="s">
        <v>8335</v>
      </c>
      <c r="R3139" t="s">
        <v>8336</v>
      </c>
      <c r="S3139" s="9">
        <f t="shared" ref="S3139:S3202" si="198">(((J3139/60)/60/24)+DATE(1970,1,1))</f>
        <v>42807.885057870371</v>
      </c>
      <c r="T3139" s="9">
        <f t="shared" ref="T3139:T3202" si="199">(((I3139/60)/60/24)+DATE(1970,1,1))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15">
        <v>200</v>
      </c>
      <c r="E3140" s="1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 s="14" t="e">
        <f t="shared" si="197"/>
        <v>#DIV/0!</v>
      </c>
      <c r="Q3140" t="s">
        <v>8335</v>
      </c>
      <c r="R3140" t="s">
        <v>8336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15">
        <v>50000</v>
      </c>
      <c r="E3141" s="1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5.4</v>
      </c>
      <c r="P3141" s="14">
        <f t="shared" si="197"/>
        <v>450</v>
      </c>
      <c r="Q3141" t="s">
        <v>8335</v>
      </c>
      <c r="R3141" t="s">
        <v>8336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15">
        <v>10000</v>
      </c>
      <c r="E3142" s="1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0.96</v>
      </c>
      <c r="P3142" s="14">
        <f t="shared" si="197"/>
        <v>24</v>
      </c>
      <c r="Q3142" t="s">
        <v>8335</v>
      </c>
      <c r="R3142" t="s">
        <v>8336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15">
        <v>500</v>
      </c>
      <c r="E3143" s="1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51.6</v>
      </c>
      <c r="P3143" s="14">
        <f t="shared" si="197"/>
        <v>32.25</v>
      </c>
      <c r="Q3143" t="s">
        <v>8335</v>
      </c>
      <c r="R3143" t="s">
        <v>8336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15">
        <v>2750</v>
      </c>
      <c r="E3144" s="1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</v>
      </c>
      <c r="P3144" s="14">
        <f t="shared" si="197"/>
        <v>15</v>
      </c>
      <c r="Q3144" t="s">
        <v>8335</v>
      </c>
      <c r="R3144" t="s">
        <v>8336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15">
        <v>700</v>
      </c>
      <c r="E3145" s="1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 s="14" t="e">
        <f t="shared" si="197"/>
        <v>#DIV/0!</v>
      </c>
      <c r="Q3145" t="s">
        <v>8335</v>
      </c>
      <c r="R3145" t="s">
        <v>8336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15">
        <v>10000</v>
      </c>
      <c r="E3146" s="1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75.400000000000006</v>
      </c>
      <c r="P3146" s="14">
        <f t="shared" si="197"/>
        <v>251.33333333333334</v>
      </c>
      <c r="Q3146" t="s">
        <v>8335</v>
      </c>
      <c r="R3146" t="s">
        <v>8336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15">
        <v>25000</v>
      </c>
      <c r="E3147" s="1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 s="14" t="e">
        <f t="shared" si="197"/>
        <v>#DIV/0!</v>
      </c>
      <c r="Q3147" t="s">
        <v>8335</v>
      </c>
      <c r="R3147" t="s">
        <v>8336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15">
        <v>50000</v>
      </c>
      <c r="E3148" s="1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10.5</v>
      </c>
      <c r="P3148" s="14">
        <f t="shared" si="197"/>
        <v>437.5</v>
      </c>
      <c r="Q3148" t="s">
        <v>8335</v>
      </c>
      <c r="R3148" t="s">
        <v>8336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15">
        <v>20000</v>
      </c>
      <c r="E3149" s="1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117.52499999999999</v>
      </c>
      <c r="P3149" s="14">
        <f t="shared" si="197"/>
        <v>110.35211267605634</v>
      </c>
      <c r="Q3149" t="s">
        <v>8335</v>
      </c>
      <c r="R3149" t="s">
        <v>8336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15">
        <v>1800</v>
      </c>
      <c r="E3150" s="1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131.16666666666669</v>
      </c>
      <c r="P3150" s="14">
        <f t="shared" si="197"/>
        <v>41.421052631578945</v>
      </c>
      <c r="Q3150" t="s">
        <v>8335</v>
      </c>
      <c r="R3150" t="s">
        <v>8336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15">
        <v>1250</v>
      </c>
      <c r="E3151" s="1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 s="14">
        <f t="shared" si="197"/>
        <v>52</v>
      </c>
      <c r="Q3151" t="s">
        <v>8335</v>
      </c>
      <c r="R3151" t="s">
        <v>8336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15">
        <v>3500</v>
      </c>
      <c r="E3152" s="1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 s="14">
        <f t="shared" si="197"/>
        <v>33.990384615384613</v>
      </c>
      <c r="Q3152" t="s">
        <v>8335</v>
      </c>
      <c r="R3152" t="s">
        <v>8336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15">
        <v>3500</v>
      </c>
      <c r="E3153" s="1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100.4</v>
      </c>
      <c r="P3153" s="14">
        <f t="shared" si="197"/>
        <v>103.35294117647059</v>
      </c>
      <c r="Q3153" t="s">
        <v>8335</v>
      </c>
      <c r="R3153" t="s">
        <v>8336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15">
        <v>2200</v>
      </c>
      <c r="E3154" s="1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105.95454545454545</v>
      </c>
      <c r="P3154" s="14">
        <f t="shared" si="197"/>
        <v>34.791044776119406</v>
      </c>
      <c r="Q3154" t="s">
        <v>8335</v>
      </c>
      <c r="R3154" t="s">
        <v>8336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15">
        <v>3000</v>
      </c>
      <c r="E3155" s="1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335.58333333333337</v>
      </c>
      <c r="P3155" s="14">
        <f t="shared" si="197"/>
        <v>41.773858921161825</v>
      </c>
      <c r="Q3155" t="s">
        <v>8335</v>
      </c>
      <c r="R3155" t="s">
        <v>8336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15">
        <v>7000</v>
      </c>
      <c r="E3156" s="1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112.92857142857142</v>
      </c>
      <c r="P3156" s="14">
        <f t="shared" si="197"/>
        <v>64.268292682926827</v>
      </c>
      <c r="Q3156" t="s">
        <v>8335</v>
      </c>
      <c r="R3156" t="s">
        <v>8336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15">
        <v>5000</v>
      </c>
      <c r="E3157" s="1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188.50460000000001</v>
      </c>
      <c r="P3157" s="14">
        <f t="shared" si="197"/>
        <v>31.209370860927152</v>
      </c>
      <c r="Q3157" t="s">
        <v>8335</v>
      </c>
      <c r="R3157" t="s">
        <v>8336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15">
        <v>5500</v>
      </c>
      <c r="E3158" s="1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101.81818181818181</v>
      </c>
      <c r="P3158" s="14">
        <f t="shared" si="197"/>
        <v>62.921348314606739</v>
      </c>
      <c r="Q3158" t="s">
        <v>8335</v>
      </c>
      <c r="R3158" t="s">
        <v>8336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15">
        <v>4000</v>
      </c>
      <c r="E3159" s="1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 s="14">
        <f t="shared" si="197"/>
        <v>98.536585365853654</v>
      </c>
      <c r="Q3159" t="s">
        <v>8335</v>
      </c>
      <c r="R3159" t="s">
        <v>8336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15">
        <v>5000</v>
      </c>
      <c r="E3160" s="1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113.99999999999999</v>
      </c>
      <c r="P3160" s="14">
        <f t="shared" si="197"/>
        <v>82.608695652173907</v>
      </c>
      <c r="Q3160" t="s">
        <v>8335</v>
      </c>
      <c r="R3160" t="s">
        <v>8336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15">
        <v>1500</v>
      </c>
      <c r="E3161" s="1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133.48133333333334</v>
      </c>
      <c r="P3161" s="14">
        <f t="shared" si="197"/>
        <v>38.504230769230773</v>
      </c>
      <c r="Q3161" t="s">
        <v>8335</v>
      </c>
      <c r="R3161" t="s">
        <v>8336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15">
        <v>4500</v>
      </c>
      <c r="E3162" s="1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101.53333333333335</v>
      </c>
      <c r="P3162" s="14">
        <f t="shared" si="197"/>
        <v>80.15789473684211</v>
      </c>
      <c r="Q3162" t="s">
        <v>8335</v>
      </c>
      <c r="R3162" t="s">
        <v>8336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15">
        <v>2000</v>
      </c>
      <c r="E3163" s="1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105.1</v>
      </c>
      <c r="P3163" s="14">
        <f t="shared" si="197"/>
        <v>28.405405405405407</v>
      </c>
      <c r="Q3163" t="s">
        <v>8335</v>
      </c>
      <c r="R3163" t="s">
        <v>8336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15">
        <v>4000</v>
      </c>
      <c r="E3164" s="1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127.15</v>
      </c>
      <c r="P3164" s="14">
        <f t="shared" si="197"/>
        <v>80.730158730158735</v>
      </c>
      <c r="Q3164" t="s">
        <v>8335</v>
      </c>
      <c r="R3164" t="s">
        <v>8336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15">
        <v>13000</v>
      </c>
      <c r="E3165" s="1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111.15384615384616</v>
      </c>
      <c r="P3165" s="14">
        <f t="shared" si="197"/>
        <v>200.69444444444446</v>
      </c>
      <c r="Q3165" t="s">
        <v>8335</v>
      </c>
      <c r="R3165" t="s">
        <v>8336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15">
        <v>2500</v>
      </c>
      <c r="E3166" s="1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106.76</v>
      </c>
      <c r="P3166" s="14">
        <f t="shared" si="197"/>
        <v>37.591549295774648</v>
      </c>
      <c r="Q3166" t="s">
        <v>8335</v>
      </c>
      <c r="R3166" t="s">
        <v>8336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15">
        <v>750</v>
      </c>
      <c r="E3167" s="1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162.66666666666666</v>
      </c>
      <c r="P3167" s="14">
        <f t="shared" si="197"/>
        <v>58.095238095238095</v>
      </c>
      <c r="Q3167" t="s">
        <v>8335</v>
      </c>
      <c r="R3167" t="s">
        <v>8336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15">
        <v>35000</v>
      </c>
      <c r="E3168" s="1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160.22808571428573</v>
      </c>
      <c r="P3168" s="14">
        <f t="shared" si="197"/>
        <v>60.300892473118282</v>
      </c>
      <c r="Q3168" t="s">
        <v>8335</v>
      </c>
      <c r="R3168" t="s">
        <v>8336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15">
        <v>3000</v>
      </c>
      <c r="E3169" s="1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116.16666666666666</v>
      </c>
      <c r="P3169" s="14">
        <f t="shared" si="197"/>
        <v>63.363636363636367</v>
      </c>
      <c r="Q3169" t="s">
        <v>8335</v>
      </c>
      <c r="R3169" t="s">
        <v>8336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15">
        <v>2500</v>
      </c>
      <c r="E3170" s="1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124.2</v>
      </c>
      <c r="P3170" s="14">
        <f t="shared" si="197"/>
        <v>50.901639344262293</v>
      </c>
      <c r="Q3170" t="s">
        <v>8335</v>
      </c>
      <c r="R3170" t="s">
        <v>8336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15">
        <v>8000</v>
      </c>
      <c r="E3171" s="1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103.01249999999999</v>
      </c>
      <c r="P3171" s="14">
        <f t="shared" si="197"/>
        <v>100.5</v>
      </c>
      <c r="Q3171" t="s">
        <v>8335</v>
      </c>
      <c r="R3171" t="s">
        <v>8336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15">
        <v>2000</v>
      </c>
      <c r="E3172" s="1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112.25</v>
      </c>
      <c r="P3172" s="14">
        <f t="shared" si="197"/>
        <v>31.619718309859156</v>
      </c>
      <c r="Q3172" t="s">
        <v>8335</v>
      </c>
      <c r="R3172" t="s">
        <v>8336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15">
        <v>7000</v>
      </c>
      <c r="E3173" s="1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108.8142857142857</v>
      </c>
      <c r="P3173" s="14">
        <f t="shared" si="197"/>
        <v>65.102564102564102</v>
      </c>
      <c r="Q3173" t="s">
        <v>8335</v>
      </c>
      <c r="R3173" t="s">
        <v>8336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15">
        <v>2000</v>
      </c>
      <c r="E3174" s="1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114.99999999999999</v>
      </c>
      <c r="P3174" s="14">
        <f t="shared" si="197"/>
        <v>79.310344827586206</v>
      </c>
      <c r="Q3174" t="s">
        <v>8335</v>
      </c>
      <c r="R3174" t="s">
        <v>8336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15">
        <v>10000</v>
      </c>
      <c r="E3175" s="1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 s="14">
        <f t="shared" si="197"/>
        <v>139.18918918918919</v>
      </c>
      <c r="Q3175" t="s">
        <v>8335</v>
      </c>
      <c r="R3175" t="s">
        <v>8336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15">
        <v>3000</v>
      </c>
      <c r="E3176" s="1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101.13333333333334</v>
      </c>
      <c r="P3176" s="14">
        <f t="shared" si="197"/>
        <v>131.91304347826087</v>
      </c>
      <c r="Q3176" t="s">
        <v>8335</v>
      </c>
      <c r="R3176" t="s">
        <v>8336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15">
        <v>5000</v>
      </c>
      <c r="E3177" s="1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109.55999999999999</v>
      </c>
      <c r="P3177" s="14">
        <f t="shared" si="197"/>
        <v>91.3</v>
      </c>
      <c r="Q3177" t="s">
        <v>8335</v>
      </c>
      <c r="R3177" t="s">
        <v>8336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15">
        <v>1900</v>
      </c>
      <c r="E3178" s="1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114.8421052631579</v>
      </c>
      <c r="P3178" s="14">
        <f t="shared" si="197"/>
        <v>39.672727272727272</v>
      </c>
      <c r="Q3178" t="s">
        <v>8335</v>
      </c>
      <c r="R3178" t="s">
        <v>8336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15">
        <v>2500</v>
      </c>
      <c r="E3179" s="1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117.39999999999999</v>
      </c>
      <c r="P3179" s="14">
        <f t="shared" si="197"/>
        <v>57.549019607843135</v>
      </c>
      <c r="Q3179" t="s">
        <v>8335</v>
      </c>
      <c r="R3179" t="s">
        <v>8336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15">
        <v>1500</v>
      </c>
      <c r="E3180" s="1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171.73333333333335</v>
      </c>
      <c r="P3180" s="14">
        <f t="shared" si="197"/>
        <v>33.025641025641029</v>
      </c>
      <c r="Q3180" t="s">
        <v>8335</v>
      </c>
      <c r="R3180" t="s">
        <v>8336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15">
        <v>4200</v>
      </c>
      <c r="E3181" s="1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114.16238095238094</v>
      </c>
      <c r="P3181" s="14">
        <f t="shared" si="197"/>
        <v>77.335806451612896</v>
      </c>
      <c r="Q3181" t="s">
        <v>8335</v>
      </c>
      <c r="R3181" t="s">
        <v>8336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15">
        <v>1200</v>
      </c>
      <c r="E3182" s="1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119.75</v>
      </c>
      <c r="P3182" s="14">
        <f t="shared" si="197"/>
        <v>31.933333333333334</v>
      </c>
      <c r="Q3182" t="s">
        <v>8335</v>
      </c>
      <c r="R3182" t="s">
        <v>8336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15">
        <v>500</v>
      </c>
      <c r="E3183" s="1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109.00000000000001</v>
      </c>
      <c r="P3183" s="14">
        <f t="shared" si="197"/>
        <v>36.333333333333336</v>
      </c>
      <c r="Q3183" t="s">
        <v>8335</v>
      </c>
      <c r="R3183" t="s">
        <v>8336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15">
        <v>7000</v>
      </c>
      <c r="E3184" s="1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100.88571428571429</v>
      </c>
      <c r="P3184" s="14">
        <f t="shared" si="197"/>
        <v>46.768211920529801</v>
      </c>
      <c r="Q3184" t="s">
        <v>8335</v>
      </c>
      <c r="R3184" t="s">
        <v>8336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15">
        <v>2500</v>
      </c>
      <c r="E3185" s="1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109.00000000000001</v>
      </c>
      <c r="P3185" s="14">
        <f t="shared" si="197"/>
        <v>40.073529411764703</v>
      </c>
      <c r="Q3185" t="s">
        <v>8335</v>
      </c>
      <c r="R3185" t="s">
        <v>8336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15">
        <v>4300</v>
      </c>
      <c r="E3186" s="1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107.20930232558139</v>
      </c>
      <c r="P3186" s="14">
        <f t="shared" si="197"/>
        <v>100.21739130434783</v>
      </c>
      <c r="Q3186" t="s">
        <v>8335</v>
      </c>
      <c r="R3186" t="s">
        <v>8336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15">
        <v>1000</v>
      </c>
      <c r="E3187" s="1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 s="14">
        <f t="shared" si="197"/>
        <v>41.666666666666664</v>
      </c>
      <c r="Q3187" t="s">
        <v>8335</v>
      </c>
      <c r="R3187" t="s">
        <v>8336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15">
        <v>3200</v>
      </c>
      <c r="E3188" s="1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102.18750000000001</v>
      </c>
      <c r="P3188" s="14">
        <f t="shared" si="197"/>
        <v>46.714285714285715</v>
      </c>
      <c r="Q3188" t="s">
        <v>8335</v>
      </c>
      <c r="R3188" t="s">
        <v>8336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15">
        <v>15000</v>
      </c>
      <c r="E3189" s="1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116.29333333333334</v>
      </c>
      <c r="P3189" s="14">
        <f t="shared" si="197"/>
        <v>71.491803278688522</v>
      </c>
      <c r="Q3189" t="s">
        <v>8335</v>
      </c>
      <c r="R3189" t="s">
        <v>8336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15">
        <v>200</v>
      </c>
      <c r="E3190" s="1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 s="14">
        <f t="shared" si="197"/>
        <v>14.444444444444445</v>
      </c>
      <c r="Q3190" t="s">
        <v>8335</v>
      </c>
      <c r="R3190" t="s">
        <v>8364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15">
        <v>55000</v>
      </c>
      <c r="E3191" s="1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12.327272727272726</v>
      </c>
      <c r="P3191" s="14">
        <f t="shared" si="197"/>
        <v>356.84210526315792</v>
      </c>
      <c r="Q3191" t="s">
        <v>8335</v>
      </c>
      <c r="R3191" t="s">
        <v>8364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15">
        <v>4000</v>
      </c>
      <c r="E3192" s="1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 s="14" t="e">
        <f t="shared" si="197"/>
        <v>#DIV/0!</v>
      </c>
      <c r="Q3192" t="s">
        <v>8335</v>
      </c>
      <c r="R3192" t="s">
        <v>8364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15">
        <v>3750</v>
      </c>
      <c r="E3193" s="1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4.0266666666666664</v>
      </c>
      <c r="P3193" s="14">
        <f t="shared" si="197"/>
        <v>37.75</v>
      </c>
      <c r="Q3193" t="s">
        <v>8335</v>
      </c>
      <c r="R3193" t="s">
        <v>8364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15">
        <v>10000</v>
      </c>
      <c r="E3194" s="1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</v>
      </c>
      <c r="P3194" s="14">
        <f t="shared" si="197"/>
        <v>12.75</v>
      </c>
      <c r="Q3194" t="s">
        <v>8335</v>
      </c>
      <c r="R3194" t="s">
        <v>8364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15">
        <v>5000</v>
      </c>
      <c r="E3195" s="1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11.74</v>
      </c>
      <c r="P3195" s="14">
        <f t="shared" si="197"/>
        <v>24.458333333333332</v>
      </c>
      <c r="Q3195" t="s">
        <v>8335</v>
      </c>
      <c r="R3195" t="s">
        <v>8364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15">
        <v>11000</v>
      </c>
      <c r="E3196" s="1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 s="14" t="e">
        <f t="shared" si="197"/>
        <v>#DIV/0!</v>
      </c>
      <c r="Q3196" t="s">
        <v>8335</v>
      </c>
      <c r="R3196" t="s">
        <v>8364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15">
        <v>3500</v>
      </c>
      <c r="E3197" s="1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59.142857142857139</v>
      </c>
      <c r="P3197" s="14">
        <f t="shared" si="197"/>
        <v>53.07692307692308</v>
      </c>
      <c r="Q3197" t="s">
        <v>8335</v>
      </c>
      <c r="R3197" t="s">
        <v>8364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15">
        <v>3000000</v>
      </c>
      <c r="E3198" s="1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0.06</v>
      </c>
      <c r="P3198" s="14">
        <f t="shared" si="197"/>
        <v>300</v>
      </c>
      <c r="Q3198" t="s">
        <v>8335</v>
      </c>
      <c r="R3198" t="s">
        <v>8364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15">
        <v>10000</v>
      </c>
      <c r="E3199" s="1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11.450000000000001</v>
      </c>
      <c r="P3199" s="14">
        <f t="shared" si="197"/>
        <v>286.25</v>
      </c>
      <c r="Q3199" t="s">
        <v>8335</v>
      </c>
      <c r="R3199" t="s">
        <v>8364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15">
        <v>30000</v>
      </c>
      <c r="E3200" s="1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0.36666666666666664</v>
      </c>
      <c r="P3200" s="14">
        <f t="shared" si="197"/>
        <v>36.666666666666664</v>
      </c>
      <c r="Q3200" t="s">
        <v>8335</v>
      </c>
      <c r="R3200" t="s">
        <v>8364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15">
        <v>5000</v>
      </c>
      <c r="E3201" s="1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52.16</v>
      </c>
      <c r="P3201" s="14">
        <f t="shared" si="197"/>
        <v>49.20754716981132</v>
      </c>
      <c r="Q3201" t="s">
        <v>8335</v>
      </c>
      <c r="R3201" t="s">
        <v>8364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15">
        <v>50000</v>
      </c>
      <c r="E3202" s="1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2E-3</v>
      </c>
      <c r="P3202" s="14">
        <f t="shared" si="197"/>
        <v>1</v>
      </c>
      <c r="Q3202" t="s">
        <v>8335</v>
      </c>
      <c r="R3202" t="s">
        <v>8364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15">
        <v>2000</v>
      </c>
      <c r="E3203" s="1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(E3203/D3203)*100</f>
        <v>1.25</v>
      </c>
      <c r="P3203" s="14">
        <f t="shared" ref="P3203:P3266" si="201">E3203/L3203</f>
        <v>12.5</v>
      </c>
      <c r="Q3203" t="s">
        <v>8335</v>
      </c>
      <c r="R3203" t="s">
        <v>8364</v>
      </c>
      <c r="S3203" s="9">
        <f t="shared" ref="S3203:S3266" si="202">(((J3203/60)/60/24)+DATE(1970,1,1))</f>
        <v>41861.767094907409</v>
      </c>
      <c r="T3203" s="9">
        <f t="shared" ref="T3203:T3266" si="203">(((I3203/60)/60/24)+DATE(1970,1,1))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15">
        <v>5000</v>
      </c>
      <c r="E3204" s="1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54.52</v>
      </c>
      <c r="P3204" s="14">
        <f t="shared" si="201"/>
        <v>109.04</v>
      </c>
      <c r="Q3204" t="s">
        <v>8335</v>
      </c>
      <c r="R3204" t="s">
        <v>8364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15">
        <v>1000</v>
      </c>
      <c r="E3205" s="1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 s="14">
        <f t="shared" si="201"/>
        <v>41.666666666666664</v>
      </c>
      <c r="Q3205" t="s">
        <v>8335</v>
      </c>
      <c r="R3205" t="s">
        <v>8364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15">
        <v>500</v>
      </c>
      <c r="E3206" s="1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 s="14" t="e">
        <f t="shared" si="201"/>
        <v>#DIV/0!</v>
      </c>
      <c r="Q3206" t="s">
        <v>8335</v>
      </c>
      <c r="R3206" t="s">
        <v>8364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15">
        <v>8000</v>
      </c>
      <c r="E3207" s="1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3.4125000000000001</v>
      </c>
      <c r="P3207" s="14">
        <f t="shared" si="201"/>
        <v>22.75</v>
      </c>
      <c r="Q3207" t="s">
        <v>8335</v>
      </c>
      <c r="R3207" t="s">
        <v>8364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15">
        <v>5000</v>
      </c>
      <c r="E3208" s="1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 s="14" t="e">
        <f t="shared" si="201"/>
        <v>#DIV/0!</v>
      </c>
      <c r="Q3208" t="s">
        <v>8335</v>
      </c>
      <c r="R3208" t="s">
        <v>8364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15">
        <v>5500</v>
      </c>
      <c r="E3209" s="1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46.36363636363636</v>
      </c>
      <c r="P3209" s="14">
        <f t="shared" si="201"/>
        <v>70.833333333333329</v>
      </c>
      <c r="Q3209" t="s">
        <v>8335</v>
      </c>
      <c r="R3209" t="s">
        <v>8364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15">
        <v>5000</v>
      </c>
      <c r="E3210" s="1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103.49999999999999</v>
      </c>
      <c r="P3210" s="14">
        <f t="shared" si="201"/>
        <v>63.109756097560975</v>
      </c>
      <c r="Q3210" t="s">
        <v>8335</v>
      </c>
      <c r="R3210" t="s">
        <v>8336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15">
        <v>9500</v>
      </c>
      <c r="E3211" s="1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119.32315789473684</v>
      </c>
      <c r="P3211" s="14">
        <f t="shared" si="201"/>
        <v>50.157964601769912</v>
      </c>
      <c r="Q3211" t="s">
        <v>8335</v>
      </c>
      <c r="R3211" t="s">
        <v>8336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15">
        <v>3000</v>
      </c>
      <c r="E3212" s="1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125.76666666666667</v>
      </c>
      <c r="P3212" s="14">
        <f t="shared" si="201"/>
        <v>62.883333333333333</v>
      </c>
      <c r="Q3212" t="s">
        <v>8335</v>
      </c>
      <c r="R3212" t="s">
        <v>8336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15">
        <v>23000</v>
      </c>
      <c r="E3213" s="1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119.74347826086958</v>
      </c>
      <c r="P3213" s="14">
        <f t="shared" si="201"/>
        <v>85.531055900621112</v>
      </c>
      <c r="Q3213" t="s">
        <v>8335</v>
      </c>
      <c r="R3213" t="s">
        <v>8336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15">
        <v>4000</v>
      </c>
      <c r="E3214" s="1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126.25</v>
      </c>
      <c r="P3214" s="14">
        <f t="shared" si="201"/>
        <v>53.723404255319146</v>
      </c>
      <c r="Q3214" t="s">
        <v>8335</v>
      </c>
      <c r="R3214" t="s">
        <v>8336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15">
        <v>6000</v>
      </c>
      <c r="E3215" s="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100.11666666666667</v>
      </c>
      <c r="P3215" s="14">
        <f t="shared" si="201"/>
        <v>127.80851063829788</v>
      </c>
      <c r="Q3215" t="s">
        <v>8335</v>
      </c>
      <c r="R3215" t="s">
        <v>8336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15">
        <v>12000</v>
      </c>
      <c r="E3216" s="1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102.13333333333334</v>
      </c>
      <c r="P3216" s="14">
        <f t="shared" si="201"/>
        <v>106.57391304347826</v>
      </c>
      <c r="Q3216" t="s">
        <v>8335</v>
      </c>
      <c r="R3216" t="s">
        <v>8336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15">
        <v>35000</v>
      </c>
      <c r="E3217" s="1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100.35142857142858</v>
      </c>
      <c r="P3217" s="14">
        <f t="shared" si="201"/>
        <v>262.11194029850748</v>
      </c>
      <c r="Q3217" t="s">
        <v>8335</v>
      </c>
      <c r="R3217" t="s">
        <v>8336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15">
        <v>2000</v>
      </c>
      <c r="E3218" s="1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100.05</v>
      </c>
      <c r="P3218" s="14">
        <f t="shared" si="201"/>
        <v>57.171428571428571</v>
      </c>
      <c r="Q3218" t="s">
        <v>8335</v>
      </c>
      <c r="R3218" t="s">
        <v>8336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15">
        <v>4500</v>
      </c>
      <c r="E3219" s="1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116.02222222222223</v>
      </c>
      <c r="P3219" s="14">
        <f t="shared" si="201"/>
        <v>50.20192307692308</v>
      </c>
      <c r="Q3219" t="s">
        <v>8335</v>
      </c>
      <c r="R3219" t="s">
        <v>8336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15">
        <v>12000</v>
      </c>
      <c r="E3220" s="1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102.1</v>
      </c>
      <c r="P3220" s="14">
        <f t="shared" si="201"/>
        <v>66.586956521739125</v>
      </c>
      <c r="Q3220" t="s">
        <v>8335</v>
      </c>
      <c r="R3220" t="s">
        <v>8336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15">
        <v>20000</v>
      </c>
      <c r="E3221" s="1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100.11000000000001</v>
      </c>
      <c r="P3221" s="14">
        <f t="shared" si="201"/>
        <v>168.25210084033614</v>
      </c>
      <c r="Q3221" t="s">
        <v>8335</v>
      </c>
      <c r="R3221" t="s">
        <v>8336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15">
        <v>15000</v>
      </c>
      <c r="E3222" s="1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100.84</v>
      </c>
      <c r="P3222" s="14">
        <f t="shared" si="201"/>
        <v>256.37288135593218</v>
      </c>
      <c r="Q3222" t="s">
        <v>8335</v>
      </c>
      <c r="R3222" t="s">
        <v>8336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15">
        <v>4000</v>
      </c>
      <c r="E3223" s="1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103.42499999999998</v>
      </c>
      <c r="P3223" s="14">
        <f t="shared" si="201"/>
        <v>36.610619469026545</v>
      </c>
      <c r="Q3223" t="s">
        <v>8335</v>
      </c>
      <c r="R3223" t="s">
        <v>8336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15">
        <v>2500</v>
      </c>
      <c r="E3224" s="1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124.8</v>
      </c>
      <c r="P3224" s="14">
        <f t="shared" si="201"/>
        <v>37.142857142857146</v>
      </c>
      <c r="Q3224" t="s">
        <v>8335</v>
      </c>
      <c r="R3224" t="s">
        <v>8336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15">
        <v>3100</v>
      </c>
      <c r="E3225" s="1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109.51612903225806</v>
      </c>
      <c r="P3225" s="14">
        <f t="shared" si="201"/>
        <v>45.878378378378379</v>
      </c>
      <c r="Q3225" t="s">
        <v>8335</v>
      </c>
      <c r="R3225" t="s">
        <v>8336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15">
        <v>30000</v>
      </c>
      <c r="E3226" s="1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102.03333333333333</v>
      </c>
      <c r="P3226" s="14">
        <f t="shared" si="201"/>
        <v>141.71296296296296</v>
      </c>
      <c r="Q3226" t="s">
        <v>8335</v>
      </c>
      <c r="R3226" t="s">
        <v>8336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15">
        <v>2000</v>
      </c>
      <c r="E3227" s="1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102.35000000000001</v>
      </c>
      <c r="P3227" s="14">
        <f t="shared" si="201"/>
        <v>52.487179487179489</v>
      </c>
      <c r="Q3227" t="s">
        <v>8335</v>
      </c>
      <c r="R3227" t="s">
        <v>8336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15">
        <v>1200</v>
      </c>
      <c r="E3228" s="1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104.16666666666667</v>
      </c>
      <c r="P3228" s="14">
        <f t="shared" si="201"/>
        <v>59.523809523809526</v>
      </c>
      <c r="Q3228" t="s">
        <v>8335</v>
      </c>
      <c r="R3228" t="s">
        <v>8336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15">
        <v>1200</v>
      </c>
      <c r="E3229" s="1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 s="14">
        <f t="shared" si="201"/>
        <v>50</v>
      </c>
      <c r="Q3229" t="s">
        <v>8335</v>
      </c>
      <c r="R3229" t="s">
        <v>8336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15">
        <v>7000</v>
      </c>
      <c r="E3230" s="1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102.34285714285714</v>
      </c>
      <c r="P3230" s="14">
        <f t="shared" si="201"/>
        <v>193.62162162162161</v>
      </c>
      <c r="Q3230" t="s">
        <v>8335</v>
      </c>
      <c r="R3230" t="s">
        <v>8336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15">
        <v>20000</v>
      </c>
      <c r="E3231" s="1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107.86500000000001</v>
      </c>
      <c r="P3231" s="14">
        <f t="shared" si="201"/>
        <v>106.79702970297029</v>
      </c>
      <c r="Q3231" t="s">
        <v>8335</v>
      </c>
      <c r="R3231" t="s">
        <v>8336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15">
        <v>2600</v>
      </c>
      <c r="E3232" s="1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109.88461538461539</v>
      </c>
      <c r="P3232" s="14">
        <f t="shared" si="201"/>
        <v>77.21621621621621</v>
      </c>
      <c r="Q3232" t="s">
        <v>8335</v>
      </c>
      <c r="R3232" t="s">
        <v>8336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15">
        <v>1000</v>
      </c>
      <c r="E3233" s="1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 s="14">
        <f t="shared" si="201"/>
        <v>57.5</v>
      </c>
      <c r="Q3233" t="s">
        <v>8335</v>
      </c>
      <c r="R3233" t="s">
        <v>8336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15">
        <v>1000</v>
      </c>
      <c r="E3234" s="1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131.20000000000002</v>
      </c>
      <c r="P3234" s="14">
        <f t="shared" si="201"/>
        <v>50.46153846153846</v>
      </c>
      <c r="Q3234" t="s">
        <v>8335</v>
      </c>
      <c r="R3234" t="s">
        <v>8336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15">
        <v>5000</v>
      </c>
      <c r="E3235" s="1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118.8</v>
      </c>
      <c r="P3235" s="14">
        <f t="shared" si="201"/>
        <v>97.377049180327873</v>
      </c>
      <c r="Q3235" t="s">
        <v>8335</v>
      </c>
      <c r="R3235" t="s">
        <v>8336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15">
        <v>4000</v>
      </c>
      <c r="E3236" s="1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100.39275000000001</v>
      </c>
      <c r="P3236" s="14">
        <f t="shared" si="201"/>
        <v>34.91921739130435</v>
      </c>
      <c r="Q3236" t="s">
        <v>8335</v>
      </c>
      <c r="R3236" t="s">
        <v>8336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15">
        <v>15000</v>
      </c>
      <c r="E3237" s="1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103.20666666666666</v>
      </c>
      <c r="P3237" s="14">
        <f t="shared" si="201"/>
        <v>85.530386740331494</v>
      </c>
      <c r="Q3237" t="s">
        <v>8335</v>
      </c>
      <c r="R3237" t="s">
        <v>8336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15">
        <v>20000</v>
      </c>
      <c r="E3238" s="1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100.6</v>
      </c>
      <c r="P3238" s="14">
        <f t="shared" si="201"/>
        <v>182.90909090909091</v>
      </c>
      <c r="Q3238" t="s">
        <v>8335</v>
      </c>
      <c r="R3238" t="s">
        <v>8336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15">
        <v>35000</v>
      </c>
      <c r="E3239" s="1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100.78754285714287</v>
      </c>
      <c r="P3239" s="14">
        <f t="shared" si="201"/>
        <v>131.13620817843866</v>
      </c>
      <c r="Q3239" t="s">
        <v>8335</v>
      </c>
      <c r="R3239" t="s">
        <v>8336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15">
        <v>2800</v>
      </c>
      <c r="E3240" s="1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112.32142857142857</v>
      </c>
      <c r="P3240" s="14">
        <f t="shared" si="201"/>
        <v>39.810126582278478</v>
      </c>
      <c r="Q3240" t="s">
        <v>8335</v>
      </c>
      <c r="R3240" t="s">
        <v>8336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15">
        <v>5862</v>
      </c>
      <c r="E3241" s="1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105.91914022517912</v>
      </c>
      <c r="P3241" s="14">
        <f t="shared" si="201"/>
        <v>59.701730769230764</v>
      </c>
      <c r="Q3241" t="s">
        <v>8335</v>
      </c>
      <c r="R3241" t="s">
        <v>8336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15">
        <v>3000</v>
      </c>
      <c r="E3242" s="1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100.56666666666668</v>
      </c>
      <c r="P3242" s="14">
        <f t="shared" si="201"/>
        <v>88.735294117647058</v>
      </c>
      <c r="Q3242" t="s">
        <v>8335</v>
      </c>
      <c r="R3242" t="s">
        <v>8336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15">
        <v>8500</v>
      </c>
      <c r="E3243" s="1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115.30588235294117</v>
      </c>
      <c r="P3243" s="14">
        <f t="shared" si="201"/>
        <v>58.688622754491021</v>
      </c>
      <c r="Q3243" t="s">
        <v>8335</v>
      </c>
      <c r="R3243" t="s">
        <v>8336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15">
        <v>10000</v>
      </c>
      <c r="E3244" s="1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127.30419999999999</v>
      </c>
      <c r="P3244" s="14">
        <f t="shared" si="201"/>
        <v>69.56513661202186</v>
      </c>
      <c r="Q3244" t="s">
        <v>8335</v>
      </c>
      <c r="R3244" t="s">
        <v>8336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15">
        <v>8000</v>
      </c>
      <c r="E3245" s="1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102.83750000000001</v>
      </c>
      <c r="P3245" s="14">
        <f t="shared" si="201"/>
        <v>115.87323943661971</v>
      </c>
      <c r="Q3245" t="s">
        <v>8335</v>
      </c>
      <c r="R3245" t="s">
        <v>8336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15">
        <v>1600</v>
      </c>
      <c r="E3246" s="1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102.9375</v>
      </c>
      <c r="P3246" s="14">
        <f t="shared" si="201"/>
        <v>23.869565217391305</v>
      </c>
      <c r="Q3246" t="s">
        <v>8335</v>
      </c>
      <c r="R3246" t="s">
        <v>8336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15">
        <v>21000</v>
      </c>
      <c r="E3247" s="1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104.3047619047619</v>
      </c>
      <c r="P3247" s="14">
        <f t="shared" si="201"/>
        <v>81.125925925925927</v>
      </c>
      <c r="Q3247" t="s">
        <v>8335</v>
      </c>
      <c r="R3247" t="s">
        <v>8336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15">
        <v>10000</v>
      </c>
      <c r="E3248" s="1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111.22000000000001</v>
      </c>
      <c r="P3248" s="14">
        <f t="shared" si="201"/>
        <v>57.626943005181346</v>
      </c>
      <c r="Q3248" t="s">
        <v>8335</v>
      </c>
      <c r="R3248" t="s">
        <v>8336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15">
        <v>2500</v>
      </c>
      <c r="E3249" s="1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105.86</v>
      </c>
      <c r="P3249" s="14">
        <f t="shared" si="201"/>
        <v>46.429824561403507</v>
      </c>
      <c r="Q3249" t="s">
        <v>8335</v>
      </c>
      <c r="R3249" t="s">
        <v>8336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15">
        <v>12000</v>
      </c>
      <c r="E3250" s="1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100.79166666666666</v>
      </c>
      <c r="P3250" s="14">
        <f t="shared" si="201"/>
        <v>60.475000000000001</v>
      </c>
      <c r="Q3250" t="s">
        <v>8335</v>
      </c>
      <c r="R3250" t="s">
        <v>8336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15">
        <v>5500</v>
      </c>
      <c r="E3251" s="1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104.92727272727274</v>
      </c>
      <c r="P3251" s="14">
        <f t="shared" si="201"/>
        <v>65.579545454545453</v>
      </c>
      <c r="Q3251" t="s">
        <v>8335</v>
      </c>
      <c r="R3251" t="s">
        <v>8336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15">
        <v>25000</v>
      </c>
      <c r="E3252" s="1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101.55199999999999</v>
      </c>
      <c r="P3252" s="14">
        <f t="shared" si="201"/>
        <v>119.1924882629108</v>
      </c>
      <c r="Q3252" t="s">
        <v>8335</v>
      </c>
      <c r="R3252" t="s">
        <v>8336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15">
        <v>1500</v>
      </c>
      <c r="E3253" s="1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110.73333333333333</v>
      </c>
      <c r="P3253" s="14">
        <f t="shared" si="201"/>
        <v>83.05</v>
      </c>
      <c r="Q3253" t="s">
        <v>8335</v>
      </c>
      <c r="R3253" t="s">
        <v>8336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15">
        <v>2250</v>
      </c>
      <c r="E3254" s="1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127.82222222222221</v>
      </c>
      <c r="P3254" s="14">
        <f t="shared" si="201"/>
        <v>57.52</v>
      </c>
      <c r="Q3254" t="s">
        <v>8335</v>
      </c>
      <c r="R3254" t="s">
        <v>8336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15">
        <v>20000</v>
      </c>
      <c r="E3255" s="1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101.82500000000002</v>
      </c>
      <c r="P3255" s="14">
        <f t="shared" si="201"/>
        <v>177.08695652173913</v>
      </c>
      <c r="Q3255" t="s">
        <v>8335</v>
      </c>
      <c r="R3255" t="s">
        <v>8336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15">
        <v>13000</v>
      </c>
      <c r="E3256" s="1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101.25769230769231</v>
      </c>
      <c r="P3256" s="14">
        <f t="shared" si="201"/>
        <v>70.771505376344081</v>
      </c>
      <c r="Q3256" t="s">
        <v>8335</v>
      </c>
      <c r="R3256" t="s">
        <v>8336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15">
        <v>300</v>
      </c>
      <c r="E3257" s="1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 s="14">
        <f t="shared" si="201"/>
        <v>29.166666666666668</v>
      </c>
      <c r="Q3257" t="s">
        <v>8335</v>
      </c>
      <c r="R3257" t="s">
        <v>8336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15">
        <v>10000</v>
      </c>
      <c r="E3258" s="1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128.06</v>
      </c>
      <c r="P3258" s="14">
        <f t="shared" si="201"/>
        <v>72.76136363636364</v>
      </c>
      <c r="Q3258" t="s">
        <v>8335</v>
      </c>
      <c r="R3258" t="s">
        <v>8336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15">
        <v>2000</v>
      </c>
      <c r="E3259" s="1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106.29949999999999</v>
      </c>
      <c r="P3259" s="14">
        <f t="shared" si="201"/>
        <v>51.853414634146333</v>
      </c>
      <c r="Q3259" t="s">
        <v>8335</v>
      </c>
      <c r="R3259" t="s">
        <v>8336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15">
        <v>7000</v>
      </c>
      <c r="E3260" s="1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105.21428571428571</v>
      </c>
      <c r="P3260" s="14">
        <f t="shared" si="201"/>
        <v>98.2</v>
      </c>
      <c r="Q3260" t="s">
        <v>8335</v>
      </c>
      <c r="R3260" t="s">
        <v>8336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15">
        <v>23000</v>
      </c>
      <c r="E3261" s="1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106.16782608695652</v>
      </c>
      <c r="P3261" s="14">
        <f t="shared" si="201"/>
        <v>251.7381443298969</v>
      </c>
      <c r="Q3261" t="s">
        <v>8335</v>
      </c>
      <c r="R3261" t="s">
        <v>8336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15">
        <v>5000</v>
      </c>
      <c r="E3262" s="1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109.24000000000001</v>
      </c>
      <c r="P3262" s="14">
        <f t="shared" si="201"/>
        <v>74.821917808219183</v>
      </c>
      <c r="Q3262" t="s">
        <v>8335</v>
      </c>
      <c r="R3262" t="s">
        <v>8336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15">
        <v>3300</v>
      </c>
      <c r="E3263" s="1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100.45454545454547</v>
      </c>
      <c r="P3263" s="14">
        <f t="shared" si="201"/>
        <v>67.65306122448979</v>
      </c>
      <c r="Q3263" t="s">
        <v>8335</v>
      </c>
      <c r="R3263" t="s">
        <v>8336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15">
        <v>12200</v>
      </c>
      <c r="E3264" s="1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103.04098360655738</v>
      </c>
      <c r="P3264" s="14">
        <f t="shared" si="201"/>
        <v>93.81343283582089</v>
      </c>
      <c r="Q3264" t="s">
        <v>8335</v>
      </c>
      <c r="R3264" t="s">
        <v>8336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15">
        <v>2500</v>
      </c>
      <c r="E3265" s="1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112.1664</v>
      </c>
      <c r="P3265" s="14">
        <f t="shared" si="201"/>
        <v>41.237647058823526</v>
      </c>
      <c r="Q3265" t="s">
        <v>8335</v>
      </c>
      <c r="R3265" t="s">
        <v>8336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15">
        <v>2500</v>
      </c>
      <c r="E3266" s="1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 s="14">
        <f t="shared" si="201"/>
        <v>52.551020408163268</v>
      </c>
      <c r="Q3266" t="s">
        <v>8335</v>
      </c>
      <c r="R3266" t="s">
        <v>8336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15">
        <v>2700</v>
      </c>
      <c r="E3267" s="1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(E3267/D3267)*100</f>
        <v>164</v>
      </c>
      <c r="P3267" s="14">
        <f t="shared" ref="P3267:P3330" si="205">E3267/L3267</f>
        <v>70.285714285714292</v>
      </c>
      <c r="Q3267" t="s">
        <v>8335</v>
      </c>
      <c r="R3267" t="s">
        <v>8336</v>
      </c>
      <c r="S3267" s="9">
        <f t="shared" ref="S3267:S3330" si="206">(((J3267/60)/60/24)+DATE(1970,1,1))</f>
        <v>42311.711979166663</v>
      </c>
      <c r="T3267" s="9">
        <f t="shared" ref="T3267:T3330" si="207">(((I3267/60)/60/24)+DATE(1970,1,1))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15">
        <v>6000</v>
      </c>
      <c r="E3268" s="1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131.28333333333333</v>
      </c>
      <c r="P3268" s="14">
        <f t="shared" si="205"/>
        <v>48.325153374233132</v>
      </c>
      <c r="Q3268" t="s">
        <v>8335</v>
      </c>
      <c r="R3268" t="s">
        <v>8336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15">
        <v>15000</v>
      </c>
      <c r="E3269" s="1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102.1</v>
      </c>
      <c r="P3269" s="14">
        <f t="shared" si="205"/>
        <v>53.177083333333336</v>
      </c>
      <c r="Q3269" t="s">
        <v>8335</v>
      </c>
      <c r="R3269" t="s">
        <v>8336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15">
        <v>2000</v>
      </c>
      <c r="E3270" s="1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 s="14">
        <f t="shared" si="205"/>
        <v>60.952380952380949</v>
      </c>
      <c r="Q3270" t="s">
        <v>8335</v>
      </c>
      <c r="R3270" t="s">
        <v>8336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15">
        <v>8000</v>
      </c>
      <c r="E3271" s="1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101.49999999999999</v>
      </c>
      <c r="P3271" s="14">
        <f t="shared" si="205"/>
        <v>116</v>
      </c>
      <c r="Q3271" t="s">
        <v>8335</v>
      </c>
      <c r="R3271" t="s">
        <v>8336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15">
        <v>1800</v>
      </c>
      <c r="E3272" s="1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101.66666666666666</v>
      </c>
      <c r="P3272" s="14">
        <f t="shared" si="205"/>
        <v>61</v>
      </c>
      <c r="Q3272" t="s">
        <v>8335</v>
      </c>
      <c r="R3272" t="s">
        <v>8336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15">
        <v>1500</v>
      </c>
      <c r="E3273" s="1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 s="14">
        <f t="shared" si="205"/>
        <v>38.235294117647058</v>
      </c>
      <c r="Q3273" t="s">
        <v>8335</v>
      </c>
      <c r="R3273" t="s">
        <v>8336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15">
        <v>10000</v>
      </c>
      <c r="E3274" s="1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154.43</v>
      </c>
      <c r="P3274" s="14">
        <f t="shared" si="205"/>
        <v>106.50344827586207</v>
      </c>
      <c r="Q3274" t="s">
        <v>8335</v>
      </c>
      <c r="R3274" t="s">
        <v>8336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15">
        <v>4000</v>
      </c>
      <c r="E3275" s="1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107.4</v>
      </c>
      <c r="P3275" s="14">
        <f t="shared" si="205"/>
        <v>204.57142857142858</v>
      </c>
      <c r="Q3275" t="s">
        <v>8335</v>
      </c>
      <c r="R3275" t="s">
        <v>8336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15">
        <v>15500</v>
      </c>
      <c r="E3276" s="1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101.32258064516128</v>
      </c>
      <c r="P3276" s="14">
        <f t="shared" si="205"/>
        <v>54.912587412587413</v>
      </c>
      <c r="Q3276" t="s">
        <v>8335</v>
      </c>
      <c r="R3276" t="s">
        <v>8336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15">
        <v>1800</v>
      </c>
      <c r="E3277" s="1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100.27777777777777</v>
      </c>
      <c r="P3277" s="14">
        <f t="shared" si="205"/>
        <v>150.41666666666666</v>
      </c>
      <c r="Q3277" t="s">
        <v>8335</v>
      </c>
      <c r="R3277" t="s">
        <v>8336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15">
        <v>4500</v>
      </c>
      <c r="E3278" s="1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116.84444444444443</v>
      </c>
      <c r="P3278" s="14">
        <f t="shared" si="205"/>
        <v>52.58</v>
      </c>
      <c r="Q3278" t="s">
        <v>8335</v>
      </c>
      <c r="R3278" t="s">
        <v>8336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15">
        <v>5000</v>
      </c>
      <c r="E3279" s="1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108.60000000000001</v>
      </c>
      <c r="P3279" s="14">
        <f t="shared" si="205"/>
        <v>54.3</v>
      </c>
      <c r="Q3279" t="s">
        <v>8335</v>
      </c>
      <c r="R3279" t="s">
        <v>8336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15">
        <v>2500</v>
      </c>
      <c r="E3280" s="1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103.4</v>
      </c>
      <c r="P3280" s="14">
        <f t="shared" si="205"/>
        <v>76.029411764705884</v>
      </c>
      <c r="Q3280" t="s">
        <v>8335</v>
      </c>
      <c r="R3280" t="s">
        <v>8336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15">
        <v>5800</v>
      </c>
      <c r="E3281" s="1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114.27586206896552</v>
      </c>
      <c r="P3281" s="14">
        <f t="shared" si="205"/>
        <v>105.2063492063492</v>
      </c>
      <c r="Q3281" t="s">
        <v>8335</v>
      </c>
      <c r="R3281" t="s">
        <v>8336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15">
        <v>2000</v>
      </c>
      <c r="E3282" s="1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 s="14">
        <f t="shared" si="205"/>
        <v>68.666666666666671</v>
      </c>
      <c r="Q3282" t="s">
        <v>8335</v>
      </c>
      <c r="R3282" t="s">
        <v>8336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15">
        <v>5000</v>
      </c>
      <c r="E3283" s="1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121.6</v>
      </c>
      <c r="P3283" s="14">
        <f t="shared" si="205"/>
        <v>129.36170212765958</v>
      </c>
      <c r="Q3283" t="s">
        <v>8335</v>
      </c>
      <c r="R3283" t="s">
        <v>8336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15">
        <v>31000</v>
      </c>
      <c r="E3284" s="1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102.6467741935484</v>
      </c>
      <c r="P3284" s="14">
        <f t="shared" si="205"/>
        <v>134.26371308016877</v>
      </c>
      <c r="Q3284" t="s">
        <v>8335</v>
      </c>
      <c r="R3284" t="s">
        <v>8336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15">
        <v>800</v>
      </c>
      <c r="E3285" s="1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104.75000000000001</v>
      </c>
      <c r="P3285" s="14">
        <f t="shared" si="205"/>
        <v>17.829787234042552</v>
      </c>
      <c r="Q3285" t="s">
        <v>8335</v>
      </c>
      <c r="R3285" t="s">
        <v>8336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15">
        <v>3000</v>
      </c>
      <c r="E3286" s="1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101.6</v>
      </c>
      <c r="P3286" s="14">
        <f t="shared" si="205"/>
        <v>203.2</v>
      </c>
      <c r="Q3286" t="s">
        <v>8335</v>
      </c>
      <c r="R3286" t="s">
        <v>8336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5">
        <v>4999</v>
      </c>
      <c r="E3287" s="1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112.10242048409683</v>
      </c>
      <c r="P3287" s="14">
        <f t="shared" si="205"/>
        <v>69.18518518518519</v>
      </c>
      <c r="Q3287" t="s">
        <v>8335</v>
      </c>
      <c r="R3287" t="s">
        <v>8336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15">
        <v>15000</v>
      </c>
      <c r="E3288" s="1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101.76666666666667</v>
      </c>
      <c r="P3288" s="14">
        <f t="shared" si="205"/>
        <v>125.12295081967213</v>
      </c>
      <c r="Q3288" t="s">
        <v>8335</v>
      </c>
      <c r="R3288" t="s">
        <v>8336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15">
        <v>2500</v>
      </c>
      <c r="E3289" s="1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 s="14">
        <f t="shared" si="205"/>
        <v>73.529411764705884</v>
      </c>
      <c r="Q3289" t="s">
        <v>8335</v>
      </c>
      <c r="R3289" t="s">
        <v>8336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15">
        <v>10000</v>
      </c>
      <c r="E3290" s="1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100.26489999999998</v>
      </c>
      <c r="P3290" s="14">
        <f t="shared" si="205"/>
        <v>48.437149758454105</v>
      </c>
      <c r="Q3290" t="s">
        <v>8335</v>
      </c>
      <c r="R3290" t="s">
        <v>8336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15">
        <v>500</v>
      </c>
      <c r="E3291" s="1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133.04200000000003</v>
      </c>
      <c r="P3291" s="14">
        <f t="shared" si="205"/>
        <v>26.608400000000003</v>
      </c>
      <c r="Q3291" t="s">
        <v>8335</v>
      </c>
      <c r="R3291" t="s">
        <v>8336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15">
        <v>2000</v>
      </c>
      <c r="E3292" s="1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121.2</v>
      </c>
      <c r="P3292" s="14">
        <f t="shared" si="205"/>
        <v>33.666666666666664</v>
      </c>
      <c r="Q3292" t="s">
        <v>8335</v>
      </c>
      <c r="R3292" t="s">
        <v>8336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15">
        <v>500</v>
      </c>
      <c r="E3293" s="1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113.99999999999999</v>
      </c>
      <c r="P3293" s="14">
        <f t="shared" si="205"/>
        <v>40.714285714285715</v>
      </c>
      <c r="Q3293" t="s">
        <v>8335</v>
      </c>
      <c r="R3293" t="s">
        <v>8336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15">
        <v>101</v>
      </c>
      <c r="E3294" s="1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286.13861386138615</v>
      </c>
      <c r="P3294" s="14">
        <f t="shared" si="205"/>
        <v>19.266666666666666</v>
      </c>
      <c r="Q3294" t="s">
        <v>8335</v>
      </c>
      <c r="R3294" t="s">
        <v>8336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15">
        <v>4500</v>
      </c>
      <c r="E3295" s="1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170.44444444444446</v>
      </c>
      <c r="P3295" s="14">
        <f t="shared" si="205"/>
        <v>84.285714285714292</v>
      </c>
      <c r="Q3295" t="s">
        <v>8335</v>
      </c>
      <c r="R3295" t="s">
        <v>8336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15">
        <v>600</v>
      </c>
      <c r="E3296" s="1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118.33333333333333</v>
      </c>
      <c r="P3296" s="14">
        <f t="shared" si="205"/>
        <v>29.583333333333332</v>
      </c>
      <c r="Q3296" t="s">
        <v>8335</v>
      </c>
      <c r="R3296" t="s">
        <v>8336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15">
        <v>700</v>
      </c>
      <c r="E3297" s="1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102.85857142857142</v>
      </c>
      <c r="P3297" s="14">
        <f t="shared" si="205"/>
        <v>26.667037037037037</v>
      </c>
      <c r="Q3297" t="s">
        <v>8335</v>
      </c>
      <c r="R3297" t="s">
        <v>8336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15">
        <v>1500</v>
      </c>
      <c r="E3298" s="1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144.06666666666666</v>
      </c>
      <c r="P3298" s="14">
        <f t="shared" si="205"/>
        <v>45.978723404255319</v>
      </c>
      <c r="Q3298" t="s">
        <v>8335</v>
      </c>
      <c r="R3298" t="s">
        <v>8336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15">
        <v>5500</v>
      </c>
      <c r="E3299" s="1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100.07272727272726</v>
      </c>
      <c r="P3299" s="14">
        <f t="shared" si="205"/>
        <v>125.09090909090909</v>
      </c>
      <c r="Q3299" t="s">
        <v>8335</v>
      </c>
      <c r="R3299" t="s">
        <v>8336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15">
        <v>10000</v>
      </c>
      <c r="E3300" s="1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101.73</v>
      </c>
      <c r="P3300" s="14">
        <f t="shared" si="205"/>
        <v>141.29166666666666</v>
      </c>
      <c r="Q3300" t="s">
        <v>8335</v>
      </c>
      <c r="R3300" t="s">
        <v>8336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15">
        <v>3000</v>
      </c>
      <c r="E3301" s="1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116.19999999999999</v>
      </c>
      <c r="P3301" s="14">
        <f t="shared" si="205"/>
        <v>55.333333333333336</v>
      </c>
      <c r="Q3301" t="s">
        <v>8335</v>
      </c>
      <c r="R3301" t="s">
        <v>8336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15">
        <v>3000</v>
      </c>
      <c r="E3302" s="1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136.16666666666666</v>
      </c>
      <c r="P3302" s="14">
        <f t="shared" si="205"/>
        <v>46.420454545454547</v>
      </c>
      <c r="Q3302" t="s">
        <v>8335</v>
      </c>
      <c r="R3302" t="s">
        <v>8336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15">
        <v>3000</v>
      </c>
      <c r="E3303" s="1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133.46666666666667</v>
      </c>
      <c r="P3303" s="14">
        <f t="shared" si="205"/>
        <v>57.2</v>
      </c>
      <c r="Q3303" t="s">
        <v>8335</v>
      </c>
      <c r="R3303" t="s">
        <v>8336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5">
        <v>8400</v>
      </c>
      <c r="E3304" s="1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103.39285714285715</v>
      </c>
      <c r="P3304" s="14">
        <f t="shared" si="205"/>
        <v>173.7</v>
      </c>
      <c r="Q3304" t="s">
        <v>8335</v>
      </c>
      <c r="R3304" t="s">
        <v>8336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15">
        <v>1800</v>
      </c>
      <c r="E3305" s="1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115.88888888888889</v>
      </c>
      <c r="P3305" s="14">
        <f t="shared" si="205"/>
        <v>59.6</v>
      </c>
      <c r="Q3305" t="s">
        <v>8335</v>
      </c>
      <c r="R3305" t="s">
        <v>8336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15">
        <v>15000</v>
      </c>
      <c r="E3306" s="1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104.51666666666665</v>
      </c>
      <c r="P3306" s="14">
        <f t="shared" si="205"/>
        <v>89.585714285714289</v>
      </c>
      <c r="Q3306" t="s">
        <v>8335</v>
      </c>
      <c r="R3306" t="s">
        <v>8336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15">
        <v>4000</v>
      </c>
      <c r="E3307" s="1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102.02500000000001</v>
      </c>
      <c r="P3307" s="14">
        <f t="shared" si="205"/>
        <v>204.05</v>
      </c>
      <c r="Q3307" t="s">
        <v>8335</v>
      </c>
      <c r="R3307" t="s">
        <v>8336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15">
        <v>1500</v>
      </c>
      <c r="E3308" s="1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175.33333333333334</v>
      </c>
      <c r="P3308" s="14">
        <f t="shared" si="205"/>
        <v>48.703703703703702</v>
      </c>
      <c r="Q3308" t="s">
        <v>8335</v>
      </c>
      <c r="R3308" t="s">
        <v>8336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15">
        <v>1000</v>
      </c>
      <c r="E3309" s="1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106.67999999999999</v>
      </c>
      <c r="P3309" s="14">
        <f t="shared" si="205"/>
        <v>53.339999999999996</v>
      </c>
      <c r="Q3309" t="s">
        <v>8335</v>
      </c>
      <c r="R3309" t="s">
        <v>8336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15">
        <v>3500</v>
      </c>
      <c r="E3310" s="1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122.28571428571429</v>
      </c>
      <c r="P3310" s="14">
        <f t="shared" si="205"/>
        <v>75.087719298245617</v>
      </c>
      <c r="Q3310" t="s">
        <v>8335</v>
      </c>
      <c r="R3310" t="s">
        <v>8336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15">
        <v>350</v>
      </c>
      <c r="E3311" s="1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159.42857142857144</v>
      </c>
      <c r="P3311" s="14">
        <f t="shared" si="205"/>
        <v>18</v>
      </c>
      <c r="Q3311" t="s">
        <v>8335</v>
      </c>
      <c r="R3311" t="s">
        <v>8336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15">
        <v>6500</v>
      </c>
      <c r="E3312" s="1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100.07692307692308</v>
      </c>
      <c r="P3312" s="14">
        <f t="shared" si="205"/>
        <v>209.83870967741936</v>
      </c>
      <c r="Q3312" t="s">
        <v>8335</v>
      </c>
      <c r="R3312" t="s">
        <v>8336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15">
        <v>2500</v>
      </c>
      <c r="E3313" s="1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109.84</v>
      </c>
      <c r="P3313" s="14">
        <f t="shared" si="205"/>
        <v>61.022222222222226</v>
      </c>
      <c r="Q3313" t="s">
        <v>8335</v>
      </c>
      <c r="R3313" t="s">
        <v>8336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15">
        <v>2500</v>
      </c>
      <c r="E3314" s="1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100.03999999999999</v>
      </c>
      <c r="P3314" s="14">
        <f t="shared" si="205"/>
        <v>61</v>
      </c>
      <c r="Q3314" t="s">
        <v>8335</v>
      </c>
      <c r="R3314" t="s">
        <v>8336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15">
        <v>2000</v>
      </c>
      <c r="E3315" s="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116.05000000000001</v>
      </c>
      <c r="P3315" s="14">
        <f t="shared" si="205"/>
        <v>80.034482758620683</v>
      </c>
      <c r="Q3315" t="s">
        <v>8335</v>
      </c>
      <c r="R3315" t="s">
        <v>8336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15">
        <v>800</v>
      </c>
      <c r="E3316" s="1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210.75</v>
      </c>
      <c r="P3316" s="14">
        <f t="shared" si="205"/>
        <v>29.068965517241381</v>
      </c>
      <c r="Q3316" t="s">
        <v>8335</v>
      </c>
      <c r="R3316" t="s">
        <v>8336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15">
        <v>4000</v>
      </c>
      <c r="E3317" s="1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110.00000000000001</v>
      </c>
      <c r="P3317" s="14">
        <f t="shared" si="205"/>
        <v>49.438202247191015</v>
      </c>
      <c r="Q3317" t="s">
        <v>8335</v>
      </c>
      <c r="R3317" t="s">
        <v>8336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15">
        <v>11737</v>
      </c>
      <c r="E3318" s="1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100.08673425918037</v>
      </c>
      <c r="P3318" s="14">
        <f t="shared" si="205"/>
        <v>93.977440000000001</v>
      </c>
      <c r="Q3318" t="s">
        <v>8335</v>
      </c>
      <c r="R3318" t="s">
        <v>8336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15">
        <v>1050</v>
      </c>
      <c r="E3319" s="1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106.19047619047619</v>
      </c>
      <c r="P3319" s="14">
        <f t="shared" si="205"/>
        <v>61.944444444444443</v>
      </c>
      <c r="Q3319" t="s">
        <v>8335</v>
      </c>
      <c r="R3319" t="s">
        <v>8336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15">
        <v>2000</v>
      </c>
      <c r="E3320" s="1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125.6</v>
      </c>
      <c r="P3320" s="14">
        <f t="shared" si="205"/>
        <v>78.5</v>
      </c>
      <c r="Q3320" t="s">
        <v>8335</v>
      </c>
      <c r="R3320" t="s">
        <v>8336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15">
        <v>500</v>
      </c>
      <c r="E3321" s="1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 s="14">
        <f t="shared" si="205"/>
        <v>33.75</v>
      </c>
      <c r="Q3321" t="s">
        <v>8335</v>
      </c>
      <c r="R3321" t="s">
        <v>8336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15">
        <v>2500</v>
      </c>
      <c r="E3322" s="1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 s="14">
        <f t="shared" si="205"/>
        <v>66.44736842105263</v>
      </c>
      <c r="Q3322" t="s">
        <v>8335</v>
      </c>
      <c r="R3322" t="s">
        <v>8336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15">
        <v>500</v>
      </c>
      <c r="E3323" s="1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107.4</v>
      </c>
      <c r="P3323" s="14">
        <f t="shared" si="205"/>
        <v>35.799999999999997</v>
      </c>
      <c r="Q3323" t="s">
        <v>8335</v>
      </c>
      <c r="R3323" t="s">
        <v>8336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15">
        <v>3300</v>
      </c>
      <c r="E3324" s="1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101.51515151515152</v>
      </c>
      <c r="P3324" s="14">
        <f t="shared" si="205"/>
        <v>145.65217391304347</v>
      </c>
      <c r="Q3324" t="s">
        <v>8335</v>
      </c>
      <c r="R3324" t="s">
        <v>8336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15">
        <v>1000</v>
      </c>
      <c r="E3325" s="1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125.89999999999999</v>
      </c>
      <c r="P3325" s="14">
        <f t="shared" si="205"/>
        <v>25.693877551020407</v>
      </c>
      <c r="Q3325" t="s">
        <v>8335</v>
      </c>
      <c r="R3325" t="s">
        <v>8336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15">
        <v>1500</v>
      </c>
      <c r="E3326" s="1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101.66666666666666</v>
      </c>
      <c r="P3326" s="14">
        <f t="shared" si="205"/>
        <v>152.5</v>
      </c>
      <c r="Q3326" t="s">
        <v>8335</v>
      </c>
      <c r="R3326" t="s">
        <v>8336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15">
        <v>400</v>
      </c>
      <c r="E3327" s="1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112.5</v>
      </c>
      <c r="P3327" s="14">
        <f t="shared" si="205"/>
        <v>30</v>
      </c>
      <c r="Q3327" t="s">
        <v>8335</v>
      </c>
      <c r="R3327" t="s">
        <v>8336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15">
        <v>8000</v>
      </c>
      <c r="E3328" s="1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101.375</v>
      </c>
      <c r="P3328" s="14">
        <f t="shared" si="205"/>
        <v>142.28070175438597</v>
      </c>
      <c r="Q3328" t="s">
        <v>8335</v>
      </c>
      <c r="R3328" t="s">
        <v>8336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15">
        <v>800</v>
      </c>
      <c r="E3329" s="1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101.25</v>
      </c>
      <c r="P3329" s="14">
        <f t="shared" si="205"/>
        <v>24.545454545454547</v>
      </c>
      <c r="Q3329" t="s">
        <v>8335</v>
      </c>
      <c r="R3329" t="s">
        <v>8336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15">
        <v>1800</v>
      </c>
      <c r="E3330" s="1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146.38888888888889</v>
      </c>
      <c r="P3330" s="14">
        <f t="shared" si="205"/>
        <v>292.77777777777777</v>
      </c>
      <c r="Q3330" t="s">
        <v>8335</v>
      </c>
      <c r="R3330" t="s">
        <v>8336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15">
        <v>1000</v>
      </c>
      <c r="E3331" s="1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(E3331/D3331)*100</f>
        <v>116.8</v>
      </c>
      <c r="P3331" s="14">
        <f t="shared" ref="P3331:P3394" si="209">E3331/L3331</f>
        <v>44.92307692307692</v>
      </c>
      <c r="Q3331" t="s">
        <v>8335</v>
      </c>
      <c r="R3331" t="s">
        <v>8336</v>
      </c>
      <c r="S3331" s="9">
        <f t="shared" ref="S3331:S3394" si="210">(((J3331/60)/60/24)+DATE(1970,1,1))</f>
        <v>41837.323009259257</v>
      </c>
      <c r="T3331" s="9">
        <f t="shared" ref="T3331:T3394" si="211">(((I3331/60)/60/24)+DATE(1970,1,1))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15">
        <v>1500</v>
      </c>
      <c r="E3332" s="1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106.26666666666667</v>
      </c>
      <c r="P3332" s="14">
        <f t="shared" si="209"/>
        <v>23.10144927536232</v>
      </c>
      <c r="Q3332" t="s">
        <v>8335</v>
      </c>
      <c r="R3332" t="s">
        <v>8336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15">
        <v>5000</v>
      </c>
      <c r="E3333" s="1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104.52</v>
      </c>
      <c r="P3333" s="14">
        <f t="shared" si="209"/>
        <v>80.400000000000006</v>
      </c>
      <c r="Q3333" t="s">
        <v>8335</v>
      </c>
      <c r="R3333" t="s">
        <v>8336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15">
        <v>6000</v>
      </c>
      <c r="E3334" s="1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 s="14">
        <f t="shared" si="209"/>
        <v>72.289156626506028</v>
      </c>
      <c r="Q3334" t="s">
        <v>8335</v>
      </c>
      <c r="R3334" t="s">
        <v>8336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15">
        <v>3500</v>
      </c>
      <c r="E3335" s="1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104.57142857142858</v>
      </c>
      <c r="P3335" s="14">
        <f t="shared" si="209"/>
        <v>32.972972972972975</v>
      </c>
      <c r="Q3335" t="s">
        <v>8335</v>
      </c>
      <c r="R3335" t="s">
        <v>8336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15">
        <v>3871</v>
      </c>
      <c r="E3336" s="1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138.62051149573753</v>
      </c>
      <c r="P3336" s="14">
        <f t="shared" si="209"/>
        <v>116.65217391304348</v>
      </c>
      <c r="Q3336" t="s">
        <v>8335</v>
      </c>
      <c r="R3336" t="s">
        <v>8336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15">
        <v>5000</v>
      </c>
      <c r="E3337" s="1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100.32000000000001</v>
      </c>
      <c r="P3337" s="14">
        <f t="shared" si="209"/>
        <v>79.61904761904762</v>
      </c>
      <c r="Q3337" t="s">
        <v>8335</v>
      </c>
      <c r="R3337" t="s">
        <v>8336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15">
        <v>250</v>
      </c>
      <c r="E3338" s="1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 s="14">
        <f t="shared" si="209"/>
        <v>27.777777777777779</v>
      </c>
      <c r="Q3338" t="s">
        <v>8335</v>
      </c>
      <c r="R3338" t="s">
        <v>8336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15">
        <v>2500</v>
      </c>
      <c r="E3339" s="1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110.2</v>
      </c>
      <c r="P3339" s="14">
        <f t="shared" si="209"/>
        <v>81.029411764705884</v>
      </c>
      <c r="Q3339" t="s">
        <v>8335</v>
      </c>
      <c r="R3339" t="s">
        <v>8336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15">
        <v>15000</v>
      </c>
      <c r="E3340" s="1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102.18</v>
      </c>
      <c r="P3340" s="14">
        <f t="shared" si="209"/>
        <v>136.84821428571428</v>
      </c>
      <c r="Q3340" t="s">
        <v>8335</v>
      </c>
      <c r="R3340" t="s">
        <v>8336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15">
        <v>8000</v>
      </c>
      <c r="E3341" s="1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104.35000000000001</v>
      </c>
      <c r="P3341" s="14">
        <f t="shared" si="209"/>
        <v>177.61702127659575</v>
      </c>
      <c r="Q3341" t="s">
        <v>8335</v>
      </c>
      <c r="R3341" t="s">
        <v>8336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15">
        <v>3000</v>
      </c>
      <c r="E3342" s="1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138.16666666666666</v>
      </c>
      <c r="P3342" s="14">
        <f t="shared" si="209"/>
        <v>109.07894736842105</v>
      </c>
      <c r="Q3342" t="s">
        <v>8335</v>
      </c>
      <c r="R3342" t="s">
        <v>8336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15">
        <v>3350</v>
      </c>
      <c r="E3343" s="1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 s="14">
        <f t="shared" si="209"/>
        <v>119.64285714285714</v>
      </c>
      <c r="Q3343" t="s">
        <v>8335</v>
      </c>
      <c r="R3343" t="s">
        <v>8336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15">
        <v>6000</v>
      </c>
      <c r="E3344" s="1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101.66666666666666</v>
      </c>
      <c r="P3344" s="14">
        <f t="shared" si="209"/>
        <v>78.205128205128204</v>
      </c>
      <c r="Q3344" t="s">
        <v>8335</v>
      </c>
      <c r="R3344" t="s">
        <v>8336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15">
        <v>700</v>
      </c>
      <c r="E3345" s="1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171.42857142857142</v>
      </c>
      <c r="P3345" s="14">
        <f t="shared" si="209"/>
        <v>52.173913043478258</v>
      </c>
      <c r="Q3345" t="s">
        <v>8335</v>
      </c>
      <c r="R3345" t="s">
        <v>8336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15">
        <v>4500</v>
      </c>
      <c r="E3346" s="1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101.44444444444444</v>
      </c>
      <c r="P3346" s="14">
        <f t="shared" si="209"/>
        <v>114.125</v>
      </c>
      <c r="Q3346" t="s">
        <v>8335</v>
      </c>
      <c r="R3346" t="s">
        <v>8336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15">
        <v>500</v>
      </c>
      <c r="E3347" s="1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 s="14">
        <f t="shared" si="209"/>
        <v>50</v>
      </c>
      <c r="Q3347" t="s">
        <v>8335</v>
      </c>
      <c r="R3347" t="s">
        <v>8336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15">
        <v>1500</v>
      </c>
      <c r="E3348" s="1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110.00000000000001</v>
      </c>
      <c r="P3348" s="14">
        <f t="shared" si="209"/>
        <v>91.666666666666671</v>
      </c>
      <c r="Q3348" t="s">
        <v>8335</v>
      </c>
      <c r="R3348" t="s">
        <v>8336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15">
        <v>2000</v>
      </c>
      <c r="E3349" s="1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119.44999999999999</v>
      </c>
      <c r="P3349" s="14">
        <f t="shared" si="209"/>
        <v>108.59090909090909</v>
      </c>
      <c r="Q3349" t="s">
        <v>8335</v>
      </c>
      <c r="R3349" t="s">
        <v>8336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15">
        <v>5500</v>
      </c>
      <c r="E3350" s="1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100.2909090909091</v>
      </c>
      <c r="P3350" s="14">
        <f t="shared" si="209"/>
        <v>69.822784810126578</v>
      </c>
      <c r="Q3350" t="s">
        <v>8335</v>
      </c>
      <c r="R3350" t="s">
        <v>8336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15">
        <v>1000</v>
      </c>
      <c r="E3351" s="1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153.4</v>
      </c>
      <c r="P3351" s="14">
        <f t="shared" si="209"/>
        <v>109.57142857142857</v>
      </c>
      <c r="Q3351" t="s">
        <v>8335</v>
      </c>
      <c r="R3351" t="s">
        <v>8336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15">
        <v>3500</v>
      </c>
      <c r="E3352" s="1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104.42857142857143</v>
      </c>
      <c r="P3352" s="14">
        <f t="shared" si="209"/>
        <v>71.666666666666671</v>
      </c>
      <c r="Q3352" t="s">
        <v>8335</v>
      </c>
      <c r="R3352" t="s">
        <v>8336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15">
        <v>5000</v>
      </c>
      <c r="E3353" s="1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101.1</v>
      </c>
      <c r="P3353" s="14">
        <f t="shared" si="209"/>
        <v>93.611111111111114</v>
      </c>
      <c r="Q3353" t="s">
        <v>8335</v>
      </c>
      <c r="R3353" t="s">
        <v>8336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15">
        <v>5000</v>
      </c>
      <c r="E3354" s="1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107.52</v>
      </c>
      <c r="P3354" s="14">
        <f t="shared" si="209"/>
        <v>76.8</v>
      </c>
      <c r="Q3354" t="s">
        <v>8335</v>
      </c>
      <c r="R3354" t="s">
        <v>8336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15">
        <v>500</v>
      </c>
      <c r="E3355" s="1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 s="14">
        <f t="shared" si="209"/>
        <v>35.795454545454547</v>
      </c>
      <c r="Q3355" t="s">
        <v>8335</v>
      </c>
      <c r="R3355" t="s">
        <v>8336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15">
        <v>3000</v>
      </c>
      <c r="E3356" s="1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101.93333333333334</v>
      </c>
      <c r="P3356" s="14">
        <f t="shared" si="209"/>
        <v>55.6</v>
      </c>
      <c r="Q3356" t="s">
        <v>8335</v>
      </c>
      <c r="R3356" t="s">
        <v>8336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15">
        <v>1750</v>
      </c>
      <c r="E3357" s="1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126.28571428571429</v>
      </c>
      <c r="P3357" s="14">
        <f t="shared" si="209"/>
        <v>147.33333333333334</v>
      </c>
      <c r="Q3357" t="s">
        <v>8335</v>
      </c>
      <c r="R3357" t="s">
        <v>8336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15">
        <v>1500</v>
      </c>
      <c r="E3358" s="1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101.4</v>
      </c>
      <c r="P3358" s="14">
        <f t="shared" si="209"/>
        <v>56.333333333333336</v>
      </c>
      <c r="Q3358" t="s">
        <v>8335</v>
      </c>
      <c r="R3358" t="s">
        <v>8336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15">
        <v>2000</v>
      </c>
      <c r="E3359" s="1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 s="14">
        <f t="shared" si="209"/>
        <v>96.19047619047619</v>
      </c>
      <c r="Q3359" t="s">
        <v>8335</v>
      </c>
      <c r="R3359" t="s">
        <v>8336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15">
        <v>10000</v>
      </c>
      <c r="E3360" s="1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102.99000000000001</v>
      </c>
      <c r="P3360" s="14">
        <f t="shared" si="209"/>
        <v>63.574074074074076</v>
      </c>
      <c r="Q3360" t="s">
        <v>8335</v>
      </c>
      <c r="R3360" t="s">
        <v>8336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15">
        <v>4000</v>
      </c>
      <c r="E3361" s="1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106.25</v>
      </c>
      <c r="P3361" s="14">
        <f t="shared" si="209"/>
        <v>184.78260869565219</v>
      </c>
      <c r="Q3361" t="s">
        <v>8335</v>
      </c>
      <c r="R3361" t="s">
        <v>8336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15">
        <v>9000</v>
      </c>
      <c r="E3362" s="1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101.37777777777779</v>
      </c>
      <c r="P3362" s="14">
        <f t="shared" si="209"/>
        <v>126.72222222222223</v>
      </c>
      <c r="Q3362" t="s">
        <v>8335</v>
      </c>
      <c r="R3362" t="s">
        <v>8336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15">
        <v>5000</v>
      </c>
      <c r="E3363" s="1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113.46000000000001</v>
      </c>
      <c r="P3363" s="14">
        <f t="shared" si="209"/>
        <v>83.42647058823529</v>
      </c>
      <c r="Q3363" t="s">
        <v>8335</v>
      </c>
      <c r="R3363" t="s">
        <v>8336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15">
        <v>500</v>
      </c>
      <c r="E3364" s="1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218.00000000000003</v>
      </c>
      <c r="P3364" s="14">
        <f t="shared" si="209"/>
        <v>54.5</v>
      </c>
      <c r="Q3364" t="s">
        <v>8335</v>
      </c>
      <c r="R3364" t="s">
        <v>8336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15">
        <v>7750</v>
      </c>
      <c r="E3365" s="1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101.41935483870968</v>
      </c>
      <c r="P3365" s="14">
        <f t="shared" si="209"/>
        <v>302.30769230769232</v>
      </c>
      <c r="Q3365" t="s">
        <v>8335</v>
      </c>
      <c r="R3365" t="s">
        <v>8336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15">
        <v>3000</v>
      </c>
      <c r="E3366" s="1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105.93333333333332</v>
      </c>
      <c r="P3366" s="14">
        <f t="shared" si="209"/>
        <v>44.138888888888886</v>
      </c>
      <c r="Q3366" t="s">
        <v>8335</v>
      </c>
      <c r="R3366" t="s">
        <v>8336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15">
        <v>2500</v>
      </c>
      <c r="E3367" s="1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 s="14">
        <f t="shared" si="209"/>
        <v>866.66666666666663</v>
      </c>
      <c r="Q3367" t="s">
        <v>8335</v>
      </c>
      <c r="R3367" t="s">
        <v>8336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15">
        <v>500</v>
      </c>
      <c r="E3368" s="1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 s="14">
        <f t="shared" si="209"/>
        <v>61.388888888888886</v>
      </c>
      <c r="Q3368" t="s">
        <v>8335</v>
      </c>
      <c r="R3368" t="s">
        <v>8336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15">
        <v>750</v>
      </c>
      <c r="E3369" s="1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118.66666666666667</v>
      </c>
      <c r="P3369" s="14">
        <f t="shared" si="209"/>
        <v>29.666666666666668</v>
      </c>
      <c r="Q3369" t="s">
        <v>8335</v>
      </c>
      <c r="R3369" t="s">
        <v>8336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15">
        <v>1000</v>
      </c>
      <c r="E3370" s="1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104.60000000000001</v>
      </c>
      <c r="P3370" s="14">
        <f t="shared" si="209"/>
        <v>45.478260869565219</v>
      </c>
      <c r="Q3370" t="s">
        <v>8335</v>
      </c>
      <c r="R3370" t="s">
        <v>8336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15">
        <v>5000</v>
      </c>
      <c r="E3371" s="1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103.89999999999999</v>
      </c>
      <c r="P3371" s="14">
        <f t="shared" si="209"/>
        <v>96.203703703703709</v>
      </c>
      <c r="Q3371" t="s">
        <v>8335</v>
      </c>
      <c r="R3371" t="s">
        <v>8336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15">
        <v>1500</v>
      </c>
      <c r="E3372" s="1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117.73333333333333</v>
      </c>
      <c r="P3372" s="14">
        <f t="shared" si="209"/>
        <v>67.92307692307692</v>
      </c>
      <c r="Q3372" t="s">
        <v>8335</v>
      </c>
      <c r="R3372" t="s">
        <v>8336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15">
        <v>200</v>
      </c>
      <c r="E3373" s="1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138.5</v>
      </c>
      <c r="P3373" s="14">
        <f t="shared" si="209"/>
        <v>30.777777777777779</v>
      </c>
      <c r="Q3373" t="s">
        <v>8335</v>
      </c>
      <c r="R3373" t="s">
        <v>8336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15">
        <v>1000</v>
      </c>
      <c r="E3374" s="1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103.49999999999999</v>
      </c>
      <c r="P3374" s="14">
        <f t="shared" si="209"/>
        <v>38.333333333333336</v>
      </c>
      <c r="Q3374" t="s">
        <v>8335</v>
      </c>
      <c r="R3374" t="s">
        <v>8336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15">
        <v>2000</v>
      </c>
      <c r="E3375" s="1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100.25</v>
      </c>
      <c r="P3375" s="14">
        <f t="shared" si="209"/>
        <v>66.833333333333329</v>
      </c>
      <c r="Q3375" t="s">
        <v>8335</v>
      </c>
      <c r="R3375" t="s">
        <v>8336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15">
        <v>3500</v>
      </c>
      <c r="E3376" s="1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106.57142857142856</v>
      </c>
      <c r="P3376" s="14">
        <f t="shared" si="209"/>
        <v>71.730769230769226</v>
      </c>
      <c r="Q3376" t="s">
        <v>8335</v>
      </c>
      <c r="R3376" t="s">
        <v>8336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15">
        <v>3000</v>
      </c>
      <c r="E3377" s="1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 s="14">
        <f t="shared" si="209"/>
        <v>176.47058823529412</v>
      </c>
      <c r="Q3377" t="s">
        <v>8335</v>
      </c>
      <c r="R3377" t="s">
        <v>8336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15">
        <v>8000</v>
      </c>
      <c r="E3378" s="1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100.01249999999999</v>
      </c>
      <c r="P3378" s="14">
        <f t="shared" si="209"/>
        <v>421.10526315789474</v>
      </c>
      <c r="Q3378" t="s">
        <v>8335</v>
      </c>
      <c r="R3378" t="s">
        <v>8336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15">
        <v>8000</v>
      </c>
      <c r="E3379" s="1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101.05</v>
      </c>
      <c r="P3379" s="14">
        <f t="shared" si="209"/>
        <v>104.98701298701299</v>
      </c>
      <c r="Q3379" t="s">
        <v>8335</v>
      </c>
      <c r="R3379" t="s">
        <v>8336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15">
        <v>550</v>
      </c>
      <c r="E3380" s="1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107.63636363636364</v>
      </c>
      <c r="P3380" s="14">
        <f t="shared" si="209"/>
        <v>28.19047619047619</v>
      </c>
      <c r="Q3380" t="s">
        <v>8335</v>
      </c>
      <c r="R3380" t="s">
        <v>8336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15">
        <v>2000</v>
      </c>
      <c r="E3381" s="1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103.64999999999999</v>
      </c>
      <c r="P3381" s="14">
        <f t="shared" si="209"/>
        <v>54.55263157894737</v>
      </c>
      <c r="Q3381" t="s">
        <v>8335</v>
      </c>
      <c r="R3381" t="s">
        <v>8336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15">
        <v>3000</v>
      </c>
      <c r="E3382" s="1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104.43333333333334</v>
      </c>
      <c r="P3382" s="14">
        <f t="shared" si="209"/>
        <v>111.89285714285714</v>
      </c>
      <c r="Q3382" t="s">
        <v>8335</v>
      </c>
      <c r="R3382" t="s">
        <v>8336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15">
        <v>4000</v>
      </c>
      <c r="E3383" s="1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102.25</v>
      </c>
      <c r="P3383" s="14">
        <f t="shared" si="209"/>
        <v>85.208333333333329</v>
      </c>
      <c r="Q3383" t="s">
        <v>8335</v>
      </c>
      <c r="R3383" t="s">
        <v>8336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15">
        <v>3500</v>
      </c>
      <c r="E3384" s="1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100.74285714285713</v>
      </c>
      <c r="P3384" s="14">
        <f t="shared" si="209"/>
        <v>76.652173913043484</v>
      </c>
      <c r="Q3384" t="s">
        <v>8335</v>
      </c>
      <c r="R3384" t="s">
        <v>8336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15">
        <v>1750</v>
      </c>
      <c r="E3385" s="1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111.71428571428572</v>
      </c>
      <c r="P3385" s="14">
        <f t="shared" si="209"/>
        <v>65.166666666666671</v>
      </c>
      <c r="Q3385" t="s">
        <v>8335</v>
      </c>
      <c r="R3385" t="s">
        <v>8336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15">
        <v>6000</v>
      </c>
      <c r="E3386" s="1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100.01100000000001</v>
      </c>
      <c r="P3386" s="14">
        <f t="shared" si="209"/>
        <v>93.760312499999998</v>
      </c>
      <c r="Q3386" t="s">
        <v>8335</v>
      </c>
      <c r="R3386" t="s">
        <v>8336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15">
        <v>2000</v>
      </c>
      <c r="E3387" s="1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 s="14">
        <f t="shared" si="209"/>
        <v>133.33333333333334</v>
      </c>
      <c r="Q3387" t="s">
        <v>8335</v>
      </c>
      <c r="R3387" t="s">
        <v>8336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15">
        <v>2000</v>
      </c>
      <c r="E3388" s="1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 s="14">
        <f t="shared" si="209"/>
        <v>51.219512195121951</v>
      </c>
      <c r="Q3388" t="s">
        <v>8335</v>
      </c>
      <c r="R3388" t="s">
        <v>8336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15">
        <v>3000</v>
      </c>
      <c r="E3389" s="1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116.86666666666667</v>
      </c>
      <c r="P3389" s="14">
        <f t="shared" si="209"/>
        <v>100.17142857142858</v>
      </c>
      <c r="Q3389" t="s">
        <v>8335</v>
      </c>
      <c r="R3389" t="s">
        <v>8336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15">
        <v>1500</v>
      </c>
      <c r="E3390" s="1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103.8</v>
      </c>
      <c r="P3390" s="14">
        <f t="shared" si="209"/>
        <v>34.6</v>
      </c>
      <c r="Q3390" t="s">
        <v>8335</v>
      </c>
      <c r="R3390" t="s">
        <v>8336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15">
        <v>10000</v>
      </c>
      <c r="E3391" s="1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114.5</v>
      </c>
      <c r="P3391" s="14">
        <f t="shared" si="209"/>
        <v>184.67741935483872</v>
      </c>
      <c r="Q3391" t="s">
        <v>8335</v>
      </c>
      <c r="R3391" t="s">
        <v>8336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15">
        <v>1500</v>
      </c>
      <c r="E3392" s="1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102.4</v>
      </c>
      <c r="P3392" s="14">
        <f t="shared" si="209"/>
        <v>69.818181818181813</v>
      </c>
      <c r="Q3392" t="s">
        <v>8335</v>
      </c>
      <c r="R3392" t="s">
        <v>8336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15">
        <v>500</v>
      </c>
      <c r="E3393" s="1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 s="14">
        <f t="shared" si="209"/>
        <v>61.944444444444443</v>
      </c>
      <c r="Q3393" t="s">
        <v>8335</v>
      </c>
      <c r="R3393" t="s">
        <v>8336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15">
        <v>500</v>
      </c>
      <c r="E3394" s="1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 s="14">
        <f t="shared" si="209"/>
        <v>41.666666666666664</v>
      </c>
      <c r="Q3394" t="s">
        <v>8335</v>
      </c>
      <c r="R3394" t="s">
        <v>8336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15">
        <v>1500</v>
      </c>
      <c r="E3395" s="1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(E3395/D3395)*100</f>
        <v>105.80000000000001</v>
      </c>
      <c r="P3395" s="14">
        <f t="shared" ref="P3395:P3458" si="213">E3395/L3395</f>
        <v>36.06818181818182</v>
      </c>
      <c r="Q3395" t="s">
        <v>8335</v>
      </c>
      <c r="R3395" t="s">
        <v>8336</v>
      </c>
      <c r="S3395" s="9">
        <f t="shared" ref="S3395:S3458" si="214">(((J3395/60)/60/24)+DATE(1970,1,1))</f>
        <v>41923.921643518523</v>
      </c>
      <c r="T3395" s="9">
        <f t="shared" ref="T3395:T3458" si="215">(((I3395/60)/60/24)+DATE(1970,1,1))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15">
        <v>550</v>
      </c>
      <c r="E3396" s="1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142.36363636363635</v>
      </c>
      <c r="P3396" s="14">
        <f t="shared" si="213"/>
        <v>29</v>
      </c>
      <c r="Q3396" t="s">
        <v>8335</v>
      </c>
      <c r="R3396" t="s">
        <v>8336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15">
        <v>500</v>
      </c>
      <c r="E3397" s="1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 s="14">
        <f t="shared" si="213"/>
        <v>24.210526315789473</v>
      </c>
      <c r="Q3397" t="s">
        <v>8335</v>
      </c>
      <c r="R3397" t="s">
        <v>8336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15">
        <v>1500</v>
      </c>
      <c r="E3398" s="1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104.33333333333333</v>
      </c>
      <c r="P3398" s="14">
        <f t="shared" si="213"/>
        <v>55.892857142857146</v>
      </c>
      <c r="Q3398" t="s">
        <v>8335</v>
      </c>
      <c r="R3398" t="s">
        <v>8336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15">
        <v>250</v>
      </c>
      <c r="E3399" s="1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112.00000000000001</v>
      </c>
      <c r="P3399" s="14">
        <f t="shared" si="213"/>
        <v>11.666666666666666</v>
      </c>
      <c r="Q3399" t="s">
        <v>8335</v>
      </c>
      <c r="R3399" t="s">
        <v>8336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15">
        <v>4000</v>
      </c>
      <c r="E3400" s="1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111.07499999999999</v>
      </c>
      <c r="P3400" s="14">
        <f t="shared" si="213"/>
        <v>68.353846153846149</v>
      </c>
      <c r="Q3400" t="s">
        <v>8335</v>
      </c>
      <c r="R3400" t="s">
        <v>8336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15">
        <v>1200</v>
      </c>
      <c r="E3401" s="1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103.75000000000001</v>
      </c>
      <c r="P3401" s="14">
        <f t="shared" si="213"/>
        <v>27.065217391304348</v>
      </c>
      <c r="Q3401" t="s">
        <v>8335</v>
      </c>
      <c r="R3401" t="s">
        <v>8336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15">
        <v>10000</v>
      </c>
      <c r="E3402" s="1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100.41</v>
      </c>
      <c r="P3402" s="14">
        <f t="shared" si="213"/>
        <v>118.12941176470588</v>
      </c>
      <c r="Q3402" t="s">
        <v>8335</v>
      </c>
      <c r="R3402" t="s">
        <v>8336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15">
        <v>2900</v>
      </c>
      <c r="E3403" s="1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101.86206896551724</v>
      </c>
      <c r="P3403" s="14">
        <f t="shared" si="213"/>
        <v>44.757575757575758</v>
      </c>
      <c r="Q3403" t="s">
        <v>8335</v>
      </c>
      <c r="R3403" t="s">
        <v>8336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15">
        <v>15000</v>
      </c>
      <c r="E3404" s="1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109.76666666666665</v>
      </c>
      <c r="P3404" s="14">
        <f t="shared" si="213"/>
        <v>99.787878787878782</v>
      </c>
      <c r="Q3404" t="s">
        <v>8335</v>
      </c>
      <c r="R3404" t="s">
        <v>8336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15">
        <v>2000</v>
      </c>
      <c r="E3405" s="1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 s="14">
        <f t="shared" si="213"/>
        <v>117.64705882352941</v>
      </c>
      <c r="Q3405" t="s">
        <v>8335</v>
      </c>
      <c r="R3405" t="s">
        <v>8336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15">
        <v>500</v>
      </c>
      <c r="E3406" s="1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 s="14">
        <f t="shared" si="213"/>
        <v>203.33333333333334</v>
      </c>
      <c r="Q3406" t="s">
        <v>8335</v>
      </c>
      <c r="R3406" t="s">
        <v>8336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15">
        <v>350</v>
      </c>
      <c r="E3407" s="1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137.57142857142856</v>
      </c>
      <c r="P3407" s="14">
        <f t="shared" si="213"/>
        <v>28.323529411764707</v>
      </c>
      <c r="Q3407" t="s">
        <v>8335</v>
      </c>
      <c r="R3407" t="s">
        <v>8336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15">
        <v>10000</v>
      </c>
      <c r="E3408" s="1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100.31000000000002</v>
      </c>
      <c r="P3408" s="14">
        <f t="shared" si="213"/>
        <v>110.23076923076923</v>
      </c>
      <c r="Q3408" t="s">
        <v>8335</v>
      </c>
      <c r="R3408" t="s">
        <v>8336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15">
        <v>2000</v>
      </c>
      <c r="E3409" s="1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107.1</v>
      </c>
      <c r="P3409" s="14">
        <f t="shared" si="213"/>
        <v>31.970149253731343</v>
      </c>
      <c r="Q3409" t="s">
        <v>8335</v>
      </c>
      <c r="R3409" t="s">
        <v>8336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15">
        <v>500</v>
      </c>
      <c r="E3410" s="1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 s="14">
        <f t="shared" si="213"/>
        <v>58.611111111111114</v>
      </c>
      <c r="Q3410" t="s">
        <v>8335</v>
      </c>
      <c r="R3410" t="s">
        <v>8336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15">
        <v>500</v>
      </c>
      <c r="E3411" s="1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123.6</v>
      </c>
      <c r="P3411" s="14">
        <f t="shared" si="213"/>
        <v>29.428571428571427</v>
      </c>
      <c r="Q3411" t="s">
        <v>8335</v>
      </c>
      <c r="R3411" t="s">
        <v>8336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15">
        <v>3000</v>
      </c>
      <c r="E3412" s="1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108.5</v>
      </c>
      <c r="P3412" s="14">
        <f t="shared" si="213"/>
        <v>81.375</v>
      </c>
      <c r="Q3412" t="s">
        <v>8335</v>
      </c>
      <c r="R3412" t="s">
        <v>8336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15">
        <v>15000</v>
      </c>
      <c r="E3413" s="1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103.56666666666668</v>
      </c>
      <c r="P3413" s="14">
        <f t="shared" si="213"/>
        <v>199.16666666666666</v>
      </c>
      <c r="Q3413" t="s">
        <v>8335</v>
      </c>
      <c r="R3413" t="s">
        <v>8336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15">
        <v>3000</v>
      </c>
      <c r="E3414" s="1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 s="14">
        <f t="shared" si="213"/>
        <v>115.38461538461539</v>
      </c>
      <c r="Q3414" t="s">
        <v>8335</v>
      </c>
      <c r="R3414" t="s">
        <v>8336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15">
        <v>500</v>
      </c>
      <c r="E3415" s="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 s="14">
        <f t="shared" si="213"/>
        <v>46.428571428571431</v>
      </c>
      <c r="Q3415" t="s">
        <v>8335</v>
      </c>
      <c r="R3415" t="s">
        <v>8336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15">
        <v>3000</v>
      </c>
      <c r="E3416" s="1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103.49999999999999</v>
      </c>
      <c r="P3416" s="14">
        <f t="shared" si="213"/>
        <v>70.568181818181813</v>
      </c>
      <c r="Q3416" t="s">
        <v>8335</v>
      </c>
      <c r="R3416" t="s">
        <v>8336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15">
        <v>200</v>
      </c>
      <c r="E3417" s="1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 s="14">
        <f t="shared" si="213"/>
        <v>22.222222222222221</v>
      </c>
      <c r="Q3417" t="s">
        <v>8335</v>
      </c>
      <c r="R3417" t="s">
        <v>8336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15">
        <v>4000</v>
      </c>
      <c r="E3418" s="1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119.6</v>
      </c>
      <c r="P3418" s="14">
        <f t="shared" si="213"/>
        <v>159.46666666666667</v>
      </c>
      <c r="Q3418" t="s">
        <v>8335</v>
      </c>
      <c r="R3418" t="s">
        <v>8336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15">
        <v>1700</v>
      </c>
      <c r="E3419" s="1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100.00058823529412</v>
      </c>
      <c r="P3419" s="14">
        <f t="shared" si="213"/>
        <v>37.777999999999999</v>
      </c>
      <c r="Q3419" t="s">
        <v>8335</v>
      </c>
      <c r="R3419" t="s">
        <v>8336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15">
        <v>4000</v>
      </c>
      <c r="E3420" s="1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100.875</v>
      </c>
      <c r="P3420" s="14">
        <f t="shared" si="213"/>
        <v>72.053571428571431</v>
      </c>
      <c r="Q3420" t="s">
        <v>8335</v>
      </c>
      <c r="R3420" t="s">
        <v>8336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15">
        <v>2750</v>
      </c>
      <c r="E3421" s="1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106.54545454545455</v>
      </c>
      <c r="P3421" s="14">
        <f t="shared" si="213"/>
        <v>63.695652173913047</v>
      </c>
      <c r="Q3421" t="s">
        <v>8335</v>
      </c>
      <c r="R3421" t="s">
        <v>8336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15">
        <v>700</v>
      </c>
      <c r="E3422" s="1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 s="14">
        <f t="shared" si="213"/>
        <v>28.411764705882351</v>
      </c>
      <c r="Q3422" t="s">
        <v>8335</v>
      </c>
      <c r="R3422" t="s">
        <v>8336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15">
        <v>10000</v>
      </c>
      <c r="E3423" s="1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101.15</v>
      </c>
      <c r="P3423" s="14">
        <f t="shared" si="213"/>
        <v>103.21428571428571</v>
      </c>
      <c r="Q3423" t="s">
        <v>8335</v>
      </c>
      <c r="R3423" t="s">
        <v>8336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15">
        <v>3000</v>
      </c>
      <c r="E3424" s="1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109.1</v>
      </c>
      <c r="P3424" s="14">
        <f t="shared" si="213"/>
        <v>71.152173913043484</v>
      </c>
      <c r="Q3424" t="s">
        <v>8335</v>
      </c>
      <c r="R3424" t="s">
        <v>8336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15">
        <v>250</v>
      </c>
      <c r="E3425" s="1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 s="14">
        <f t="shared" si="213"/>
        <v>35</v>
      </c>
      <c r="Q3425" t="s">
        <v>8335</v>
      </c>
      <c r="R3425" t="s">
        <v>8336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15">
        <v>6000</v>
      </c>
      <c r="E3426" s="1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103.58333333333334</v>
      </c>
      <c r="P3426" s="14">
        <f t="shared" si="213"/>
        <v>81.776315789473685</v>
      </c>
      <c r="Q3426" t="s">
        <v>8335</v>
      </c>
      <c r="R3426" t="s">
        <v>8336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15">
        <v>30000</v>
      </c>
      <c r="E3427" s="1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102.97033333333331</v>
      </c>
      <c r="P3427" s="14">
        <f t="shared" si="213"/>
        <v>297.02980769230766</v>
      </c>
      <c r="Q3427" t="s">
        <v>8335</v>
      </c>
      <c r="R3427" t="s">
        <v>8336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15">
        <v>3750</v>
      </c>
      <c r="E3428" s="1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108.13333333333333</v>
      </c>
      <c r="P3428" s="14">
        <f t="shared" si="213"/>
        <v>46.609195402298852</v>
      </c>
      <c r="Q3428" t="s">
        <v>8335</v>
      </c>
      <c r="R3428" t="s">
        <v>8336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15">
        <v>1500</v>
      </c>
      <c r="E3429" s="1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 s="14">
        <f t="shared" si="213"/>
        <v>51.724137931034484</v>
      </c>
      <c r="Q3429" t="s">
        <v>8335</v>
      </c>
      <c r="R3429" t="s">
        <v>8336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15">
        <v>2000</v>
      </c>
      <c r="E3430" s="1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102.75000000000001</v>
      </c>
      <c r="P3430" s="14">
        <f t="shared" si="213"/>
        <v>40.294117647058826</v>
      </c>
      <c r="Q3430" t="s">
        <v>8335</v>
      </c>
      <c r="R3430" t="s">
        <v>8336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15">
        <v>150</v>
      </c>
      <c r="E3431" s="1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 s="14">
        <f t="shared" si="213"/>
        <v>16.25</v>
      </c>
      <c r="Q3431" t="s">
        <v>8335</v>
      </c>
      <c r="R3431" t="s">
        <v>8336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15">
        <v>2000</v>
      </c>
      <c r="E3432" s="1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108.54949999999999</v>
      </c>
      <c r="P3432" s="14">
        <f t="shared" si="213"/>
        <v>30.152638888888887</v>
      </c>
      <c r="Q3432" t="s">
        <v>8335</v>
      </c>
      <c r="R3432" t="s">
        <v>8336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15">
        <v>2000</v>
      </c>
      <c r="E3433" s="1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 s="14">
        <f t="shared" si="213"/>
        <v>95.238095238095241</v>
      </c>
      <c r="Q3433" t="s">
        <v>8335</v>
      </c>
      <c r="R3433" t="s">
        <v>8336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15">
        <v>2000</v>
      </c>
      <c r="E3434" s="1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109.65</v>
      </c>
      <c r="P3434" s="14">
        <f t="shared" si="213"/>
        <v>52.214285714285715</v>
      </c>
      <c r="Q3434" t="s">
        <v>8335</v>
      </c>
      <c r="R3434" t="s">
        <v>8336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15">
        <v>9500</v>
      </c>
      <c r="E3435" s="1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100.26315789473684</v>
      </c>
      <c r="P3435" s="14">
        <f t="shared" si="213"/>
        <v>134.1549295774648</v>
      </c>
      <c r="Q3435" t="s">
        <v>8335</v>
      </c>
      <c r="R3435" t="s">
        <v>8336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15">
        <v>10000</v>
      </c>
      <c r="E3436" s="1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105.55000000000001</v>
      </c>
      <c r="P3436" s="14">
        <f t="shared" si="213"/>
        <v>62.827380952380949</v>
      </c>
      <c r="Q3436" t="s">
        <v>8335</v>
      </c>
      <c r="R3436" t="s">
        <v>8336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15">
        <v>1000</v>
      </c>
      <c r="E3437" s="1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112.00000000000001</v>
      </c>
      <c r="P3437" s="14">
        <f t="shared" si="213"/>
        <v>58.94736842105263</v>
      </c>
      <c r="Q3437" t="s">
        <v>8335</v>
      </c>
      <c r="R3437" t="s">
        <v>8336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15">
        <v>5000</v>
      </c>
      <c r="E3438" s="1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105.89999999999999</v>
      </c>
      <c r="P3438" s="14">
        <f t="shared" si="213"/>
        <v>143.1081081081081</v>
      </c>
      <c r="Q3438" t="s">
        <v>8335</v>
      </c>
      <c r="R3438" t="s">
        <v>8336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15">
        <v>3000</v>
      </c>
      <c r="E3439" s="1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 s="14">
        <f t="shared" si="213"/>
        <v>84.166666666666671</v>
      </c>
      <c r="Q3439" t="s">
        <v>8335</v>
      </c>
      <c r="R3439" t="s">
        <v>8336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15">
        <v>2500</v>
      </c>
      <c r="E3440" s="1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104.2</v>
      </c>
      <c r="P3440" s="14">
        <f t="shared" si="213"/>
        <v>186.07142857142858</v>
      </c>
      <c r="Q3440" t="s">
        <v>8335</v>
      </c>
      <c r="R3440" t="s">
        <v>8336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15">
        <v>1200</v>
      </c>
      <c r="E3441" s="1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134.67833333333334</v>
      </c>
      <c r="P3441" s="14">
        <f t="shared" si="213"/>
        <v>89.785555555555561</v>
      </c>
      <c r="Q3441" t="s">
        <v>8335</v>
      </c>
      <c r="R3441" t="s">
        <v>8336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15">
        <v>5000</v>
      </c>
      <c r="E3442" s="1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105.2184</v>
      </c>
      <c r="P3442" s="14">
        <f t="shared" si="213"/>
        <v>64.157560975609755</v>
      </c>
      <c r="Q3442" t="s">
        <v>8335</v>
      </c>
      <c r="R3442" t="s">
        <v>8336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15">
        <v>2500</v>
      </c>
      <c r="E3443" s="1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102.60000000000001</v>
      </c>
      <c r="P3443" s="14">
        <f t="shared" si="213"/>
        <v>59.651162790697676</v>
      </c>
      <c r="Q3443" t="s">
        <v>8335</v>
      </c>
      <c r="R3443" t="s">
        <v>8336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15">
        <v>250</v>
      </c>
      <c r="E3444" s="1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 s="14">
        <f t="shared" si="213"/>
        <v>31.25</v>
      </c>
      <c r="Q3444" t="s">
        <v>8335</v>
      </c>
      <c r="R3444" t="s">
        <v>8336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15">
        <v>1000</v>
      </c>
      <c r="E3445" s="1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185.5</v>
      </c>
      <c r="P3445" s="14">
        <f t="shared" si="213"/>
        <v>41.222222222222221</v>
      </c>
      <c r="Q3445" t="s">
        <v>8335</v>
      </c>
      <c r="R3445" t="s">
        <v>8336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15">
        <v>300</v>
      </c>
      <c r="E3446" s="1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 s="14">
        <f t="shared" si="213"/>
        <v>43.35</v>
      </c>
      <c r="Q3446" t="s">
        <v>8335</v>
      </c>
      <c r="R3446" t="s">
        <v>8336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15">
        <v>2000</v>
      </c>
      <c r="E3447" s="1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 s="14">
        <f t="shared" si="213"/>
        <v>64.516129032258064</v>
      </c>
      <c r="Q3447" t="s">
        <v>8335</v>
      </c>
      <c r="R3447" t="s">
        <v>8336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15">
        <v>1000</v>
      </c>
      <c r="E3448" s="1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108.2</v>
      </c>
      <c r="P3448" s="14">
        <f t="shared" si="213"/>
        <v>43.28</v>
      </c>
      <c r="Q3448" t="s">
        <v>8335</v>
      </c>
      <c r="R3448" t="s">
        <v>8336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15">
        <v>1000</v>
      </c>
      <c r="E3449" s="1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107.80000000000001</v>
      </c>
      <c r="P3449" s="14">
        <f t="shared" si="213"/>
        <v>77</v>
      </c>
      <c r="Q3449" t="s">
        <v>8335</v>
      </c>
      <c r="R3449" t="s">
        <v>8336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15">
        <v>2100</v>
      </c>
      <c r="E3450" s="1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109.76190476190477</v>
      </c>
      <c r="P3450" s="14">
        <f t="shared" si="213"/>
        <v>51.222222222222221</v>
      </c>
      <c r="Q3450" t="s">
        <v>8335</v>
      </c>
      <c r="R3450" t="s">
        <v>8336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15">
        <v>800</v>
      </c>
      <c r="E3451" s="1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170.625</v>
      </c>
      <c r="P3451" s="14">
        <f t="shared" si="213"/>
        <v>68.25</v>
      </c>
      <c r="Q3451" t="s">
        <v>8335</v>
      </c>
      <c r="R3451" t="s">
        <v>8336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15">
        <v>500</v>
      </c>
      <c r="E3452" s="1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 s="14">
        <f t="shared" si="213"/>
        <v>19.487179487179485</v>
      </c>
      <c r="Q3452" t="s">
        <v>8335</v>
      </c>
      <c r="R3452" t="s">
        <v>8336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15">
        <v>650</v>
      </c>
      <c r="E3453" s="1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101.23076923076924</v>
      </c>
      <c r="P3453" s="14">
        <f t="shared" si="213"/>
        <v>41.125</v>
      </c>
      <c r="Q3453" t="s">
        <v>8335</v>
      </c>
      <c r="R3453" t="s">
        <v>8336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15">
        <v>1000</v>
      </c>
      <c r="E3454" s="1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153.19999999999999</v>
      </c>
      <c r="P3454" s="14">
        <f t="shared" si="213"/>
        <v>41.405405405405403</v>
      </c>
      <c r="Q3454" t="s">
        <v>8335</v>
      </c>
      <c r="R3454" t="s">
        <v>8336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15">
        <v>300</v>
      </c>
      <c r="E3455" s="1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128.33333333333334</v>
      </c>
      <c r="P3455" s="14">
        <f t="shared" si="213"/>
        <v>27.5</v>
      </c>
      <c r="Q3455" t="s">
        <v>8335</v>
      </c>
      <c r="R3455" t="s">
        <v>8336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15">
        <v>700</v>
      </c>
      <c r="E3456" s="1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100.71428571428571</v>
      </c>
      <c r="P3456" s="14">
        <f t="shared" si="213"/>
        <v>33.571428571428569</v>
      </c>
      <c r="Q3456" t="s">
        <v>8335</v>
      </c>
      <c r="R3456" t="s">
        <v>8336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15">
        <v>10000</v>
      </c>
      <c r="E3457" s="1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100.64999999999999</v>
      </c>
      <c r="P3457" s="14">
        <f t="shared" si="213"/>
        <v>145.86956521739131</v>
      </c>
      <c r="Q3457" t="s">
        <v>8335</v>
      </c>
      <c r="R3457" t="s">
        <v>8336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15">
        <v>3000</v>
      </c>
      <c r="E3458" s="1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191.3</v>
      </c>
      <c r="P3458" s="14">
        <f t="shared" si="213"/>
        <v>358.6875</v>
      </c>
      <c r="Q3458" t="s">
        <v>8335</v>
      </c>
      <c r="R3458" t="s">
        <v>8336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15">
        <v>2000</v>
      </c>
      <c r="E3459" s="1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(E3459/D3459)*100</f>
        <v>140.19999999999999</v>
      </c>
      <c r="P3459" s="14">
        <f t="shared" ref="P3459:P3522" si="217">E3459/L3459</f>
        <v>50.981818181818184</v>
      </c>
      <c r="Q3459" t="s">
        <v>8335</v>
      </c>
      <c r="R3459" t="s">
        <v>8336</v>
      </c>
      <c r="S3459" s="9">
        <f t="shared" ref="S3459:S3522" si="218">(((J3459/60)/60/24)+DATE(1970,1,1))</f>
        <v>42016.706678240742</v>
      </c>
      <c r="T3459" s="9">
        <f t="shared" ref="T3459:T3522" si="219">(((I3459/60)/60/24)+DATE(1970,1,1))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15">
        <v>978</v>
      </c>
      <c r="E3460" s="1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124.33537832310839</v>
      </c>
      <c r="P3460" s="14">
        <f t="shared" si="217"/>
        <v>45.037037037037038</v>
      </c>
      <c r="Q3460" t="s">
        <v>8335</v>
      </c>
      <c r="R3460" t="s">
        <v>8336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15">
        <v>500</v>
      </c>
      <c r="E3461" s="1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126.2</v>
      </c>
      <c r="P3461" s="14">
        <f t="shared" si="217"/>
        <v>17.527777777777779</v>
      </c>
      <c r="Q3461" t="s">
        <v>8335</v>
      </c>
      <c r="R3461" t="s">
        <v>8336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15">
        <v>500</v>
      </c>
      <c r="E3462" s="1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 s="14">
        <f t="shared" si="217"/>
        <v>50</v>
      </c>
      <c r="Q3462" t="s">
        <v>8335</v>
      </c>
      <c r="R3462" t="s">
        <v>8336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15">
        <v>500</v>
      </c>
      <c r="E3463" s="1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 s="14">
        <f t="shared" si="217"/>
        <v>57.916666666666664</v>
      </c>
      <c r="Q3463" t="s">
        <v>8335</v>
      </c>
      <c r="R3463" t="s">
        <v>8336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15">
        <v>250</v>
      </c>
      <c r="E3464" s="1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 s="14">
        <f t="shared" si="217"/>
        <v>29.705882352941178</v>
      </c>
      <c r="Q3464" t="s">
        <v>8335</v>
      </c>
      <c r="R3464" t="s">
        <v>8336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15">
        <v>10000</v>
      </c>
      <c r="E3465" s="1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103.38000000000001</v>
      </c>
      <c r="P3465" s="14">
        <f t="shared" si="217"/>
        <v>90.684210526315795</v>
      </c>
      <c r="Q3465" t="s">
        <v>8335</v>
      </c>
      <c r="R3465" t="s">
        <v>8336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15">
        <v>5000</v>
      </c>
      <c r="E3466" s="1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102.3236</v>
      </c>
      <c r="P3466" s="14">
        <f t="shared" si="217"/>
        <v>55.012688172043013</v>
      </c>
      <c r="Q3466" t="s">
        <v>8335</v>
      </c>
      <c r="R3466" t="s">
        <v>8336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15">
        <v>2000</v>
      </c>
      <c r="E3467" s="1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 s="14">
        <f t="shared" si="217"/>
        <v>57.222222222222221</v>
      </c>
      <c r="Q3467" t="s">
        <v>8335</v>
      </c>
      <c r="R3467" t="s">
        <v>8336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15">
        <v>3500</v>
      </c>
      <c r="E3468" s="1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127.14285714285714</v>
      </c>
      <c r="P3468" s="14">
        <f t="shared" si="217"/>
        <v>72.950819672131146</v>
      </c>
      <c r="Q3468" t="s">
        <v>8335</v>
      </c>
      <c r="R3468" t="s">
        <v>8336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5">
        <v>3000</v>
      </c>
      <c r="E3469" s="1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 s="14">
        <f t="shared" si="217"/>
        <v>64.468085106382972</v>
      </c>
      <c r="Q3469" t="s">
        <v>8335</v>
      </c>
      <c r="R3469" t="s">
        <v>8336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15">
        <v>10000</v>
      </c>
      <c r="E3470" s="1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121.78</v>
      </c>
      <c r="P3470" s="14">
        <f t="shared" si="217"/>
        <v>716.35294117647061</v>
      </c>
      <c r="Q3470" t="s">
        <v>8335</v>
      </c>
      <c r="R3470" t="s">
        <v>8336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15">
        <v>2800</v>
      </c>
      <c r="E3471" s="1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113.39285714285714</v>
      </c>
      <c r="P3471" s="14">
        <f t="shared" si="217"/>
        <v>50.396825396825399</v>
      </c>
      <c r="Q3471" t="s">
        <v>8335</v>
      </c>
      <c r="R3471" t="s">
        <v>8336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15">
        <v>250</v>
      </c>
      <c r="E3472" s="1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 s="14">
        <f t="shared" si="217"/>
        <v>41.666666666666664</v>
      </c>
      <c r="Q3472" t="s">
        <v>8335</v>
      </c>
      <c r="R3472" t="s">
        <v>8336</v>
      </c>
      <c r="S3472" s="9">
        <f t="shared" si="218"/>
        <v>42529.022013888884</v>
      </c>
      <c r="T3472" s="9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15">
        <v>500</v>
      </c>
      <c r="E3473" s="1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214.6</v>
      </c>
      <c r="P3473" s="14">
        <f t="shared" si="217"/>
        <v>35.766666666666666</v>
      </c>
      <c r="Q3473" t="s">
        <v>8335</v>
      </c>
      <c r="R3473" t="s">
        <v>8336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15">
        <v>2000</v>
      </c>
      <c r="E3474" s="1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102.05</v>
      </c>
      <c r="P3474" s="14">
        <f t="shared" si="217"/>
        <v>88.739130434782609</v>
      </c>
      <c r="Q3474" t="s">
        <v>8335</v>
      </c>
      <c r="R3474" t="s">
        <v>8336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15">
        <v>4900</v>
      </c>
      <c r="E3475" s="1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 s="14">
        <f t="shared" si="217"/>
        <v>148.4848484848485</v>
      </c>
      <c r="Q3475" t="s">
        <v>8335</v>
      </c>
      <c r="R3475" t="s">
        <v>8336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15">
        <v>2000</v>
      </c>
      <c r="E3476" s="1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 s="14">
        <f t="shared" si="217"/>
        <v>51.794871794871796</v>
      </c>
      <c r="Q3476" t="s">
        <v>8335</v>
      </c>
      <c r="R3476" t="s">
        <v>8336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15">
        <v>300</v>
      </c>
      <c r="E3477" s="1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113.33333333333333</v>
      </c>
      <c r="P3477" s="14">
        <f t="shared" si="217"/>
        <v>20</v>
      </c>
      <c r="Q3477" t="s">
        <v>8335</v>
      </c>
      <c r="R3477" t="s">
        <v>8336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15">
        <v>300</v>
      </c>
      <c r="E3478" s="1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 s="14">
        <f t="shared" si="217"/>
        <v>52</v>
      </c>
      <c r="Q3478" t="s">
        <v>8335</v>
      </c>
      <c r="R3478" t="s">
        <v>8336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15">
        <v>1800</v>
      </c>
      <c r="E3479" s="1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115.33333333333333</v>
      </c>
      <c r="P3479" s="14">
        <f t="shared" si="217"/>
        <v>53.230769230769234</v>
      </c>
      <c r="Q3479" t="s">
        <v>8335</v>
      </c>
      <c r="R3479" t="s">
        <v>8336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15">
        <v>2000</v>
      </c>
      <c r="E3480" s="1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112.85000000000001</v>
      </c>
      <c r="P3480" s="14">
        <f t="shared" si="217"/>
        <v>39.596491228070178</v>
      </c>
      <c r="Q3480" t="s">
        <v>8335</v>
      </c>
      <c r="R3480" t="s">
        <v>8336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15">
        <v>1500</v>
      </c>
      <c r="E3481" s="1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127.86666666666666</v>
      </c>
      <c r="P3481" s="14">
        <f t="shared" si="217"/>
        <v>34.25</v>
      </c>
      <c r="Q3481" t="s">
        <v>8335</v>
      </c>
      <c r="R3481" t="s">
        <v>8336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15">
        <v>1500</v>
      </c>
      <c r="E3482" s="1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142.66666666666669</v>
      </c>
      <c r="P3482" s="14">
        <f t="shared" si="217"/>
        <v>164.61538461538461</v>
      </c>
      <c r="Q3482" t="s">
        <v>8335</v>
      </c>
      <c r="R3482" t="s">
        <v>8336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15">
        <v>10000</v>
      </c>
      <c r="E3483" s="1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118.8</v>
      </c>
      <c r="P3483" s="14">
        <f t="shared" si="217"/>
        <v>125.05263157894737</v>
      </c>
      <c r="Q3483" t="s">
        <v>8335</v>
      </c>
      <c r="R3483" t="s">
        <v>8336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15">
        <v>3000</v>
      </c>
      <c r="E3484" s="1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138.33333333333334</v>
      </c>
      <c r="P3484" s="14">
        <f t="shared" si="217"/>
        <v>51.875</v>
      </c>
      <c r="Q3484" t="s">
        <v>8335</v>
      </c>
      <c r="R3484" t="s">
        <v>8336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15">
        <v>3350</v>
      </c>
      <c r="E3485" s="1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159.9402985074627</v>
      </c>
      <c r="P3485" s="14">
        <f t="shared" si="217"/>
        <v>40.285714285714285</v>
      </c>
      <c r="Q3485" t="s">
        <v>8335</v>
      </c>
      <c r="R3485" t="s">
        <v>8336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15">
        <v>2500</v>
      </c>
      <c r="E3486" s="1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114.24000000000001</v>
      </c>
      <c r="P3486" s="14">
        <f t="shared" si="217"/>
        <v>64.909090909090907</v>
      </c>
      <c r="Q3486" t="s">
        <v>8335</v>
      </c>
      <c r="R3486" t="s">
        <v>8336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15">
        <v>1650</v>
      </c>
      <c r="E3487" s="1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100.60606060606061</v>
      </c>
      <c r="P3487" s="14">
        <f t="shared" si="217"/>
        <v>55.333333333333336</v>
      </c>
      <c r="Q3487" t="s">
        <v>8335</v>
      </c>
      <c r="R3487" t="s">
        <v>8336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15">
        <v>3000</v>
      </c>
      <c r="E3488" s="1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155.20000000000002</v>
      </c>
      <c r="P3488" s="14">
        <f t="shared" si="217"/>
        <v>83.142857142857139</v>
      </c>
      <c r="Q3488" t="s">
        <v>8335</v>
      </c>
      <c r="R3488" t="s">
        <v>8336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15">
        <v>2000</v>
      </c>
      <c r="E3489" s="1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127.75000000000001</v>
      </c>
      <c r="P3489" s="14">
        <f t="shared" si="217"/>
        <v>38.712121212121211</v>
      </c>
      <c r="Q3489" t="s">
        <v>8335</v>
      </c>
      <c r="R3489" t="s">
        <v>8336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15">
        <v>3000</v>
      </c>
      <c r="E3490" s="1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121.2</v>
      </c>
      <c r="P3490" s="14">
        <f t="shared" si="217"/>
        <v>125.37931034482759</v>
      </c>
      <c r="Q3490" t="s">
        <v>8335</v>
      </c>
      <c r="R3490" t="s">
        <v>8336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15">
        <v>5000</v>
      </c>
      <c r="E3491" s="1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112.7</v>
      </c>
      <c r="P3491" s="14">
        <f t="shared" si="217"/>
        <v>78.263888888888886</v>
      </c>
      <c r="Q3491" t="s">
        <v>8335</v>
      </c>
      <c r="R3491" t="s">
        <v>8336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15">
        <v>1000</v>
      </c>
      <c r="E3492" s="1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127.49999999999999</v>
      </c>
      <c r="P3492" s="14">
        <f t="shared" si="217"/>
        <v>47.222222222222221</v>
      </c>
      <c r="Q3492" t="s">
        <v>8335</v>
      </c>
      <c r="R3492" t="s">
        <v>8336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15">
        <v>500</v>
      </c>
      <c r="E3493" s="1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158.20000000000002</v>
      </c>
      <c r="P3493" s="14">
        <f t="shared" si="217"/>
        <v>79.099999999999994</v>
      </c>
      <c r="Q3493" t="s">
        <v>8335</v>
      </c>
      <c r="R3493" t="s">
        <v>8336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15">
        <v>3800</v>
      </c>
      <c r="E3494" s="1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105.26894736842105</v>
      </c>
      <c r="P3494" s="14">
        <f t="shared" si="217"/>
        <v>114.29199999999999</v>
      </c>
      <c r="Q3494" t="s">
        <v>8335</v>
      </c>
      <c r="R3494" t="s">
        <v>8336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15">
        <v>1500</v>
      </c>
      <c r="E3495" s="1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 s="14">
        <f t="shared" si="217"/>
        <v>51.724137931034484</v>
      </c>
      <c r="Q3495" t="s">
        <v>8335</v>
      </c>
      <c r="R3495" t="s">
        <v>8336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15">
        <v>400</v>
      </c>
      <c r="E3496" s="1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 s="14">
        <f t="shared" si="217"/>
        <v>30.76923076923077</v>
      </c>
      <c r="Q3496" t="s">
        <v>8335</v>
      </c>
      <c r="R3496" t="s">
        <v>8336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15">
        <v>5000</v>
      </c>
      <c r="E3497" s="1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106.86</v>
      </c>
      <c r="P3497" s="14">
        <f t="shared" si="217"/>
        <v>74.208333333333329</v>
      </c>
      <c r="Q3497" t="s">
        <v>8335</v>
      </c>
      <c r="R3497" t="s">
        <v>8336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15">
        <v>3000</v>
      </c>
      <c r="E3498" s="1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124.4</v>
      </c>
      <c r="P3498" s="14">
        <f t="shared" si="217"/>
        <v>47.846153846153847</v>
      </c>
      <c r="Q3498" t="s">
        <v>8335</v>
      </c>
      <c r="R3498" t="s">
        <v>8336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15">
        <v>1551</v>
      </c>
      <c r="E3499" s="1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108.70406189555126</v>
      </c>
      <c r="P3499" s="14">
        <f t="shared" si="217"/>
        <v>34.408163265306122</v>
      </c>
      <c r="Q3499" t="s">
        <v>8335</v>
      </c>
      <c r="R3499" t="s">
        <v>8336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15">
        <v>1650</v>
      </c>
      <c r="E3500" s="1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102.42424242424242</v>
      </c>
      <c r="P3500" s="14">
        <f t="shared" si="217"/>
        <v>40.238095238095241</v>
      </c>
      <c r="Q3500" t="s">
        <v>8335</v>
      </c>
      <c r="R3500" t="s">
        <v>8336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15">
        <v>2000</v>
      </c>
      <c r="E3501" s="1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105.5</v>
      </c>
      <c r="P3501" s="14">
        <f t="shared" si="217"/>
        <v>60.285714285714285</v>
      </c>
      <c r="Q3501" t="s">
        <v>8335</v>
      </c>
      <c r="R3501" t="s">
        <v>8336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15">
        <v>1000</v>
      </c>
      <c r="E3502" s="1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106.3</v>
      </c>
      <c r="P3502" s="14">
        <f t="shared" si="217"/>
        <v>25.30952380952381</v>
      </c>
      <c r="Q3502" t="s">
        <v>8335</v>
      </c>
      <c r="R3502" t="s">
        <v>8336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15">
        <v>1500</v>
      </c>
      <c r="E3503" s="1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100.66666666666666</v>
      </c>
      <c r="P3503" s="14">
        <f t="shared" si="217"/>
        <v>35.952380952380949</v>
      </c>
      <c r="Q3503" t="s">
        <v>8335</v>
      </c>
      <c r="R3503" t="s">
        <v>8336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15">
        <v>4000</v>
      </c>
      <c r="E3504" s="1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105.4</v>
      </c>
      <c r="P3504" s="14">
        <f t="shared" si="217"/>
        <v>136</v>
      </c>
      <c r="Q3504" t="s">
        <v>8335</v>
      </c>
      <c r="R3504" t="s">
        <v>8336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15">
        <v>2500</v>
      </c>
      <c r="E3505" s="1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107.55999999999999</v>
      </c>
      <c r="P3505" s="14">
        <f t="shared" si="217"/>
        <v>70.763157894736835</v>
      </c>
      <c r="Q3505" t="s">
        <v>8335</v>
      </c>
      <c r="R3505" t="s">
        <v>8336</v>
      </c>
      <c r="S3505" s="9">
        <f t="shared" si="218"/>
        <v>42545.478333333333</v>
      </c>
      <c r="T3505" s="9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15">
        <v>1000</v>
      </c>
      <c r="E3506" s="1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 s="14">
        <f t="shared" si="217"/>
        <v>125</v>
      </c>
      <c r="Q3506" t="s">
        <v>8335</v>
      </c>
      <c r="R3506" t="s">
        <v>8336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15">
        <v>2500</v>
      </c>
      <c r="E3507" s="1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103.76</v>
      </c>
      <c r="P3507" s="14">
        <f t="shared" si="217"/>
        <v>66.512820512820511</v>
      </c>
      <c r="Q3507" t="s">
        <v>8335</v>
      </c>
      <c r="R3507" t="s">
        <v>8336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15">
        <v>3000</v>
      </c>
      <c r="E3508" s="1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101.49999999999999</v>
      </c>
      <c r="P3508" s="14">
        <f t="shared" si="217"/>
        <v>105</v>
      </c>
      <c r="Q3508" t="s">
        <v>8335</v>
      </c>
      <c r="R3508" t="s">
        <v>8336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15">
        <v>10000</v>
      </c>
      <c r="E3509" s="1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104.4</v>
      </c>
      <c r="P3509" s="14">
        <f t="shared" si="217"/>
        <v>145</v>
      </c>
      <c r="Q3509" t="s">
        <v>8335</v>
      </c>
      <c r="R3509" t="s">
        <v>8336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15">
        <v>100</v>
      </c>
      <c r="E3510" s="1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 s="14">
        <f t="shared" si="217"/>
        <v>12</v>
      </c>
      <c r="Q3510" t="s">
        <v>8335</v>
      </c>
      <c r="R3510" t="s">
        <v>8336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15">
        <v>3000</v>
      </c>
      <c r="E3511" s="1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106.33333333333333</v>
      </c>
      <c r="P3511" s="14">
        <f t="shared" si="217"/>
        <v>96.666666666666671</v>
      </c>
      <c r="Q3511" t="s">
        <v>8335</v>
      </c>
      <c r="R3511" t="s">
        <v>8336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15">
        <v>900</v>
      </c>
      <c r="E3512" s="1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100.55555555555556</v>
      </c>
      <c r="P3512" s="14">
        <f t="shared" si="217"/>
        <v>60.333333333333336</v>
      </c>
      <c r="Q3512" t="s">
        <v>8335</v>
      </c>
      <c r="R3512" t="s">
        <v>8336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15">
        <v>1500</v>
      </c>
      <c r="E3513" s="1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101.2</v>
      </c>
      <c r="P3513" s="14">
        <f t="shared" si="217"/>
        <v>79.89473684210526</v>
      </c>
      <c r="Q3513" t="s">
        <v>8335</v>
      </c>
      <c r="R3513" t="s">
        <v>8336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15">
        <v>1000</v>
      </c>
      <c r="E3514" s="1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 s="14">
        <f t="shared" si="217"/>
        <v>58.823529411764703</v>
      </c>
      <c r="Q3514" t="s">
        <v>8335</v>
      </c>
      <c r="R3514" t="s">
        <v>8336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15">
        <v>2800</v>
      </c>
      <c r="E3515" s="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118.39285714285714</v>
      </c>
      <c r="P3515" s="14">
        <f t="shared" si="217"/>
        <v>75.340909090909093</v>
      </c>
      <c r="Q3515" t="s">
        <v>8335</v>
      </c>
      <c r="R3515" t="s">
        <v>8336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15">
        <v>500</v>
      </c>
      <c r="E3516" s="1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110.00000000000001</v>
      </c>
      <c r="P3516" s="14">
        <f t="shared" si="217"/>
        <v>55</v>
      </c>
      <c r="Q3516" t="s">
        <v>8335</v>
      </c>
      <c r="R3516" t="s">
        <v>8336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15">
        <v>3000</v>
      </c>
      <c r="E3517" s="1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102.66666666666666</v>
      </c>
      <c r="P3517" s="14">
        <f t="shared" si="217"/>
        <v>66.956521739130437</v>
      </c>
      <c r="Q3517" t="s">
        <v>8335</v>
      </c>
      <c r="R3517" t="s">
        <v>8336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15">
        <v>2500</v>
      </c>
      <c r="E3518" s="1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 s="14">
        <f t="shared" si="217"/>
        <v>227.27272727272728</v>
      </c>
      <c r="Q3518" t="s">
        <v>8335</v>
      </c>
      <c r="R3518" t="s">
        <v>8336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15">
        <v>4000</v>
      </c>
      <c r="E3519" s="1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 s="14">
        <f t="shared" si="217"/>
        <v>307.69230769230768</v>
      </c>
      <c r="Q3519" t="s">
        <v>8335</v>
      </c>
      <c r="R3519" t="s">
        <v>8336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15">
        <v>1500</v>
      </c>
      <c r="E3520" s="1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110.04599999999999</v>
      </c>
      <c r="P3520" s="14">
        <f t="shared" si="217"/>
        <v>50.020909090909093</v>
      </c>
      <c r="Q3520" t="s">
        <v>8335</v>
      </c>
      <c r="R3520" t="s">
        <v>8336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15">
        <v>2000</v>
      </c>
      <c r="E3521" s="1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101.35000000000001</v>
      </c>
      <c r="P3521" s="14">
        <f t="shared" si="217"/>
        <v>72.392857142857139</v>
      </c>
      <c r="Q3521" t="s">
        <v>8335</v>
      </c>
      <c r="R3521" t="s">
        <v>8336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15">
        <v>2000</v>
      </c>
      <c r="E3522" s="1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100.75</v>
      </c>
      <c r="P3522" s="14">
        <f t="shared" si="217"/>
        <v>95.952380952380949</v>
      </c>
      <c r="Q3522" t="s">
        <v>8335</v>
      </c>
      <c r="R3522" t="s">
        <v>8336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15">
        <v>350</v>
      </c>
      <c r="E3523" s="1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(E3523/D3523)*100</f>
        <v>169.42857142857144</v>
      </c>
      <c r="P3523" s="14">
        <f t="shared" ref="P3523:P3586" si="221">E3523/L3523</f>
        <v>45.615384615384613</v>
      </c>
      <c r="Q3523" t="s">
        <v>8335</v>
      </c>
      <c r="R3523" t="s">
        <v>8336</v>
      </c>
      <c r="S3523" s="9">
        <f t="shared" ref="S3523:S3586" si="222">(((J3523/60)/60/24)+DATE(1970,1,1))</f>
        <v>41881.361342592594</v>
      </c>
      <c r="T3523" s="9">
        <f t="shared" ref="T3523:T3586" si="223">(((I3523/60)/60/24)+DATE(1970,1,1))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15">
        <v>1395</v>
      </c>
      <c r="E3524" s="1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 s="14">
        <f t="shared" si="221"/>
        <v>41.029411764705884</v>
      </c>
      <c r="Q3524" t="s">
        <v>8335</v>
      </c>
      <c r="R3524" t="s">
        <v>8336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15">
        <v>4000</v>
      </c>
      <c r="E3525" s="1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113.65</v>
      </c>
      <c r="P3525" s="14">
        <f t="shared" si="221"/>
        <v>56.825000000000003</v>
      </c>
      <c r="Q3525" t="s">
        <v>8335</v>
      </c>
      <c r="R3525" t="s">
        <v>8336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15">
        <v>10000</v>
      </c>
      <c r="E3526" s="1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101.56</v>
      </c>
      <c r="P3526" s="14">
        <f t="shared" si="221"/>
        <v>137.24324324324326</v>
      </c>
      <c r="Q3526" t="s">
        <v>8335</v>
      </c>
      <c r="R3526" t="s">
        <v>8336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15">
        <v>500</v>
      </c>
      <c r="E3527" s="1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 s="14">
        <f t="shared" si="221"/>
        <v>75.714285714285708</v>
      </c>
      <c r="Q3527" t="s">
        <v>8335</v>
      </c>
      <c r="R3527" t="s">
        <v>8336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15">
        <v>3300</v>
      </c>
      <c r="E3528" s="1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 s="14">
        <f t="shared" si="221"/>
        <v>99</v>
      </c>
      <c r="Q3528" t="s">
        <v>8335</v>
      </c>
      <c r="R3528" t="s">
        <v>8336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15">
        <v>6000</v>
      </c>
      <c r="E3529" s="1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116.91666666666667</v>
      </c>
      <c r="P3529" s="14">
        <f t="shared" si="221"/>
        <v>81.569767441860463</v>
      </c>
      <c r="Q3529" t="s">
        <v>8335</v>
      </c>
      <c r="R3529" t="s">
        <v>8336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15">
        <v>1650</v>
      </c>
      <c r="E3530" s="1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101.15151515151514</v>
      </c>
      <c r="P3530" s="14">
        <f t="shared" si="221"/>
        <v>45.108108108108105</v>
      </c>
      <c r="Q3530" t="s">
        <v>8335</v>
      </c>
      <c r="R3530" t="s">
        <v>8336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15">
        <v>500</v>
      </c>
      <c r="E3531" s="1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 s="14">
        <f t="shared" si="221"/>
        <v>36.666666666666664</v>
      </c>
      <c r="Q3531" t="s">
        <v>8335</v>
      </c>
      <c r="R3531" t="s">
        <v>8336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15">
        <v>2750</v>
      </c>
      <c r="E3532" s="1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 s="14">
        <f t="shared" si="221"/>
        <v>125</v>
      </c>
      <c r="Q3532" t="s">
        <v>8335</v>
      </c>
      <c r="R3532" t="s">
        <v>8336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5">
        <v>1000</v>
      </c>
      <c r="E3533" s="1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 s="14">
        <f t="shared" si="221"/>
        <v>49.230769230769234</v>
      </c>
      <c r="Q3533" t="s">
        <v>8335</v>
      </c>
      <c r="R3533" t="s">
        <v>8336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15">
        <v>960</v>
      </c>
      <c r="E3534" s="1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118.95833333333334</v>
      </c>
      <c r="P3534" s="14">
        <f t="shared" si="221"/>
        <v>42.296296296296298</v>
      </c>
      <c r="Q3534" t="s">
        <v>8335</v>
      </c>
      <c r="R3534" t="s">
        <v>8336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15">
        <v>500</v>
      </c>
      <c r="E3535" s="1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126.2</v>
      </c>
      <c r="P3535" s="14">
        <f t="shared" si="221"/>
        <v>78.875</v>
      </c>
      <c r="Q3535" t="s">
        <v>8335</v>
      </c>
      <c r="R3535" t="s">
        <v>8336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15">
        <v>5000</v>
      </c>
      <c r="E3536" s="1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156.20000000000002</v>
      </c>
      <c r="P3536" s="14">
        <f t="shared" si="221"/>
        <v>38.284313725490193</v>
      </c>
      <c r="Q3536" t="s">
        <v>8335</v>
      </c>
      <c r="R3536" t="s">
        <v>8336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15">
        <v>2000</v>
      </c>
      <c r="E3537" s="1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103.15</v>
      </c>
      <c r="P3537" s="14">
        <f t="shared" si="221"/>
        <v>44.847826086956523</v>
      </c>
      <c r="Q3537" t="s">
        <v>8335</v>
      </c>
      <c r="R3537" t="s">
        <v>8336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15">
        <v>150</v>
      </c>
      <c r="E3538" s="1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153.33333333333334</v>
      </c>
      <c r="P3538" s="14">
        <f t="shared" si="221"/>
        <v>13.529411764705882</v>
      </c>
      <c r="Q3538" t="s">
        <v>8335</v>
      </c>
      <c r="R3538" t="s">
        <v>8336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15">
        <v>675</v>
      </c>
      <c r="E3539" s="1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180.44444444444446</v>
      </c>
      <c r="P3539" s="14">
        <f t="shared" si="221"/>
        <v>43.5</v>
      </c>
      <c r="Q3539" t="s">
        <v>8335</v>
      </c>
      <c r="R3539" t="s">
        <v>8336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15">
        <v>2000</v>
      </c>
      <c r="E3540" s="1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128.44999999999999</v>
      </c>
      <c r="P3540" s="14">
        <f t="shared" si="221"/>
        <v>30.951807228915662</v>
      </c>
      <c r="Q3540" t="s">
        <v>8335</v>
      </c>
      <c r="R3540" t="s">
        <v>8336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15">
        <v>600</v>
      </c>
      <c r="E3541" s="1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119.66666666666667</v>
      </c>
      <c r="P3541" s="14">
        <f t="shared" si="221"/>
        <v>55.230769230769234</v>
      </c>
      <c r="Q3541" t="s">
        <v>8335</v>
      </c>
      <c r="R3541" t="s">
        <v>8336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15">
        <v>300</v>
      </c>
      <c r="E3542" s="1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 s="14">
        <f t="shared" si="221"/>
        <v>46.125</v>
      </c>
      <c r="Q3542" t="s">
        <v>8335</v>
      </c>
      <c r="R3542" t="s">
        <v>8336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15">
        <v>1200</v>
      </c>
      <c r="E3543" s="1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 s="14">
        <f t="shared" si="221"/>
        <v>39.375</v>
      </c>
      <c r="Q3543" t="s">
        <v>8335</v>
      </c>
      <c r="R3543" t="s">
        <v>8336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15">
        <v>5500</v>
      </c>
      <c r="E3544" s="1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102.23636363636363</v>
      </c>
      <c r="P3544" s="14">
        <f t="shared" si="221"/>
        <v>66.152941176470591</v>
      </c>
      <c r="Q3544" t="s">
        <v>8335</v>
      </c>
      <c r="R3544" t="s">
        <v>8336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15">
        <v>1500</v>
      </c>
      <c r="E3545" s="1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104.66666666666666</v>
      </c>
      <c r="P3545" s="14">
        <f t="shared" si="221"/>
        <v>54.137931034482762</v>
      </c>
      <c r="Q3545" t="s">
        <v>8335</v>
      </c>
      <c r="R3545" t="s">
        <v>8336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15">
        <v>2500</v>
      </c>
      <c r="E3546" s="1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 s="14">
        <f t="shared" si="221"/>
        <v>104.16666666666667</v>
      </c>
      <c r="Q3546" t="s">
        <v>8335</v>
      </c>
      <c r="R3546" t="s">
        <v>8336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15">
        <v>250</v>
      </c>
      <c r="E3547" s="1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100.4</v>
      </c>
      <c r="P3547" s="14">
        <f t="shared" si="221"/>
        <v>31.375</v>
      </c>
      <c r="Q3547" t="s">
        <v>8335</v>
      </c>
      <c r="R3547" t="s">
        <v>8336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15">
        <v>1100</v>
      </c>
      <c r="E3548" s="1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102.27272727272727</v>
      </c>
      <c r="P3548" s="14">
        <f t="shared" si="221"/>
        <v>59.210526315789473</v>
      </c>
      <c r="Q3548" t="s">
        <v>8335</v>
      </c>
      <c r="R3548" t="s">
        <v>8336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15">
        <v>35000</v>
      </c>
      <c r="E3549" s="1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114.40928571428573</v>
      </c>
      <c r="P3549" s="14">
        <f t="shared" si="221"/>
        <v>119.17633928571429</v>
      </c>
      <c r="Q3549" t="s">
        <v>8335</v>
      </c>
      <c r="R3549" t="s">
        <v>8336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15">
        <v>2100</v>
      </c>
      <c r="E3550" s="1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101.9047619047619</v>
      </c>
      <c r="P3550" s="14">
        <f t="shared" si="221"/>
        <v>164.61538461538461</v>
      </c>
      <c r="Q3550" t="s">
        <v>8335</v>
      </c>
      <c r="R3550" t="s">
        <v>8336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15">
        <v>1000</v>
      </c>
      <c r="E3551" s="1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 s="14">
        <f t="shared" si="221"/>
        <v>24.285714285714285</v>
      </c>
      <c r="Q3551" t="s">
        <v>8335</v>
      </c>
      <c r="R3551" t="s">
        <v>8336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15">
        <v>2500</v>
      </c>
      <c r="E3552" s="1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104.80000000000001</v>
      </c>
      <c r="P3552" s="14">
        <f t="shared" si="221"/>
        <v>40.9375</v>
      </c>
      <c r="Q3552" t="s">
        <v>8335</v>
      </c>
      <c r="R3552" t="s">
        <v>8336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15">
        <v>1500</v>
      </c>
      <c r="E3553" s="1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101.83333333333333</v>
      </c>
      <c r="P3553" s="14">
        <f t="shared" si="221"/>
        <v>61.1</v>
      </c>
      <c r="Q3553" t="s">
        <v>8335</v>
      </c>
      <c r="R3553" t="s">
        <v>8336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15">
        <v>773</v>
      </c>
      <c r="E3554" s="1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 s="14">
        <f t="shared" si="221"/>
        <v>38.65</v>
      </c>
      <c r="Q3554" t="s">
        <v>8335</v>
      </c>
      <c r="R3554" t="s">
        <v>8336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15">
        <v>5500</v>
      </c>
      <c r="E3555" s="1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106.27272727272728</v>
      </c>
      <c r="P3555" s="14">
        <f t="shared" si="221"/>
        <v>56.20192307692308</v>
      </c>
      <c r="Q3555" t="s">
        <v>8335</v>
      </c>
      <c r="R3555" t="s">
        <v>8336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15">
        <v>5000</v>
      </c>
      <c r="E3556" s="1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113.42219999999999</v>
      </c>
      <c r="P3556" s="14">
        <f t="shared" si="221"/>
        <v>107.00207547169811</v>
      </c>
      <c r="Q3556" t="s">
        <v>8335</v>
      </c>
      <c r="R3556" t="s">
        <v>8336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15">
        <v>2400</v>
      </c>
      <c r="E3557" s="1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 s="14">
        <f t="shared" si="221"/>
        <v>171.42857142857142</v>
      </c>
      <c r="Q3557" t="s">
        <v>8335</v>
      </c>
      <c r="R3557" t="s">
        <v>8336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15">
        <v>2200</v>
      </c>
      <c r="E3558" s="1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100.45454545454547</v>
      </c>
      <c r="P3558" s="14">
        <f t="shared" si="221"/>
        <v>110.5</v>
      </c>
      <c r="Q3558" t="s">
        <v>8335</v>
      </c>
      <c r="R3558" t="s">
        <v>8336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15">
        <v>100000</v>
      </c>
      <c r="E3559" s="1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100.03599999999999</v>
      </c>
      <c r="P3559" s="14">
        <f t="shared" si="221"/>
        <v>179.27598566308242</v>
      </c>
      <c r="Q3559" t="s">
        <v>8335</v>
      </c>
      <c r="R3559" t="s">
        <v>8336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15">
        <v>350</v>
      </c>
      <c r="E3560" s="1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 s="14">
        <f t="shared" si="221"/>
        <v>22.90909090909091</v>
      </c>
      <c r="Q3560" t="s">
        <v>8335</v>
      </c>
      <c r="R3560" t="s">
        <v>8336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15">
        <v>1000</v>
      </c>
      <c r="E3561" s="1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103.49999999999999</v>
      </c>
      <c r="P3561" s="14">
        <f t="shared" si="221"/>
        <v>43.125</v>
      </c>
      <c r="Q3561" t="s">
        <v>8335</v>
      </c>
      <c r="R3561" t="s">
        <v>8336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15">
        <v>3200</v>
      </c>
      <c r="E3562" s="1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108.43750000000001</v>
      </c>
      <c r="P3562" s="14">
        <f t="shared" si="221"/>
        <v>46.891891891891895</v>
      </c>
      <c r="Q3562" t="s">
        <v>8335</v>
      </c>
      <c r="R3562" t="s">
        <v>8336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15">
        <v>2500</v>
      </c>
      <c r="E3563" s="1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102.4</v>
      </c>
      <c r="P3563" s="14">
        <f t="shared" si="221"/>
        <v>47.407407407407405</v>
      </c>
      <c r="Q3563" t="s">
        <v>8335</v>
      </c>
      <c r="R3563" t="s">
        <v>8336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15">
        <v>315</v>
      </c>
      <c r="E3564" s="1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148.88888888888889</v>
      </c>
      <c r="P3564" s="14">
        <f t="shared" si="221"/>
        <v>15.129032258064516</v>
      </c>
      <c r="Q3564" t="s">
        <v>8335</v>
      </c>
      <c r="R3564" t="s">
        <v>8336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15">
        <v>500</v>
      </c>
      <c r="E3565" s="1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105.49000000000002</v>
      </c>
      <c r="P3565" s="14">
        <f t="shared" si="221"/>
        <v>21.098000000000003</v>
      </c>
      <c r="Q3565" t="s">
        <v>8335</v>
      </c>
      <c r="R3565" t="s">
        <v>8336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15">
        <v>1000</v>
      </c>
      <c r="E3566" s="1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100.49999999999999</v>
      </c>
      <c r="P3566" s="14">
        <f t="shared" si="221"/>
        <v>59.117647058823529</v>
      </c>
      <c r="Q3566" t="s">
        <v>8335</v>
      </c>
      <c r="R3566" t="s">
        <v>8336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15">
        <v>900</v>
      </c>
      <c r="E3567" s="1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130.55555555555557</v>
      </c>
      <c r="P3567" s="14">
        <f t="shared" si="221"/>
        <v>97.916666666666671</v>
      </c>
      <c r="Q3567" t="s">
        <v>8335</v>
      </c>
      <c r="R3567" t="s">
        <v>8336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15">
        <v>2000</v>
      </c>
      <c r="E3568" s="1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104.75000000000001</v>
      </c>
      <c r="P3568" s="14">
        <f t="shared" si="221"/>
        <v>55.131578947368418</v>
      </c>
      <c r="Q3568" t="s">
        <v>8335</v>
      </c>
      <c r="R3568" t="s">
        <v>8336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15">
        <v>1000</v>
      </c>
      <c r="E3569" s="1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108.80000000000001</v>
      </c>
      <c r="P3569" s="14">
        <f t="shared" si="221"/>
        <v>26.536585365853657</v>
      </c>
      <c r="Q3569" t="s">
        <v>8335</v>
      </c>
      <c r="R3569" t="s">
        <v>8336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15">
        <v>1000</v>
      </c>
      <c r="E3570" s="1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111.00000000000001</v>
      </c>
      <c r="P3570" s="14">
        <f t="shared" si="221"/>
        <v>58.421052631578945</v>
      </c>
      <c r="Q3570" t="s">
        <v>8335</v>
      </c>
      <c r="R3570" t="s">
        <v>8336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15">
        <v>5000</v>
      </c>
      <c r="E3571" s="1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100.47999999999999</v>
      </c>
      <c r="P3571" s="14">
        <f t="shared" si="221"/>
        <v>122.53658536585365</v>
      </c>
      <c r="Q3571" t="s">
        <v>8335</v>
      </c>
      <c r="R3571" t="s">
        <v>8336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15">
        <v>2000</v>
      </c>
      <c r="E3572" s="1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114.35</v>
      </c>
      <c r="P3572" s="14">
        <f t="shared" si="221"/>
        <v>87.961538461538467</v>
      </c>
      <c r="Q3572" t="s">
        <v>8335</v>
      </c>
      <c r="R3572" t="s">
        <v>8336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15">
        <v>1500</v>
      </c>
      <c r="E3573" s="1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122.06666666666666</v>
      </c>
      <c r="P3573" s="14">
        <f t="shared" si="221"/>
        <v>73.239999999999995</v>
      </c>
      <c r="Q3573" t="s">
        <v>8335</v>
      </c>
      <c r="R3573" t="s">
        <v>8336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15">
        <v>500</v>
      </c>
      <c r="E3574" s="1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 s="14">
        <f t="shared" si="221"/>
        <v>55.555555555555557</v>
      </c>
      <c r="Q3574" t="s">
        <v>8335</v>
      </c>
      <c r="R3574" t="s">
        <v>8336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15">
        <v>3000</v>
      </c>
      <c r="E3575" s="1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102.8</v>
      </c>
      <c r="P3575" s="14">
        <f t="shared" si="221"/>
        <v>39.53846153846154</v>
      </c>
      <c r="Q3575" t="s">
        <v>8335</v>
      </c>
      <c r="R3575" t="s">
        <v>8336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15">
        <v>5800</v>
      </c>
      <c r="E3576" s="1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106.12068965517241</v>
      </c>
      <c r="P3576" s="14">
        <f t="shared" si="221"/>
        <v>136.77777777777777</v>
      </c>
      <c r="Q3576" t="s">
        <v>8335</v>
      </c>
      <c r="R3576" t="s">
        <v>8336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15">
        <v>10000</v>
      </c>
      <c r="E3577" s="1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101.33000000000001</v>
      </c>
      <c r="P3577" s="14">
        <f t="shared" si="221"/>
        <v>99.343137254901961</v>
      </c>
      <c r="Q3577" t="s">
        <v>8335</v>
      </c>
      <c r="R3577" t="s">
        <v>8336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15">
        <v>100</v>
      </c>
      <c r="E3578" s="1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 s="14">
        <f t="shared" si="221"/>
        <v>20</v>
      </c>
      <c r="Q3578" t="s">
        <v>8335</v>
      </c>
      <c r="R3578" t="s">
        <v>8336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15">
        <v>600</v>
      </c>
      <c r="E3579" s="1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 s="14">
        <f t="shared" si="221"/>
        <v>28.888888888888889</v>
      </c>
      <c r="Q3579" t="s">
        <v>8335</v>
      </c>
      <c r="R3579" t="s">
        <v>8336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15">
        <v>1500</v>
      </c>
      <c r="E3580" s="1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100.01333333333334</v>
      </c>
      <c r="P3580" s="14">
        <f t="shared" si="221"/>
        <v>40.545945945945945</v>
      </c>
      <c r="Q3580" t="s">
        <v>8335</v>
      </c>
      <c r="R3580" t="s">
        <v>8336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15">
        <v>500</v>
      </c>
      <c r="E3581" s="1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 s="14">
        <f t="shared" si="221"/>
        <v>35.714285714285715</v>
      </c>
      <c r="Q3581" t="s">
        <v>8335</v>
      </c>
      <c r="R3581" t="s">
        <v>8336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15">
        <v>900</v>
      </c>
      <c r="E3582" s="1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113.88888888888889</v>
      </c>
      <c r="P3582" s="14">
        <f t="shared" si="221"/>
        <v>37.962962962962962</v>
      </c>
      <c r="Q3582" t="s">
        <v>8335</v>
      </c>
      <c r="R3582" t="s">
        <v>8336</v>
      </c>
      <c r="S3582" s="9">
        <f t="shared" si="222"/>
        <v>42026.176180555558</v>
      </c>
      <c r="T3582" s="9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15">
        <v>1500</v>
      </c>
      <c r="E3583" s="1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 s="14">
        <f t="shared" si="221"/>
        <v>33.333333333333336</v>
      </c>
      <c r="Q3583" t="s">
        <v>8335</v>
      </c>
      <c r="R3583" t="s">
        <v>8336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15">
        <v>1000</v>
      </c>
      <c r="E3584" s="1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 s="14">
        <f t="shared" si="221"/>
        <v>58.571428571428569</v>
      </c>
      <c r="Q3584" t="s">
        <v>8335</v>
      </c>
      <c r="R3584" t="s">
        <v>8336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15">
        <v>3000</v>
      </c>
      <c r="E3585" s="1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108.5</v>
      </c>
      <c r="P3585" s="14">
        <f t="shared" si="221"/>
        <v>135.625</v>
      </c>
      <c r="Q3585" t="s">
        <v>8335</v>
      </c>
      <c r="R3585" t="s">
        <v>8336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15">
        <v>3000</v>
      </c>
      <c r="E3586" s="1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115.5</v>
      </c>
      <c r="P3586" s="14">
        <f t="shared" si="221"/>
        <v>30.9375</v>
      </c>
      <c r="Q3586" t="s">
        <v>8335</v>
      </c>
      <c r="R3586" t="s">
        <v>8336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15">
        <v>3400</v>
      </c>
      <c r="E3587" s="1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(E3587/D3587)*100</f>
        <v>119.11764705882352</v>
      </c>
      <c r="P3587" s="14">
        <f t="shared" ref="P3587:P3650" si="225">E3587/L3587</f>
        <v>176.08695652173913</v>
      </c>
      <c r="Q3587" t="s">
        <v>8335</v>
      </c>
      <c r="R3587" t="s">
        <v>8336</v>
      </c>
      <c r="S3587" s="9">
        <f t="shared" ref="S3587:S3650" si="226">(((J3587/60)/60/24)+DATE(1970,1,1))</f>
        <v>41964.716319444444</v>
      </c>
      <c r="T3587" s="9">
        <f t="shared" ref="T3587:T3650" si="227">(((I3587/60)/60/24)+DATE(1970,1,1))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15">
        <v>7500</v>
      </c>
      <c r="E3588" s="1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109.42666666666668</v>
      </c>
      <c r="P3588" s="14">
        <f t="shared" si="225"/>
        <v>151.9814814814815</v>
      </c>
      <c r="Q3588" t="s">
        <v>8335</v>
      </c>
      <c r="R3588" t="s">
        <v>8336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15">
        <v>500</v>
      </c>
      <c r="E3589" s="1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126.6</v>
      </c>
      <c r="P3589" s="14">
        <f t="shared" si="225"/>
        <v>22.607142857142858</v>
      </c>
      <c r="Q3589" t="s">
        <v>8335</v>
      </c>
      <c r="R3589" t="s">
        <v>8336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15">
        <v>200</v>
      </c>
      <c r="E3590" s="1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100.49999999999999</v>
      </c>
      <c r="P3590" s="14">
        <f t="shared" si="225"/>
        <v>18.272727272727273</v>
      </c>
      <c r="Q3590" t="s">
        <v>8335</v>
      </c>
      <c r="R3590" t="s">
        <v>8336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15">
        <v>4000</v>
      </c>
      <c r="E3591" s="1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127.49999999999999</v>
      </c>
      <c r="P3591" s="14">
        <f t="shared" si="225"/>
        <v>82.258064516129039</v>
      </c>
      <c r="Q3591" t="s">
        <v>8335</v>
      </c>
      <c r="R3591" t="s">
        <v>8336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15">
        <v>5000</v>
      </c>
      <c r="E3592" s="1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100.05999999999999</v>
      </c>
      <c r="P3592" s="14">
        <f t="shared" si="225"/>
        <v>68.534246575342465</v>
      </c>
      <c r="Q3592" t="s">
        <v>8335</v>
      </c>
      <c r="R3592" t="s">
        <v>8336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15">
        <v>700</v>
      </c>
      <c r="E3593" s="1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 s="14">
        <f t="shared" si="225"/>
        <v>68.055555555555557</v>
      </c>
      <c r="Q3593" t="s">
        <v>8335</v>
      </c>
      <c r="R3593" t="s">
        <v>8336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15">
        <v>2000</v>
      </c>
      <c r="E3594" s="1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127.25</v>
      </c>
      <c r="P3594" s="14">
        <f t="shared" si="225"/>
        <v>72.714285714285708</v>
      </c>
      <c r="Q3594" t="s">
        <v>8335</v>
      </c>
      <c r="R3594" t="s">
        <v>8336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15">
        <v>3000</v>
      </c>
      <c r="E3595" s="1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110.63333333333334</v>
      </c>
      <c r="P3595" s="14">
        <f t="shared" si="225"/>
        <v>77.186046511627907</v>
      </c>
      <c r="Q3595" t="s">
        <v>8335</v>
      </c>
      <c r="R3595" t="s">
        <v>8336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15">
        <v>1600</v>
      </c>
      <c r="E3596" s="1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125.93749999999999</v>
      </c>
      <c r="P3596" s="14">
        <f t="shared" si="225"/>
        <v>55.972222222222221</v>
      </c>
      <c r="Q3596" t="s">
        <v>8335</v>
      </c>
      <c r="R3596" t="s">
        <v>8336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15">
        <v>2600</v>
      </c>
      <c r="E3597" s="1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118.5</v>
      </c>
      <c r="P3597" s="14">
        <f t="shared" si="225"/>
        <v>49.693548387096776</v>
      </c>
      <c r="Q3597" t="s">
        <v>8335</v>
      </c>
      <c r="R3597" t="s">
        <v>8336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15">
        <v>1100</v>
      </c>
      <c r="E3598" s="1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107.72727272727273</v>
      </c>
      <c r="P3598" s="14">
        <f t="shared" si="225"/>
        <v>79</v>
      </c>
      <c r="Q3598" t="s">
        <v>8335</v>
      </c>
      <c r="R3598" t="s">
        <v>8336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15">
        <v>2500</v>
      </c>
      <c r="E3599" s="1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102.60000000000001</v>
      </c>
      <c r="P3599" s="14">
        <f t="shared" si="225"/>
        <v>77.727272727272734</v>
      </c>
      <c r="Q3599" t="s">
        <v>8335</v>
      </c>
      <c r="R3599" t="s">
        <v>8336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15">
        <v>1000</v>
      </c>
      <c r="E3600" s="1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110.1</v>
      </c>
      <c r="P3600" s="14">
        <f t="shared" si="225"/>
        <v>40.777777777777779</v>
      </c>
      <c r="Q3600" t="s">
        <v>8335</v>
      </c>
      <c r="R3600" t="s">
        <v>8336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15">
        <v>500</v>
      </c>
      <c r="E3601" s="1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 s="14">
        <f t="shared" si="225"/>
        <v>59.411764705882355</v>
      </c>
      <c r="Q3601" t="s">
        <v>8335</v>
      </c>
      <c r="R3601" t="s">
        <v>8336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15">
        <v>10</v>
      </c>
      <c r="E3602" s="1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 s="14">
        <f t="shared" si="225"/>
        <v>3.25</v>
      </c>
      <c r="Q3602" t="s">
        <v>8335</v>
      </c>
      <c r="R3602" t="s">
        <v>8336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15">
        <v>2000</v>
      </c>
      <c r="E3603" s="1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104.35000000000001</v>
      </c>
      <c r="P3603" s="14">
        <f t="shared" si="225"/>
        <v>39.377358490566039</v>
      </c>
      <c r="Q3603" t="s">
        <v>8335</v>
      </c>
      <c r="R3603" t="s">
        <v>8336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15">
        <v>4000</v>
      </c>
      <c r="E3604" s="1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100.05</v>
      </c>
      <c r="P3604" s="14">
        <f t="shared" si="225"/>
        <v>81.673469387755105</v>
      </c>
      <c r="Q3604" t="s">
        <v>8335</v>
      </c>
      <c r="R3604" t="s">
        <v>8336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15">
        <v>1500</v>
      </c>
      <c r="E3605" s="1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170.66666666666669</v>
      </c>
      <c r="P3605" s="14">
        <f t="shared" si="225"/>
        <v>44.912280701754383</v>
      </c>
      <c r="Q3605" t="s">
        <v>8335</v>
      </c>
      <c r="R3605" t="s">
        <v>8336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15">
        <v>3000</v>
      </c>
      <c r="E3606" s="1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112.83333333333334</v>
      </c>
      <c r="P3606" s="14">
        <f t="shared" si="225"/>
        <v>49.05797101449275</v>
      </c>
      <c r="Q3606" t="s">
        <v>8335</v>
      </c>
      <c r="R3606" t="s">
        <v>8336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15">
        <v>250</v>
      </c>
      <c r="E3607" s="1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 s="14">
        <f t="shared" si="225"/>
        <v>30.666666666666668</v>
      </c>
      <c r="Q3607" t="s">
        <v>8335</v>
      </c>
      <c r="R3607" t="s">
        <v>8336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15">
        <v>3000</v>
      </c>
      <c r="E3608" s="1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130.26666666666665</v>
      </c>
      <c r="P3608" s="14">
        <f t="shared" si="225"/>
        <v>61.0625</v>
      </c>
      <c r="Q3608" t="s">
        <v>8335</v>
      </c>
      <c r="R3608" t="s">
        <v>8336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15">
        <v>550</v>
      </c>
      <c r="E3609" s="1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105.45454545454544</v>
      </c>
      <c r="P3609" s="14">
        <f t="shared" si="225"/>
        <v>29</v>
      </c>
      <c r="Q3609" t="s">
        <v>8335</v>
      </c>
      <c r="R3609" t="s">
        <v>8336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15">
        <v>800</v>
      </c>
      <c r="E3610" s="1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 s="14">
        <f t="shared" si="225"/>
        <v>29.62962962962963</v>
      </c>
      <c r="Q3610" t="s">
        <v>8335</v>
      </c>
      <c r="R3610" t="s">
        <v>8336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15">
        <v>1960</v>
      </c>
      <c r="E3611" s="1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153.31632653061226</v>
      </c>
      <c r="P3611" s="14">
        <f t="shared" si="225"/>
        <v>143.0952380952381</v>
      </c>
      <c r="Q3611" t="s">
        <v>8335</v>
      </c>
      <c r="R3611" t="s">
        <v>8336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15">
        <v>1000</v>
      </c>
      <c r="E3612" s="1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162.30000000000001</v>
      </c>
      <c r="P3612" s="14">
        <f t="shared" si="225"/>
        <v>52.354838709677416</v>
      </c>
      <c r="Q3612" t="s">
        <v>8335</v>
      </c>
      <c r="R3612" t="s">
        <v>8336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15">
        <v>2500</v>
      </c>
      <c r="E3613" s="1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 s="14">
        <f t="shared" si="225"/>
        <v>66.666666666666671</v>
      </c>
      <c r="Q3613" t="s">
        <v>8335</v>
      </c>
      <c r="R3613" t="s">
        <v>8336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15">
        <v>5000</v>
      </c>
      <c r="E3614" s="1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144.4</v>
      </c>
      <c r="P3614" s="14">
        <f t="shared" si="225"/>
        <v>126.66666666666667</v>
      </c>
      <c r="Q3614" t="s">
        <v>8335</v>
      </c>
      <c r="R3614" t="s">
        <v>8336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15">
        <v>1250</v>
      </c>
      <c r="E3615" s="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 s="14">
        <f t="shared" si="225"/>
        <v>62.5</v>
      </c>
      <c r="Q3615" t="s">
        <v>8335</v>
      </c>
      <c r="R3615" t="s">
        <v>8336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15">
        <v>2500</v>
      </c>
      <c r="E3616" s="1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100.8</v>
      </c>
      <c r="P3616" s="14">
        <f t="shared" si="225"/>
        <v>35.492957746478872</v>
      </c>
      <c r="Q3616" t="s">
        <v>8335</v>
      </c>
      <c r="R3616" t="s">
        <v>8336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15">
        <v>2500</v>
      </c>
      <c r="E3617" s="1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106.80000000000001</v>
      </c>
      <c r="P3617" s="14">
        <f t="shared" si="225"/>
        <v>37.083333333333336</v>
      </c>
      <c r="Q3617" t="s">
        <v>8335</v>
      </c>
      <c r="R3617" t="s">
        <v>8336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15">
        <v>2500</v>
      </c>
      <c r="E3618" s="1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124.8</v>
      </c>
      <c r="P3618" s="14">
        <f t="shared" si="225"/>
        <v>69.333333333333329</v>
      </c>
      <c r="Q3618" t="s">
        <v>8335</v>
      </c>
      <c r="R3618" t="s">
        <v>8336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15">
        <v>740</v>
      </c>
      <c r="E3619" s="1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118.91891891891892</v>
      </c>
      <c r="P3619" s="14">
        <f t="shared" si="225"/>
        <v>17.254901960784313</v>
      </c>
      <c r="Q3619" t="s">
        <v>8335</v>
      </c>
      <c r="R3619" t="s">
        <v>8336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15">
        <v>2000</v>
      </c>
      <c r="E3620" s="1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 s="14">
        <f t="shared" si="225"/>
        <v>36.071428571428569</v>
      </c>
      <c r="Q3620" t="s">
        <v>8335</v>
      </c>
      <c r="R3620" t="s">
        <v>8336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15">
        <v>1000</v>
      </c>
      <c r="E3621" s="1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112.99999999999999</v>
      </c>
      <c r="P3621" s="14">
        <f t="shared" si="225"/>
        <v>66.470588235294116</v>
      </c>
      <c r="Q3621" t="s">
        <v>8335</v>
      </c>
      <c r="R3621" t="s">
        <v>8336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15">
        <v>10500</v>
      </c>
      <c r="E3622" s="1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105.19047619047619</v>
      </c>
      <c r="P3622" s="14">
        <f t="shared" si="225"/>
        <v>56.065989847715734</v>
      </c>
      <c r="Q3622" t="s">
        <v>8335</v>
      </c>
      <c r="R3622" t="s">
        <v>8336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15">
        <v>3000</v>
      </c>
      <c r="E3623" s="1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109.73333333333332</v>
      </c>
      <c r="P3623" s="14">
        <f t="shared" si="225"/>
        <v>47.028571428571432</v>
      </c>
      <c r="Q3623" t="s">
        <v>8335</v>
      </c>
      <c r="R3623" t="s">
        <v>8336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15">
        <v>1000</v>
      </c>
      <c r="E3624" s="1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100.099</v>
      </c>
      <c r="P3624" s="14">
        <f t="shared" si="225"/>
        <v>47.666190476190479</v>
      </c>
      <c r="Q3624" t="s">
        <v>8335</v>
      </c>
      <c r="R3624" t="s">
        <v>8336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15">
        <v>2500</v>
      </c>
      <c r="E3625" s="1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 s="14">
        <f t="shared" si="225"/>
        <v>88.235294117647058</v>
      </c>
      <c r="Q3625" t="s">
        <v>8335</v>
      </c>
      <c r="R3625" t="s">
        <v>8336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15">
        <v>3000</v>
      </c>
      <c r="E3626" s="1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104.93333333333332</v>
      </c>
      <c r="P3626" s="14">
        <f t="shared" si="225"/>
        <v>80.717948717948715</v>
      </c>
      <c r="Q3626" t="s">
        <v>8335</v>
      </c>
      <c r="R3626" t="s">
        <v>8336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15">
        <v>3000</v>
      </c>
      <c r="E3627" s="1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102.66666666666666</v>
      </c>
      <c r="P3627" s="14">
        <f t="shared" si="225"/>
        <v>39.487179487179489</v>
      </c>
      <c r="Q3627" t="s">
        <v>8335</v>
      </c>
      <c r="R3627" t="s">
        <v>8336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15">
        <v>4000</v>
      </c>
      <c r="E3628" s="1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101.82500000000002</v>
      </c>
      <c r="P3628" s="14">
        <f t="shared" si="225"/>
        <v>84.854166666666671</v>
      </c>
      <c r="Q3628" t="s">
        <v>8335</v>
      </c>
      <c r="R3628" t="s">
        <v>8336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15">
        <v>2000</v>
      </c>
      <c r="E3629" s="1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 s="14">
        <f t="shared" si="225"/>
        <v>68.965517241379317</v>
      </c>
      <c r="Q3629" t="s">
        <v>8335</v>
      </c>
      <c r="R3629" t="s">
        <v>8336</v>
      </c>
      <c r="S3629" s="9">
        <f t="shared" si="226"/>
        <v>42460.741747685184</v>
      </c>
      <c r="T3629" s="9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15">
        <v>100000</v>
      </c>
      <c r="E3630" s="1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 s="14" t="e">
        <f t="shared" si="225"/>
        <v>#DIV/0!</v>
      </c>
      <c r="Q3630" t="s">
        <v>8335</v>
      </c>
      <c r="R3630" t="s">
        <v>8364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15">
        <v>1000000</v>
      </c>
      <c r="E3631" s="1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1.9999999999999998E-4</v>
      </c>
      <c r="P3631" s="14">
        <f t="shared" si="225"/>
        <v>1</v>
      </c>
      <c r="Q3631" t="s">
        <v>8335</v>
      </c>
      <c r="R3631" t="s">
        <v>8364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15">
        <v>3000</v>
      </c>
      <c r="E3632" s="1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3.3333333333333333E-2</v>
      </c>
      <c r="P3632" s="14">
        <f t="shared" si="225"/>
        <v>1</v>
      </c>
      <c r="Q3632" t="s">
        <v>8335</v>
      </c>
      <c r="R3632" t="s">
        <v>8364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15">
        <v>17100</v>
      </c>
      <c r="E3633" s="1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51.023391812865491</v>
      </c>
      <c r="P3633" s="14">
        <f t="shared" si="225"/>
        <v>147.88135593220338</v>
      </c>
      <c r="Q3633" t="s">
        <v>8335</v>
      </c>
      <c r="R3633" t="s">
        <v>8364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15">
        <v>500</v>
      </c>
      <c r="E3634" s="1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 s="14">
        <f t="shared" si="225"/>
        <v>100</v>
      </c>
      <c r="Q3634" t="s">
        <v>8335</v>
      </c>
      <c r="R3634" t="s">
        <v>8364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15">
        <v>5000</v>
      </c>
      <c r="E3635" s="1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35.24</v>
      </c>
      <c r="P3635" s="14">
        <f t="shared" si="225"/>
        <v>56.838709677419352</v>
      </c>
      <c r="Q3635" t="s">
        <v>8335</v>
      </c>
      <c r="R3635" t="s">
        <v>8364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15">
        <v>75000</v>
      </c>
      <c r="E3636" s="1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4.246666666666667</v>
      </c>
      <c r="P3636" s="14">
        <f t="shared" si="225"/>
        <v>176.94444444444446</v>
      </c>
      <c r="Q3636" t="s">
        <v>8335</v>
      </c>
      <c r="R3636" t="s">
        <v>8364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15">
        <v>3500</v>
      </c>
      <c r="E3637" s="1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36.457142857142856</v>
      </c>
      <c r="P3637" s="14">
        <f t="shared" si="225"/>
        <v>127.6</v>
      </c>
      <c r="Q3637" t="s">
        <v>8335</v>
      </c>
      <c r="R3637" t="s">
        <v>8364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15">
        <v>150000</v>
      </c>
      <c r="E3638" s="1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 s="14" t="e">
        <f t="shared" si="225"/>
        <v>#DIV/0!</v>
      </c>
      <c r="Q3638" t="s">
        <v>8335</v>
      </c>
      <c r="R3638" t="s">
        <v>8364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15">
        <v>3000</v>
      </c>
      <c r="E3639" s="1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30.866666666666664</v>
      </c>
      <c r="P3639" s="14">
        <f t="shared" si="225"/>
        <v>66.142857142857139</v>
      </c>
      <c r="Q3639" t="s">
        <v>8335</v>
      </c>
      <c r="R3639" t="s">
        <v>8364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15">
        <v>3300</v>
      </c>
      <c r="E3640" s="1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6.5454545454545459</v>
      </c>
      <c r="P3640" s="14">
        <f t="shared" si="225"/>
        <v>108</v>
      </c>
      <c r="Q3640" t="s">
        <v>8335</v>
      </c>
      <c r="R3640" t="s">
        <v>8364</v>
      </c>
      <c r="S3640" s="9">
        <f t="shared" si="226"/>
        <v>42053.672824074078</v>
      </c>
      <c r="T3640" s="9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15">
        <v>25000</v>
      </c>
      <c r="E3641" s="1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4.0000000000000001E-3</v>
      </c>
      <c r="P3641" s="14">
        <f t="shared" si="225"/>
        <v>1</v>
      </c>
      <c r="Q3641" t="s">
        <v>8335</v>
      </c>
      <c r="R3641" t="s">
        <v>8364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15">
        <v>1000</v>
      </c>
      <c r="E3642" s="1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</v>
      </c>
      <c r="P3642" s="14">
        <f t="shared" si="225"/>
        <v>18.333333333333332</v>
      </c>
      <c r="Q3642" t="s">
        <v>8335</v>
      </c>
      <c r="R3642" t="s">
        <v>8364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15">
        <v>3000</v>
      </c>
      <c r="E3643" s="1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 s="14" t="e">
        <f t="shared" si="225"/>
        <v>#DIV/0!</v>
      </c>
      <c r="Q3643" t="s">
        <v>8335</v>
      </c>
      <c r="R3643" t="s">
        <v>8364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15">
        <v>700</v>
      </c>
      <c r="E3644" s="1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2.1428571428571428</v>
      </c>
      <c r="P3644" s="14">
        <f t="shared" si="225"/>
        <v>7.5</v>
      </c>
      <c r="Q3644" t="s">
        <v>8335</v>
      </c>
      <c r="R3644" t="s">
        <v>8364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15">
        <v>25000</v>
      </c>
      <c r="E3645" s="1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 s="14" t="e">
        <f t="shared" si="225"/>
        <v>#DIV/0!</v>
      </c>
      <c r="Q3645" t="s">
        <v>8335</v>
      </c>
      <c r="R3645" t="s">
        <v>8364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15">
        <v>5000</v>
      </c>
      <c r="E3646" s="1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16.420000000000002</v>
      </c>
      <c r="P3646" s="14">
        <f t="shared" si="225"/>
        <v>68.416666666666671</v>
      </c>
      <c r="Q3646" t="s">
        <v>8335</v>
      </c>
      <c r="R3646" t="s">
        <v>8364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15">
        <v>1000</v>
      </c>
      <c r="E3647" s="1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0.1</v>
      </c>
      <c r="P3647" s="14">
        <f t="shared" si="225"/>
        <v>1</v>
      </c>
      <c r="Q3647" t="s">
        <v>8335</v>
      </c>
      <c r="R3647" t="s">
        <v>8364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15">
        <v>10000</v>
      </c>
      <c r="E3648" s="1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4.8099999999999996</v>
      </c>
      <c r="P3648" s="14">
        <f t="shared" si="225"/>
        <v>60.125</v>
      </c>
      <c r="Q3648" t="s">
        <v>8335</v>
      </c>
      <c r="R3648" t="s">
        <v>8364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15">
        <v>500</v>
      </c>
      <c r="E3649" s="1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 s="14">
        <f t="shared" si="225"/>
        <v>15</v>
      </c>
      <c r="Q3649" t="s">
        <v>8335</v>
      </c>
      <c r="R3649" t="s">
        <v>8364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15">
        <v>40000</v>
      </c>
      <c r="E3650" s="1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100.38249999999999</v>
      </c>
      <c r="P3650" s="14">
        <f t="shared" si="225"/>
        <v>550.04109589041093</v>
      </c>
      <c r="Q3650" t="s">
        <v>8335</v>
      </c>
      <c r="R3650" t="s">
        <v>8336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15">
        <v>750</v>
      </c>
      <c r="E3651" s="1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(E3651/D3651)*100</f>
        <v>104</v>
      </c>
      <c r="P3651" s="14">
        <f t="shared" ref="P3651:P3714" si="229">E3651/L3651</f>
        <v>97.5</v>
      </c>
      <c r="Q3651" t="s">
        <v>8335</v>
      </c>
      <c r="R3651" t="s">
        <v>8336</v>
      </c>
      <c r="S3651" s="9">
        <f t="shared" ref="S3651:S3714" si="230">(((J3651/60)/60/24)+DATE(1970,1,1))</f>
        <v>41780.712893518517</v>
      </c>
      <c r="T3651" s="9">
        <f t="shared" ref="T3651:T3714" si="231">(((I3651/60)/60/24)+DATE(1970,1,1))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15">
        <v>500</v>
      </c>
      <c r="E3652" s="1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 s="14">
        <f t="shared" si="229"/>
        <v>29.411764705882351</v>
      </c>
      <c r="Q3652" t="s">
        <v>8335</v>
      </c>
      <c r="R3652" t="s">
        <v>8336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15">
        <v>500</v>
      </c>
      <c r="E3653" s="1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 s="14">
        <f t="shared" si="229"/>
        <v>57.777777777777779</v>
      </c>
      <c r="Q3653" t="s">
        <v>8335</v>
      </c>
      <c r="R3653" t="s">
        <v>8336</v>
      </c>
      <c r="S3653" s="9">
        <f t="shared" si="230"/>
        <v>41828.646319444444</v>
      </c>
      <c r="T3653" s="9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15">
        <v>300</v>
      </c>
      <c r="E3654" s="1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250.66666666666669</v>
      </c>
      <c r="P3654" s="14">
        <f t="shared" si="229"/>
        <v>44.235294117647058</v>
      </c>
      <c r="Q3654" t="s">
        <v>8335</v>
      </c>
      <c r="R3654" t="s">
        <v>8336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15">
        <v>2000</v>
      </c>
      <c r="E3655" s="1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100.49999999999999</v>
      </c>
      <c r="P3655" s="14">
        <f t="shared" si="229"/>
        <v>60.909090909090907</v>
      </c>
      <c r="Q3655" t="s">
        <v>8335</v>
      </c>
      <c r="R3655" t="s">
        <v>8336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15">
        <v>1500</v>
      </c>
      <c r="E3656" s="1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174.4</v>
      </c>
      <c r="P3656" s="14">
        <f t="shared" si="229"/>
        <v>68.84210526315789</v>
      </c>
      <c r="Q3656" t="s">
        <v>8335</v>
      </c>
      <c r="R3656" t="s">
        <v>8336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15">
        <v>5000</v>
      </c>
      <c r="E3657" s="1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116.26</v>
      </c>
      <c r="P3657" s="14">
        <f t="shared" si="229"/>
        <v>73.582278481012665</v>
      </c>
      <c r="Q3657" t="s">
        <v>8335</v>
      </c>
      <c r="R3657" t="s">
        <v>8336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15">
        <v>5000</v>
      </c>
      <c r="E3658" s="1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105.82000000000001</v>
      </c>
      <c r="P3658" s="14">
        <f t="shared" si="229"/>
        <v>115.02173913043478</v>
      </c>
      <c r="Q3658" t="s">
        <v>8335</v>
      </c>
      <c r="R3658" t="s">
        <v>8336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15">
        <v>2000</v>
      </c>
      <c r="E3659" s="1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110.75</v>
      </c>
      <c r="P3659" s="14">
        <f t="shared" si="229"/>
        <v>110.75</v>
      </c>
      <c r="Q3659" t="s">
        <v>8335</v>
      </c>
      <c r="R3659" t="s">
        <v>8336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15">
        <v>1500</v>
      </c>
      <c r="E3660" s="1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100.66666666666666</v>
      </c>
      <c r="P3660" s="14">
        <f t="shared" si="229"/>
        <v>75.5</v>
      </c>
      <c r="Q3660" t="s">
        <v>8335</v>
      </c>
      <c r="R3660" t="s">
        <v>8336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15">
        <v>3000</v>
      </c>
      <c r="E3661" s="1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102.03333333333333</v>
      </c>
      <c r="P3661" s="14">
        <f t="shared" si="229"/>
        <v>235.46153846153845</v>
      </c>
      <c r="Q3661" t="s">
        <v>8335</v>
      </c>
      <c r="R3661" t="s">
        <v>8336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15">
        <v>250</v>
      </c>
      <c r="E3662" s="1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 s="14">
        <f t="shared" si="229"/>
        <v>11.363636363636363</v>
      </c>
      <c r="Q3662" t="s">
        <v>8335</v>
      </c>
      <c r="R3662" t="s">
        <v>8336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15">
        <v>3000</v>
      </c>
      <c r="E3663" s="1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111.00000000000001</v>
      </c>
      <c r="P3663" s="14">
        <f t="shared" si="229"/>
        <v>92.5</v>
      </c>
      <c r="Q3663" t="s">
        <v>8335</v>
      </c>
      <c r="R3663" t="s">
        <v>8336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15">
        <v>8000</v>
      </c>
      <c r="E3664" s="1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101.42500000000001</v>
      </c>
      <c r="P3664" s="14">
        <f t="shared" si="229"/>
        <v>202.85</v>
      </c>
      <c r="Q3664" t="s">
        <v>8335</v>
      </c>
      <c r="R3664" t="s">
        <v>8336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15">
        <v>225</v>
      </c>
      <c r="E3665" s="1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 s="14">
        <f t="shared" si="229"/>
        <v>26</v>
      </c>
      <c r="Q3665" t="s">
        <v>8335</v>
      </c>
      <c r="R3665" t="s">
        <v>8336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15">
        <v>800</v>
      </c>
      <c r="E3666" s="1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109.375</v>
      </c>
      <c r="P3666" s="14">
        <f t="shared" si="229"/>
        <v>46.05263157894737</v>
      </c>
      <c r="Q3666" t="s">
        <v>8335</v>
      </c>
      <c r="R3666" t="s">
        <v>8336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15">
        <v>620</v>
      </c>
      <c r="E3667" s="1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115.16129032258064</v>
      </c>
      <c r="P3667" s="14">
        <f t="shared" si="229"/>
        <v>51</v>
      </c>
      <c r="Q3667" t="s">
        <v>8335</v>
      </c>
      <c r="R3667" t="s">
        <v>8336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15">
        <v>1200</v>
      </c>
      <c r="E3668" s="1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 s="14">
        <f t="shared" si="229"/>
        <v>31.578947368421051</v>
      </c>
      <c r="Q3668" t="s">
        <v>8335</v>
      </c>
      <c r="R3668" t="s">
        <v>8336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15">
        <v>3000</v>
      </c>
      <c r="E3669" s="1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103.17033333333335</v>
      </c>
      <c r="P3669" s="14">
        <f t="shared" si="229"/>
        <v>53.363965517241382</v>
      </c>
      <c r="Q3669" t="s">
        <v>8335</v>
      </c>
      <c r="R3669" t="s">
        <v>8336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15">
        <v>1000</v>
      </c>
      <c r="E3670" s="1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103.49999999999999</v>
      </c>
      <c r="P3670" s="14">
        <f t="shared" si="229"/>
        <v>36.964285714285715</v>
      </c>
      <c r="Q3670" t="s">
        <v>8335</v>
      </c>
      <c r="R3670" t="s">
        <v>8336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15">
        <v>1000</v>
      </c>
      <c r="E3671" s="1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138.19999999999999</v>
      </c>
      <c r="P3671" s="14">
        <f t="shared" si="229"/>
        <v>81.294117647058826</v>
      </c>
      <c r="Q3671" t="s">
        <v>8335</v>
      </c>
      <c r="R3671" t="s">
        <v>8336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15">
        <v>220</v>
      </c>
      <c r="E3672" s="1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109.54545454545455</v>
      </c>
      <c r="P3672" s="14">
        <f t="shared" si="229"/>
        <v>20.083333333333332</v>
      </c>
      <c r="Q3672" t="s">
        <v>8335</v>
      </c>
      <c r="R3672" t="s">
        <v>8336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15">
        <v>3500</v>
      </c>
      <c r="E3673" s="1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100.85714285714286</v>
      </c>
      <c r="P3673" s="14">
        <f t="shared" si="229"/>
        <v>88.25</v>
      </c>
      <c r="Q3673" t="s">
        <v>8335</v>
      </c>
      <c r="R3673" t="s">
        <v>8336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15">
        <v>3000</v>
      </c>
      <c r="E3674" s="1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101.53333333333335</v>
      </c>
      <c r="P3674" s="14">
        <f t="shared" si="229"/>
        <v>53.438596491228068</v>
      </c>
      <c r="Q3674" t="s">
        <v>8335</v>
      </c>
      <c r="R3674" t="s">
        <v>8336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15">
        <v>4000</v>
      </c>
      <c r="E3675" s="1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113.625</v>
      </c>
      <c r="P3675" s="14">
        <f t="shared" si="229"/>
        <v>39.868421052631582</v>
      </c>
      <c r="Q3675" t="s">
        <v>8335</v>
      </c>
      <c r="R3675" t="s">
        <v>8336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15">
        <v>4500</v>
      </c>
      <c r="E3676" s="1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 s="14">
        <f t="shared" si="229"/>
        <v>145.16129032258064</v>
      </c>
      <c r="Q3676" t="s">
        <v>8335</v>
      </c>
      <c r="R3676" t="s">
        <v>8336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15">
        <v>50</v>
      </c>
      <c r="E3677" s="1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 s="14">
        <f t="shared" si="229"/>
        <v>23.333333333333332</v>
      </c>
      <c r="Q3677" t="s">
        <v>8335</v>
      </c>
      <c r="R3677" t="s">
        <v>8336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15">
        <v>800</v>
      </c>
      <c r="E3678" s="1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128.75</v>
      </c>
      <c r="P3678" s="14">
        <f t="shared" si="229"/>
        <v>64.375</v>
      </c>
      <c r="Q3678" t="s">
        <v>8335</v>
      </c>
      <c r="R3678" t="s">
        <v>8336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15">
        <v>12000</v>
      </c>
      <c r="E3679" s="1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102.90416666666667</v>
      </c>
      <c r="P3679" s="14">
        <f t="shared" si="229"/>
        <v>62.052763819095475</v>
      </c>
      <c r="Q3679" t="s">
        <v>8335</v>
      </c>
      <c r="R3679" t="s">
        <v>8336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15">
        <v>2000</v>
      </c>
      <c r="E3680" s="1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102.49999999999999</v>
      </c>
      <c r="P3680" s="14">
        <f t="shared" si="229"/>
        <v>66.129032258064512</v>
      </c>
      <c r="Q3680" t="s">
        <v>8335</v>
      </c>
      <c r="R3680" t="s">
        <v>8336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15">
        <v>2000</v>
      </c>
      <c r="E3681" s="1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110.1</v>
      </c>
      <c r="P3681" s="14">
        <f t="shared" si="229"/>
        <v>73.400000000000006</v>
      </c>
      <c r="Q3681" t="s">
        <v>8335</v>
      </c>
      <c r="R3681" t="s">
        <v>8336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15">
        <v>3000</v>
      </c>
      <c r="E3682" s="1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112.76666666666667</v>
      </c>
      <c r="P3682" s="14">
        <f t="shared" si="229"/>
        <v>99.5</v>
      </c>
      <c r="Q3682" t="s">
        <v>8335</v>
      </c>
      <c r="R3682" t="s">
        <v>8336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15">
        <v>1000</v>
      </c>
      <c r="E3683" s="1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111.9</v>
      </c>
      <c r="P3683" s="14">
        <f t="shared" si="229"/>
        <v>62.166666666666664</v>
      </c>
      <c r="Q3683" t="s">
        <v>8335</v>
      </c>
      <c r="R3683" t="s">
        <v>8336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15">
        <v>3000</v>
      </c>
      <c r="E3684" s="1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139.19999999999999</v>
      </c>
      <c r="P3684" s="14">
        <f t="shared" si="229"/>
        <v>62.328358208955223</v>
      </c>
      <c r="Q3684" t="s">
        <v>8335</v>
      </c>
      <c r="R3684" t="s">
        <v>8336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15">
        <v>3500</v>
      </c>
      <c r="E3685" s="1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110.85714285714286</v>
      </c>
      <c r="P3685" s="14">
        <f t="shared" si="229"/>
        <v>58.787878787878789</v>
      </c>
      <c r="Q3685" t="s">
        <v>8335</v>
      </c>
      <c r="R3685" t="s">
        <v>8336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15">
        <v>750</v>
      </c>
      <c r="E3686" s="1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139.06666666666666</v>
      </c>
      <c r="P3686" s="14">
        <f t="shared" si="229"/>
        <v>45.347826086956523</v>
      </c>
      <c r="Q3686" t="s">
        <v>8335</v>
      </c>
      <c r="R3686" t="s">
        <v>8336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15">
        <v>5000</v>
      </c>
      <c r="E3687" s="1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105.69999999999999</v>
      </c>
      <c r="P3687" s="14">
        <f t="shared" si="229"/>
        <v>41.944444444444443</v>
      </c>
      <c r="Q3687" t="s">
        <v>8335</v>
      </c>
      <c r="R3687" t="s">
        <v>8336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15">
        <v>350</v>
      </c>
      <c r="E3688" s="1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101.42857142857142</v>
      </c>
      <c r="P3688" s="14">
        <f t="shared" si="229"/>
        <v>59.166666666666664</v>
      </c>
      <c r="Q3688" t="s">
        <v>8335</v>
      </c>
      <c r="R3688" t="s">
        <v>8336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15">
        <v>5000</v>
      </c>
      <c r="E3689" s="1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100.245</v>
      </c>
      <c r="P3689" s="14">
        <f t="shared" si="229"/>
        <v>200.49</v>
      </c>
      <c r="Q3689" t="s">
        <v>8335</v>
      </c>
      <c r="R3689" t="s">
        <v>8336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15">
        <v>3000</v>
      </c>
      <c r="E3690" s="1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109.16666666666666</v>
      </c>
      <c r="P3690" s="14">
        <f t="shared" si="229"/>
        <v>83.974358974358978</v>
      </c>
      <c r="Q3690" t="s">
        <v>8335</v>
      </c>
      <c r="R3690" t="s">
        <v>8336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15">
        <v>3000</v>
      </c>
      <c r="E3691" s="1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118.33333333333333</v>
      </c>
      <c r="P3691" s="14">
        <f t="shared" si="229"/>
        <v>57.258064516129032</v>
      </c>
      <c r="Q3691" t="s">
        <v>8335</v>
      </c>
      <c r="R3691" t="s">
        <v>8336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15">
        <v>1500</v>
      </c>
      <c r="E3692" s="1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 s="14">
        <f t="shared" si="229"/>
        <v>58.064516129032256</v>
      </c>
      <c r="Q3692" t="s">
        <v>8335</v>
      </c>
      <c r="R3692" t="s">
        <v>8336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15">
        <v>40000</v>
      </c>
      <c r="E3693" s="1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127.96000000000001</v>
      </c>
      <c r="P3693" s="14">
        <f t="shared" si="229"/>
        <v>186.80291970802921</v>
      </c>
      <c r="Q3693" t="s">
        <v>8335</v>
      </c>
      <c r="R3693" t="s">
        <v>8336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15">
        <v>1000</v>
      </c>
      <c r="E3694" s="1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 s="14">
        <f t="shared" si="229"/>
        <v>74.117647058823536</v>
      </c>
      <c r="Q3694" t="s">
        <v>8335</v>
      </c>
      <c r="R3694" t="s">
        <v>8336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15">
        <v>333</v>
      </c>
      <c r="E3695" s="1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129.12912912912913</v>
      </c>
      <c r="P3695" s="14">
        <f t="shared" si="229"/>
        <v>30.714285714285715</v>
      </c>
      <c r="Q3695" t="s">
        <v>8335</v>
      </c>
      <c r="R3695" t="s">
        <v>8336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15">
        <v>3500</v>
      </c>
      <c r="E3696" s="1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107.42857142857143</v>
      </c>
      <c r="P3696" s="14">
        <f t="shared" si="229"/>
        <v>62.666666666666664</v>
      </c>
      <c r="Q3696" t="s">
        <v>8335</v>
      </c>
      <c r="R3696" t="s">
        <v>8336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15">
        <v>4000</v>
      </c>
      <c r="E3697" s="1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100.125</v>
      </c>
      <c r="P3697" s="14">
        <f t="shared" si="229"/>
        <v>121.36363636363636</v>
      </c>
      <c r="Q3697" t="s">
        <v>8335</v>
      </c>
      <c r="R3697" t="s">
        <v>8336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15">
        <v>2000</v>
      </c>
      <c r="E3698" s="1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 s="14">
        <f t="shared" si="229"/>
        <v>39.743589743589745</v>
      </c>
      <c r="Q3698" t="s">
        <v>8335</v>
      </c>
      <c r="R3698" t="s">
        <v>8336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15">
        <v>2000</v>
      </c>
      <c r="E3699" s="1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 s="14">
        <f t="shared" si="229"/>
        <v>72</v>
      </c>
      <c r="Q3699" t="s">
        <v>8335</v>
      </c>
      <c r="R3699" t="s">
        <v>8336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15">
        <v>5000</v>
      </c>
      <c r="E3700" s="1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110.52</v>
      </c>
      <c r="P3700" s="14">
        <f t="shared" si="229"/>
        <v>40.632352941176471</v>
      </c>
      <c r="Q3700" t="s">
        <v>8335</v>
      </c>
      <c r="R3700" t="s">
        <v>8336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15">
        <v>2500</v>
      </c>
      <c r="E3701" s="1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100.8</v>
      </c>
      <c r="P3701" s="14">
        <f t="shared" si="229"/>
        <v>63</v>
      </c>
      <c r="Q3701" t="s">
        <v>8335</v>
      </c>
      <c r="R3701" t="s">
        <v>8336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15">
        <v>500</v>
      </c>
      <c r="E3702" s="1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121.2</v>
      </c>
      <c r="P3702" s="14">
        <f t="shared" si="229"/>
        <v>33.666666666666664</v>
      </c>
      <c r="Q3702" t="s">
        <v>8335</v>
      </c>
      <c r="R3702" t="s">
        <v>8336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15">
        <v>1500</v>
      </c>
      <c r="E3703" s="1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100.33333333333334</v>
      </c>
      <c r="P3703" s="14">
        <f t="shared" si="229"/>
        <v>38.589743589743591</v>
      </c>
      <c r="Q3703" t="s">
        <v>8335</v>
      </c>
      <c r="R3703" t="s">
        <v>8336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15">
        <v>3000</v>
      </c>
      <c r="E3704" s="1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109.16666666666666</v>
      </c>
      <c r="P3704" s="14">
        <f t="shared" si="229"/>
        <v>155.95238095238096</v>
      </c>
      <c r="Q3704" t="s">
        <v>8335</v>
      </c>
      <c r="R3704" t="s">
        <v>8336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15">
        <v>1050</v>
      </c>
      <c r="E3705" s="1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123.42857142857142</v>
      </c>
      <c r="P3705" s="14">
        <f t="shared" si="229"/>
        <v>43.2</v>
      </c>
      <c r="Q3705" t="s">
        <v>8335</v>
      </c>
      <c r="R3705" t="s">
        <v>8336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15">
        <v>300</v>
      </c>
      <c r="E3706" s="1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136.33666666666667</v>
      </c>
      <c r="P3706" s="14">
        <f t="shared" si="229"/>
        <v>15.148518518518518</v>
      </c>
      <c r="Q3706" t="s">
        <v>8335</v>
      </c>
      <c r="R3706" t="s">
        <v>8336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15">
        <v>2827</v>
      </c>
      <c r="E3707" s="1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103.46657233816768</v>
      </c>
      <c r="P3707" s="14">
        <f t="shared" si="229"/>
        <v>83.571428571428569</v>
      </c>
      <c r="Q3707" t="s">
        <v>8335</v>
      </c>
      <c r="R3707" t="s">
        <v>8336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15">
        <v>1500</v>
      </c>
      <c r="E3708" s="1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121.33333333333334</v>
      </c>
      <c r="P3708" s="14">
        <f t="shared" si="229"/>
        <v>140</v>
      </c>
      <c r="Q3708" t="s">
        <v>8335</v>
      </c>
      <c r="R3708" t="s">
        <v>8336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15">
        <v>1000</v>
      </c>
      <c r="E3709" s="1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 s="14">
        <f t="shared" si="229"/>
        <v>80.869565217391298</v>
      </c>
      <c r="Q3709" t="s">
        <v>8335</v>
      </c>
      <c r="R3709" t="s">
        <v>8336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15">
        <v>700</v>
      </c>
      <c r="E3710" s="1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 s="14">
        <f t="shared" si="229"/>
        <v>53.846153846153847</v>
      </c>
      <c r="Q3710" t="s">
        <v>8335</v>
      </c>
      <c r="R3710" t="s">
        <v>8336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15">
        <v>1000</v>
      </c>
      <c r="E3711" s="1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108.25</v>
      </c>
      <c r="P3711" s="14">
        <f t="shared" si="229"/>
        <v>30.928571428571427</v>
      </c>
      <c r="Q3711" t="s">
        <v>8335</v>
      </c>
      <c r="R3711" t="s">
        <v>8336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15">
        <v>1300</v>
      </c>
      <c r="E3712" s="1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141.15384615384616</v>
      </c>
      <c r="P3712" s="14">
        <f t="shared" si="229"/>
        <v>67.962962962962962</v>
      </c>
      <c r="Q3712" t="s">
        <v>8335</v>
      </c>
      <c r="R3712" t="s">
        <v>8336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15">
        <v>500</v>
      </c>
      <c r="E3713" s="1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113.99999999999999</v>
      </c>
      <c r="P3713" s="14">
        <f t="shared" si="229"/>
        <v>27.142857142857142</v>
      </c>
      <c r="Q3713" t="s">
        <v>8335</v>
      </c>
      <c r="R3713" t="s">
        <v>8336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15">
        <v>7500</v>
      </c>
      <c r="E3714" s="1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153.73333333333335</v>
      </c>
      <c r="P3714" s="14">
        <f t="shared" si="229"/>
        <v>110.86538461538461</v>
      </c>
      <c r="Q3714" t="s">
        <v>8335</v>
      </c>
      <c r="R3714" t="s">
        <v>8336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15">
        <v>2000</v>
      </c>
      <c r="E3715" s="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(E3715/D3715)*100</f>
        <v>101.49999999999999</v>
      </c>
      <c r="P3715" s="14">
        <f t="shared" ref="P3715:P3778" si="233">E3715/L3715</f>
        <v>106.84210526315789</v>
      </c>
      <c r="Q3715" t="s">
        <v>8335</v>
      </c>
      <c r="R3715" t="s">
        <v>8336</v>
      </c>
      <c r="S3715" s="9">
        <f t="shared" ref="S3715:S3778" si="234">(((J3715/60)/60/24)+DATE(1970,1,1))</f>
        <v>42505.738032407404</v>
      </c>
      <c r="T3715" s="9">
        <f t="shared" ref="T3715:T3778" si="235">(((I3715/60)/60/24)+DATE(1970,1,1))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15">
        <v>10000</v>
      </c>
      <c r="E3716" s="1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102.35000000000001</v>
      </c>
      <c r="P3716" s="14">
        <f t="shared" si="233"/>
        <v>105.51546391752578</v>
      </c>
      <c r="Q3716" t="s">
        <v>8335</v>
      </c>
      <c r="R3716" t="s">
        <v>8336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15">
        <v>3500</v>
      </c>
      <c r="E3717" s="1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102.57142857142858</v>
      </c>
      <c r="P3717" s="14">
        <f t="shared" si="233"/>
        <v>132.96296296296296</v>
      </c>
      <c r="Q3717" t="s">
        <v>8335</v>
      </c>
      <c r="R3717" t="s">
        <v>8336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15">
        <v>800</v>
      </c>
      <c r="E3718" s="1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155.75</v>
      </c>
      <c r="P3718" s="14">
        <f t="shared" si="233"/>
        <v>51.916666666666664</v>
      </c>
      <c r="Q3718" t="s">
        <v>8335</v>
      </c>
      <c r="R3718" t="s">
        <v>8336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15">
        <v>4000</v>
      </c>
      <c r="E3719" s="1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100.75</v>
      </c>
      <c r="P3719" s="14">
        <f t="shared" si="233"/>
        <v>310</v>
      </c>
      <c r="Q3719" t="s">
        <v>8335</v>
      </c>
      <c r="R3719" t="s">
        <v>8336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15">
        <v>500</v>
      </c>
      <c r="E3720" s="1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239.4</v>
      </c>
      <c r="P3720" s="14">
        <f t="shared" si="233"/>
        <v>26.021739130434781</v>
      </c>
      <c r="Q3720" t="s">
        <v>8335</v>
      </c>
      <c r="R3720" t="s">
        <v>8336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15">
        <v>200</v>
      </c>
      <c r="E3721" s="1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 s="14">
        <f t="shared" si="233"/>
        <v>105</v>
      </c>
      <c r="Q3721" t="s">
        <v>8335</v>
      </c>
      <c r="R3721" t="s">
        <v>8336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15">
        <v>3300</v>
      </c>
      <c r="E3722" s="1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104.51515151515152</v>
      </c>
      <c r="P3722" s="14">
        <f t="shared" si="233"/>
        <v>86.224999999999994</v>
      </c>
      <c r="Q3722" t="s">
        <v>8335</v>
      </c>
      <c r="R3722" t="s">
        <v>8336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15">
        <v>5000</v>
      </c>
      <c r="E3723" s="1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100.8</v>
      </c>
      <c r="P3723" s="14">
        <f t="shared" si="233"/>
        <v>114.54545454545455</v>
      </c>
      <c r="Q3723" t="s">
        <v>8335</v>
      </c>
      <c r="R3723" t="s">
        <v>8336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15">
        <v>1500</v>
      </c>
      <c r="E3724" s="1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111.20000000000002</v>
      </c>
      <c r="P3724" s="14">
        <f t="shared" si="233"/>
        <v>47.657142857142858</v>
      </c>
      <c r="Q3724" t="s">
        <v>8335</v>
      </c>
      <c r="R3724" t="s">
        <v>8336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15">
        <v>4500</v>
      </c>
      <c r="E3725" s="1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102.04444444444445</v>
      </c>
      <c r="P3725" s="14">
        <f t="shared" si="233"/>
        <v>72.888888888888886</v>
      </c>
      <c r="Q3725" t="s">
        <v>8335</v>
      </c>
      <c r="R3725" t="s">
        <v>8336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15">
        <v>4300</v>
      </c>
      <c r="E3726" s="1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102.54767441860466</v>
      </c>
      <c r="P3726" s="14">
        <f t="shared" si="233"/>
        <v>49.545505617977533</v>
      </c>
      <c r="Q3726" t="s">
        <v>8335</v>
      </c>
      <c r="R3726" t="s">
        <v>8336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15">
        <v>300</v>
      </c>
      <c r="E3727" s="1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 s="14">
        <f t="shared" si="233"/>
        <v>25.4</v>
      </c>
      <c r="Q3727" t="s">
        <v>8335</v>
      </c>
      <c r="R3727" t="s">
        <v>8336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15">
        <v>850</v>
      </c>
      <c r="E3728" s="1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338.70588235294122</v>
      </c>
      <c r="P3728" s="14">
        <f t="shared" si="233"/>
        <v>62.586956521739133</v>
      </c>
      <c r="Q3728" t="s">
        <v>8335</v>
      </c>
      <c r="R3728" t="s">
        <v>8336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15">
        <v>2000</v>
      </c>
      <c r="E3729" s="1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100.75</v>
      </c>
      <c r="P3729" s="14">
        <f t="shared" si="233"/>
        <v>61.060606060606062</v>
      </c>
      <c r="Q3729" t="s">
        <v>8335</v>
      </c>
      <c r="R3729" t="s">
        <v>8336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15">
        <v>20000</v>
      </c>
      <c r="E3730" s="1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</v>
      </c>
      <c r="P3730" s="14">
        <f t="shared" si="233"/>
        <v>60.064516129032256</v>
      </c>
      <c r="Q3730" t="s">
        <v>8335</v>
      </c>
      <c r="R3730" t="s">
        <v>8336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15">
        <v>5000</v>
      </c>
      <c r="E3731" s="1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</v>
      </c>
      <c r="P3731" s="14">
        <f t="shared" si="233"/>
        <v>72.400000000000006</v>
      </c>
      <c r="Q3731" t="s">
        <v>8335</v>
      </c>
      <c r="R3731" t="s">
        <v>8336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15">
        <v>1000</v>
      </c>
      <c r="E3732" s="1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 s="14">
        <f t="shared" si="233"/>
        <v>100</v>
      </c>
      <c r="Q3732" t="s">
        <v>8335</v>
      </c>
      <c r="R3732" t="s">
        <v>8336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15">
        <v>5500</v>
      </c>
      <c r="E3733" s="1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11.272727272727273</v>
      </c>
      <c r="P3733" s="14">
        <f t="shared" si="233"/>
        <v>51.666666666666664</v>
      </c>
      <c r="Q3733" t="s">
        <v>8335</v>
      </c>
      <c r="R3733" t="s">
        <v>8336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15">
        <v>850</v>
      </c>
      <c r="E3734" s="1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15.411764705882353</v>
      </c>
      <c r="P3734" s="14">
        <f t="shared" si="233"/>
        <v>32.75</v>
      </c>
      <c r="Q3734" t="s">
        <v>8335</v>
      </c>
      <c r="R3734" t="s">
        <v>8336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15">
        <v>1500</v>
      </c>
      <c r="E3735" s="1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 s="14" t="e">
        <f t="shared" si="233"/>
        <v>#DIV/0!</v>
      </c>
      <c r="Q3735" t="s">
        <v>8335</v>
      </c>
      <c r="R3735" t="s">
        <v>8336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15">
        <v>1500</v>
      </c>
      <c r="E3736" s="1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28.466666666666669</v>
      </c>
      <c r="P3736" s="14">
        <f t="shared" si="233"/>
        <v>61</v>
      </c>
      <c r="Q3736" t="s">
        <v>8335</v>
      </c>
      <c r="R3736" t="s">
        <v>8336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15">
        <v>150</v>
      </c>
      <c r="E3737" s="1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13.333333333333334</v>
      </c>
      <c r="P3737" s="14">
        <f t="shared" si="233"/>
        <v>10</v>
      </c>
      <c r="Q3737" t="s">
        <v>8335</v>
      </c>
      <c r="R3737" t="s">
        <v>8336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15">
        <v>1500</v>
      </c>
      <c r="E3738" s="1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0.66666666666666674</v>
      </c>
      <c r="P3738" s="14">
        <f t="shared" si="233"/>
        <v>10</v>
      </c>
      <c r="Q3738" t="s">
        <v>8335</v>
      </c>
      <c r="R3738" t="s">
        <v>8336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15">
        <v>700</v>
      </c>
      <c r="E3739" s="1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21.428571428571427</v>
      </c>
      <c r="P3739" s="14">
        <f t="shared" si="233"/>
        <v>37.5</v>
      </c>
      <c r="Q3739" t="s">
        <v>8335</v>
      </c>
      <c r="R3739" t="s">
        <v>8336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15">
        <v>1500</v>
      </c>
      <c r="E3740" s="1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 s="14">
        <f t="shared" si="233"/>
        <v>45</v>
      </c>
      <c r="Q3740" t="s">
        <v>8335</v>
      </c>
      <c r="R3740" t="s">
        <v>8336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15">
        <v>4000</v>
      </c>
      <c r="E3741" s="1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20.125</v>
      </c>
      <c r="P3741" s="14">
        <f t="shared" si="233"/>
        <v>100.625</v>
      </c>
      <c r="Q3741" t="s">
        <v>8335</v>
      </c>
      <c r="R3741" t="s">
        <v>8336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15">
        <v>2000</v>
      </c>
      <c r="E3742" s="1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17.899999999999999</v>
      </c>
      <c r="P3742" s="14">
        <f t="shared" si="233"/>
        <v>25.571428571428573</v>
      </c>
      <c r="Q3742" t="s">
        <v>8335</v>
      </c>
      <c r="R3742" t="s">
        <v>8336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15">
        <v>20000</v>
      </c>
      <c r="E3743" s="1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 s="14" t="e">
        <f t="shared" si="233"/>
        <v>#DIV/0!</v>
      </c>
      <c r="Q3743" t="s">
        <v>8335</v>
      </c>
      <c r="R3743" t="s">
        <v>8336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15">
        <v>5000</v>
      </c>
      <c r="E3744" s="1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 s="14">
        <f t="shared" si="233"/>
        <v>25</v>
      </c>
      <c r="Q3744" t="s">
        <v>8335</v>
      </c>
      <c r="R3744" t="s">
        <v>8336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15">
        <v>2200</v>
      </c>
      <c r="E3745" s="1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 s="14" t="e">
        <f t="shared" si="233"/>
        <v>#DIV/0!</v>
      </c>
      <c r="Q3745" t="s">
        <v>8335</v>
      </c>
      <c r="R3745" t="s">
        <v>8336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15">
        <v>1200</v>
      </c>
      <c r="E3746" s="1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 s="14" t="e">
        <f t="shared" si="233"/>
        <v>#DIV/0!</v>
      </c>
      <c r="Q3746" t="s">
        <v>8335</v>
      </c>
      <c r="R3746" t="s">
        <v>8336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15">
        <v>100</v>
      </c>
      <c r="E3747" s="1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 s="14">
        <f t="shared" si="233"/>
        <v>10</v>
      </c>
      <c r="Q3747" t="s">
        <v>8335</v>
      </c>
      <c r="R3747" t="s">
        <v>8336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15">
        <v>8500</v>
      </c>
      <c r="E3748" s="1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</v>
      </c>
      <c r="P3748" s="14">
        <f t="shared" si="233"/>
        <v>202</v>
      </c>
      <c r="Q3748" t="s">
        <v>8335</v>
      </c>
      <c r="R3748" t="s">
        <v>8336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15">
        <v>2500</v>
      </c>
      <c r="E3749" s="1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 s="14">
        <f t="shared" si="233"/>
        <v>25</v>
      </c>
      <c r="Q3749" t="s">
        <v>8335</v>
      </c>
      <c r="R3749" t="s">
        <v>8336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15">
        <v>5000</v>
      </c>
      <c r="E3750" s="1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103.52</v>
      </c>
      <c r="P3750" s="14">
        <f t="shared" si="233"/>
        <v>99.538461538461533</v>
      </c>
      <c r="Q3750" t="s">
        <v>8335</v>
      </c>
      <c r="R3750" t="s">
        <v>8364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15">
        <v>500</v>
      </c>
      <c r="E3751" s="1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 s="14">
        <f t="shared" si="233"/>
        <v>75</v>
      </c>
      <c r="Q3751" t="s">
        <v>8335</v>
      </c>
      <c r="R3751" t="s">
        <v>8364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15">
        <v>6000</v>
      </c>
      <c r="E3752" s="1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100.44999999999999</v>
      </c>
      <c r="P3752" s="14">
        <f t="shared" si="233"/>
        <v>215.25</v>
      </c>
      <c r="Q3752" t="s">
        <v>8335</v>
      </c>
      <c r="R3752" t="s">
        <v>8364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15">
        <v>1000</v>
      </c>
      <c r="E3753" s="1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132.6</v>
      </c>
      <c r="P3753" s="14">
        <f t="shared" si="233"/>
        <v>120.54545454545455</v>
      </c>
      <c r="Q3753" t="s">
        <v>8335</v>
      </c>
      <c r="R3753" t="s">
        <v>8364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15">
        <v>500</v>
      </c>
      <c r="E3754" s="1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112.99999999999999</v>
      </c>
      <c r="P3754" s="14">
        <f t="shared" si="233"/>
        <v>37.666666666666664</v>
      </c>
      <c r="Q3754" t="s">
        <v>8335</v>
      </c>
      <c r="R3754" t="s">
        <v>8364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15">
        <v>5000</v>
      </c>
      <c r="E3755" s="1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103.34</v>
      </c>
      <c r="P3755" s="14">
        <f t="shared" si="233"/>
        <v>172.23333333333332</v>
      </c>
      <c r="Q3755" t="s">
        <v>8335</v>
      </c>
      <c r="R3755" t="s">
        <v>8364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15">
        <v>2500</v>
      </c>
      <c r="E3756" s="1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 s="14">
        <f t="shared" si="233"/>
        <v>111.11111111111111</v>
      </c>
      <c r="Q3756" t="s">
        <v>8335</v>
      </c>
      <c r="R3756" t="s">
        <v>8364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15">
        <v>550</v>
      </c>
      <c r="E3757" s="1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129.63636363636363</v>
      </c>
      <c r="P3757" s="14">
        <f t="shared" si="233"/>
        <v>25.464285714285715</v>
      </c>
      <c r="Q3757" t="s">
        <v>8335</v>
      </c>
      <c r="R3757" t="s">
        <v>8364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15">
        <v>4500</v>
      </c>
      <c r="E3758" s="1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101.11111111111111</v>
      </c>
      <c r="P3758" s="14">
        <f t="shared" si="233"/>
        <v>267.64705882352939</v>
      </c>
      <c r="Q3758" t="s">
        <v>8335</v>
      </c>
      <c r="R3758" t="s">
        <v>8364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15">
        <v>3500</v>
      </c>
      <c r="E3759" s="1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108.51428571428572</v>
      </c>
      <c r="P3759" s="14">
        <f t="shared" si="233"/>
        <v>75.959999999999994</v>
      </c>
      <c r="Q3759" t="s">
        <v>8335</v>
      </c>
      <c r="R3759" t="s">
        <v>8364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15">
        <v>1500</v>
      </c>
      <c r="E3760" s="1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102.33333333333334</v>
      </c>
      <c r="P3760" s="14">
        <f t="shared" si="233"/>
        <v>59.03846153846154</v>
      </c>
      <c r="Q3760" t="s">
        <v>8335</v>
      </c>
      <c r="R3760" t="s">
        <v>8364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15">
        <v>4000</v>
      </c>
      <c r="E3761" s="1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110.24425000000002</v>
      </c>
      <c r="P3761" s="14">
        <f t="shared" si="233"/>
        <v>50.111022727272733</v>
      </c>
      <c r="Q3761" t="s">
        <v>8335</v>
      </c>
      <c r="R3761" t="s">
        <v>8364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15">
        <v>5000</v>
      </c>
      <c r="E3762" s="1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101.0154</v>
      </c>
      <c r="P3762" s="14">
        <f t="shared" si="233"/>
        <v>55.502967032967035</v>
      </c>
      <c r="Q3762" t="s">
        <v>8335</v>
      </c>
      <c r="R3762" t="s">
        <v>8364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15">
        <v>500</v>
      </c>
      <c r="E3763" s="1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 s="14">
        <f t="shared" si="233"/>
        <v>166.66666666666666</v>
      </c>
      <c r="Q3763" t="s">
        <v>8335</v>
      </c>
      <c r="R3763" t="s">
        <v>8364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15">
        <v>1250</v>
      </c>
      <c r="E3764" s="1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106.24</v>
      </c>
      <c r="P3764" s="14">
        <f t="shared" si="233"/>
        <v>47.428571428571431</v>
      </c>
      <c r="Q3764" t="s">
        <v>8335</v>
      </c>
      <c r="R3764" t="s">
        <v>8364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15">
        <v>5000</v>
      </c>
      <c r="E3765" s="1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 s="14">
        <f t="shared" si="233"/>
        <v>64.935064935064929</v>
      </c>
      <c r="Q3765" t="s">
        <v>8335</v>
      </c>
      <c r="R3765" t="s">
        <v>8364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15">
        <v>1500</v>
      </c>
      <c r="E3766" s="1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 s="14">
        <f t="shared" si="233"/>
        <v>55.555555555555557</v>
      </c>
      <c r="Q3766" t="s">
        <v>8335</v>
      </c>
      <c r="R3766" t="s">
        <v>8364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15">
        <v>7000</v>
      </c>
      <c r="E3767" s="1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113.45714285714286</v>
      </c>
      <c r="P3767" s="14">
        <f t="shared" si="233"/>
        <v>74.224299065420567</v>
      </c>
      <c r="Q3767" t="s">
        <v>8335</v>
      </c>
      <c r="R3767" t="s">
        <v>8364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15">
        <v>10000</v>
      </c>
      <c r="E3768" s="1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102.65010000000001</v>
      </c>
      <c r="P3768" s="14">
        <f t="shared" si="233"/>
        <v>106.9271875</v>
      </c>
      <c r="Q3768" t="s">
        <v>8335</v>
      </c>
      <c r="R3768" t="s">
        <v>8364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15">
        <v>2000</v>
      </c>
      <c r="E3769" s="1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116.75</v>
      </c>
      <c r="P3769" s="14">
        <f t="shared" si="233"/>
        <v>41.696428571428569</v>
      </c>
      <c r="Q3769" t="s">
        <v>8335</v>
      </c>
      <c r="R3769" t="s">
        <v>8364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15">
        <v>4000</v>
      </c>
      <c r="E3770" s="1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107.65274999999998</v>
      </c>
      <c r="P3770" s="14">
        <f t="shared" si="233"/>
        <v>74.243275862068955</v>
      </c>
      <c r="Q3770" t="s">
        <v>8335</v>
      </c>
      <c r="R3770" t="s">
        <v>8364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15">
        <v>1100</v>
      </c>
      <c r="E3771" s="1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 s="14">
        <f t="shared" si="233"/>
        <v>73.333333333333329</v>
      </c>
      <c r="Q3771" t="s">
        <v>8335</v>
      </c>
      <c r="R3771" t="s">
        <v>8364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15">
        <v>2000</v>
      </c>
      <c r="E3772" s="1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 s="14">
        <f t="shared" si="233"/>
        <v>100</v>
      </c>
      <c r="Q3772" t="s">
        <v>8335</v>
      </c>
      <c r="R3772" t="s">
        <v>8364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15">
        <v>1000</v>
      </c>
      <c r="E3773" s="1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 s="14">
        <f t="shared" si="233"/>
        <v>38.421052631578945</v>
      </c>
      <c r="Q3773" t="s">
        <v>8335</v>
      </c>
      <c r="R3773" t="s">
        <v>8364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15">
        <v>5000</v>
      </c>
      <c r="E3774" s="1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110.2</v>
      </c>
      <c r="P3774" s="14">
        <f t="shared" si="233"/>
        <v>166.96969696969697</v>
      </c>
      <c r="Q3774" t="s">
        <v>8335</v>
      </c>
      <c r="R3774" t="s">
        <v>8364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15">
        <v>5000</v>
      </c>
      <c r="E3775" s="1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108.2</v>
      </c>
      <c r="P3775" s="14">
        <f t="shared" si="233"/>
        <v>94.912280701754383</v>
      </c>
      <c r="Q3775" t="s">
        <v>8335</v>
      </c>
      <c r="R3775" t="s">
        <v>8364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15">
        <v>2500</v>
      </c>
      <c r="E3776" s="1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 s="14">
        <f t="shared" si="233"/>
        <v>100</v>
      </c>
      <c r="Q3776" t="s">
        <v>8335</v>
      </c>
      <c r="R3776" t="s">
        <v>8364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15">
        <v>2000</v>
      </c>
      <c r="E3777" s="1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100.25</v>
      </c>
      <c r="P3777" s="14">
        <f t="shared" si="233"/>
        <v>143.21428571428572</v>
      </c>
      <c r="Q3777" t="s">
        <v>8335</v>
      </c>
      <c r="R3777" t="s">
        <v>8364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15">
        <v>8000</v>
      </c>
      <c r="E3778" s="1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106.71250000000001</v>
      </c>
      <c r="P3778" s="14">
        <f t="shared" si="233"/>
        <v>90.819148936170208</v>
      </c>
      <c r="Q3778" t="s">
        <v>8335</v>
      </c>
      <c r="R3778" t="s">
        <v>8364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15">
        <v>2000</v>
      </c>
      <c r="E3779" s="1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(E3779/D3779)*100</f>
        <v>143.19999999999999</v>
      </c>
      <c r="P3779" s="14">
        <f t="shared" ref="P3779:P3842" si="237">E3779/L3779</f>
        <v>48.542372881355931</v>
      </c>
      <c r="Q3779" t="s">
        <v>8335</v>
      </c>
      <c r="R3779" t="s">
        <v>8364</v>
      </c>
      <c r="S3779" s="9">
        <f t="shared" ref="S3779:S3842" si="238">(((J3779/60)/60/24)+DATE(1970,1,1))</f>
        <v>41887.111354166671</v>
      </c>
      <c r="T3779" s="9">
        <f t="shared" ref="T3779:T3842" si="239">(((I3779/60)/60/24)+DATE(1970,1,1))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15">
        <v>2400</v>
      </c>
      <c r="E3780" s="1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105.04166666666667</v>
      </c>
      <c r="P3780" s="14">
        <f t="shared" si="237"/>
        <v>70.027777777777771</v>
      </c>
      <c r="Q3780" t="s">
        <v>8335</v>
      </c>
      <c r="R3780" t="s">
        <v>8364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15">
        <v>15000</v>
      </c>
      <c r="E3781" s="1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103.98</v>
      </c>
      <c r="P3781" s="14">
        <f t="shared" si="237"/>
        <v>135.62608695652173</v>
      </c>
      <c r="Q3781" t="s">
        <v>8335</v>
      </c>
      <c r="R3781" t="s">
        <v>8364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15">
        <v>2500</v>
      </c>
      <c r="E3782" s="1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 s="14">
        <f t="shared" si="237"/>
        <v>100</v>
      </c>
      <c r="Q3782" t="s">
        <v>8335</v>
      </c>
      <c r="R3782" t="s">
        <v>8364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15">
        <v>4500</v>
      </c>
      <c r="E3783" s="1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109.66666666666667</v>
      </c>
      <c r="P3783" s="14">
        <f t="shared" si="237"/>
        <v>94.90384615384616</v>
      </c>
      <c r="Q3783" t="s">
        <v>8335</v>
      </c>
      <c r="R3783" t="s">
        <v>8364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15">
        <v>2000</v>
      </c>
      <c r="E3784" s="1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101.75</v>
      </c>
      <c r="P3784" s="14">
        <f t="shared" si="237"/>
        <v>75.370370370370367</v>
      </c>
      <c r="Q3784" t="s">
        <v>8335</v>
      </c>
      <c r="R3784" t="s">
        <v>8364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15">
        <v>1200</v>
      </c>
      <c r="E3785" s="1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128.91666666666666</v>
      </c>
      <c r="P3785" s="14">
        <f t="shared" si="237"/>
        <v>64.458333333333329</v>
      </c>
      <c r="Q3785" t="s">
        <v>8335</v>
      </c>
      <c r="R3785" t="s">
        <v>8364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15">
        <v>1000</v>
      </c>
      <c r="E3786" s="1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114.99999999999999</v>
      </c>
      <c r="P3786" s="14">
        <f t="shared" si="237"/>
        <v>115</v>
      </c>
      <c r="Q3786" t="s">
        <v>8335</v>
      </c>
      <c r="R3786" t="s">
        <v>8364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15">
        <v>2000</v>
      </c>
      <c r="E3787" s="1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150.75</v>
      </c>
      <c r="P3787" s="14">
        <f t="shared" si="237"/>
        <v>100.5</v>
      </c>
      <c r="Q3787" t="s">
        <v>8335</v>
      </c>
      <c r="R3787" t="s">
        <v>8364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15">
        <v>6000</v>
      </c>
      <c r="E3788" s="1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110.96666666666665</v>
      </c>
      <c r="P3788" s="14">
        <f t="shared" si="237"/>
        <v>93.774647887323937</v>
      </c>
      <c r="Q3788" t="s">
        <v>8335</v>
      </c>
      <c r="R3788" t="s">
        <v>8364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15">
        <v>350</v>
      </c>
      <c r="E3789" s="1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100.28571428571429</v>
      </c>
      <c r="P3789" s="14">
        <f t="shared" si="237"/>
        <v>35.1</v>
      </c>
      <c r="Q3789" t="s">
        <v>8335</v>
      </c>
      <c r="R3789" t="s">
        <v>8364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15">
        <v>75000</v>
      </c>
      <c r="E3790" s="1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0.66666666666666674</v>
      </c>
      <c r="P3790" s="14">
        <f t="shared" si="237"/>
        <v>500</v>
      </c>
      <c r="Q3790" t="s">
        <v>8335</v>
      </c>
      <c r="R3790" t="s">
        <v>8364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15">
        <v>3550</v>
      </c>
      <c r="E3791" s="1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</v>
      </c>
      <c r="P3791" s="14">
        <f t="shared" si="237"/>
        <v>29</v>
      </c>
      <c r="Q3791" t="s">
        <v>8335</v>
      </c>
      <c r="R3791" t="s">
        <v>8364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15">
        <v>15000</v>
      </c>
      <c r="E3792" s="1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 s="14" t="e">
        <f t="shared" si="237"/>
        <v>#DIV/0!</v>
      </c>
      <c r="Q3792" t="s">
        <v>8335</v>
      </c>
      <c r="R3792" t="s">
        <v>8364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15">
        <v>1500</v>
      </c>
      <c r="E3793" s="1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 s="14" t="e">
        <f t="shared" si="237"/>
        <v>#DIV/0!</v>
      </c>
      <c r="Q3793" t="s">
        <v>8335</v>
      </c>
      <c r="R3793" t="s">
        <v>8364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15">
        <v>12500</v>
      </c>
      <c r="E3794" s="1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0.27999999999999997</v>
      </c>
      <c r="P3794" s="14">
        <f t="shared" si="237"/>
        <v>17.5</v>
      </c>
      <c r="Q3794" t="s">
        <v>8335</v>
      </c>
      <c r="R3794" t="s">
        <v>8364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15">
        <v>7000</v>
      </c>
      <c r="E3795" s="1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59.657142857142851</v>
      </c>
      <c r="P3795" s="14">
        <f t="shared" si="237"/>
        <v>174</v>
      </c>
      <c r="Q3795" t="s">
        <v>8335</v>
      </c>
      <c r="R3795" t="s">
        <v>8364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15">
        <v>5000</v>
      </c>
      <c r="E3796" s="1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 s="14">
        <f t="shared" si="237"/>
        <v>50</v>
      </c>
      <c r="Q3796" t="s">
        <v>8335</v>
      </c>
      <c r="R3796" t="s">
        <v>8364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15">
        <v>600</v>
      </c>
      <c r="E3797" s="1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1.6666666666666667</v>
      </c>
      <c r="P3797" s="14">
        <f t="shared" si="237"/>
        <v>5</v>
      </c>
      <c r="Q3797" t="s">
        <v>8335</v>
      </c>
      <c r="R3797" t="s">
        <v>8364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15">
        <v>22500</v>
      </c>
      <c r="E3798" s="1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4.4444444444444444E-3</v>
      </c>
      <c r="P3798" s="14">
        <f t="shared" si="237"/>
        <v>1</v>
      </c>
      <c r="Q3798" t="s">
        <v>8335</v>
      </c>
      <c r="R3798" t="s">
        <v>8364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15">
        <v>6000</v>
      </c>
      <c r="E3799" s="1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89.666666666666657</v>
      </c>
      <c r="P3799" s="14">
        <f t="shared" si="237"/>
        <v>145.40540540540542</v>
      </c>
      <c r="Q3799" t="s">
        <v>8335</v>
      </c>
      <c r="R3799" t="s">
        <v>8364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15">
        <v>70000</v>
      </c>
      <c r="E3800" s="1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1.4642857142857144</v>
      </c>
      <c r="P3800" s="14">
        <f t="shared" si="237"/>
        <v>205</v>
      </c>
      <c r="Q3800" t="s">
        <v>8335</v>
      </c>
      <c r="R3800" t="s">
        <v>8364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15">
        <v>10000</v>
      </c>
      <c r="E3801" s="1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4.0199999999999996</v>
      </c>
      <c r="P3801" s="14">
        <f t="shared" si="237"/>
        <v>100.5</v>
      </c>
      <c r="Q3801" t="s">
        <v>8335</v>
      </c>
      <c r="R3801" t="s">
        <v>8364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15">
        <v>22000</v>
      </c>
      <c r="E3802" s="1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</v>
      </c>
      <c r="P3802" s="14">
        <f t="shared" si="237"/>
        <v>55.0625</v>
      </c>
      <c r="Q3802" t="s">
        <v>8335</v>
      </c>
      <c r="R3802" t="s">
        <v>8364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15">
        <v>5000</v>
      </c>
      <c r="E3803" s="1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8.52</v>
      </c>
      <c r="P3803" s="14">
        <f t="shared" si="237"/>
        <v>47.333333333333336</v>
      </c>
      <c r="Q3803" t="s">
        <v>8335</v>
      </c>
      <c r="R3803" t="s">
        <v>8364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15">
        <v>3000</v>
      </c>
      <c r="E3804" s="1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 s="14" t="e">
        <f t="shared" si="237"/>
        <v>#DIV/0!</v>
      </c>
      <c r="Q3804" t="s">
        <v>8335</v>
      </c>
      <c r="R3804" t="s">
        <v>8364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15">
        <v>12000</v>
      </c>
      <c r="E3805" s="1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19.650000000000002</v>
      </c>
      <c r="P3805" s="14">
        <f t="shared" si="237"/>
        <v>58.95</v>
      </c>
      <c r="Q3805" t="s">
        <v>8335</v>
      </c>
      <c r="R3805" t="s">
        <v>8364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15">
        <v>8000</v>
      </c>
      <c r="E3806" s="1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 s="14" t="e">
        <f t="shared" si="237"/>
        <v>#DIV/0!</v>
      </c>
      <c r="Q3806" t="s">
        <v>8335</v>
      </c>
      <c r="R3806" t="s">
        <v>8364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15">
        <v>150000</v>
      </c>
      <c r="E3807" s="1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2E-3</v>
      </c>
      <c r="P3807" s="14">
        <f t="shared" si="237"/>
        <v>1.5</v>
      </c>
      <c r="Q3807" t="s">
        <v>8335</v>
      </c>
      <c r="R3807" t="s">
        <v>8364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15">
        <v>7500</v>
      </c>
      <c r="E3808" s="1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6.6666666666666666E-2</v>
      </c>
      <c r="P3808" s="14">
        <f t="shared" si="237"/>
        <v>5</v>
      </c>
      <c r="Q3808" t="s">
        <v>8335</v>
      </c>
      <c r="R3808" t="s">
        <v>8364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15">
        <v>1500</v>
      </c>
      <c r="E3809" s="1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30.333333333333336</v>
      </c>
      <c r="P3809" s="14">
        <f t="shared" si="237"/>
        <v>50.555555555555557</v>
      </c>
      <c r="Q3809" t="s">
        <v>8335</v>
      </c>
      <c r="R3809" t="s">
        <v>8364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15">
        <v>1000</v>
      </c>
      <c r="E3810" s="1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 s="14">
        <f t="shared" si="237"/>
        <v>41.666666666666664</v>
      </c>
      <c r="Q3810" t="s">
        <v>8335</v>
      </c>
      <c r="R3810" t="s">
        <v>8336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15">
        <v>2000</v>
      </c>
      <c r="E3811" s="1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101.25</v>
      </c>
      <c r="P3811" s="14">
        <f t="shared" si="237"/>
        <v>53.289473684210527</v>
      </c>
      <c r="Q3811" t="s">
        <v>8335</v>
      </c>
      <c r="R3811" t="s">
        <v>8336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15">
        <v>1500</v>
      </c>
      <c r="E3812" s="1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121.73333333333333</v>
      </c>
      <c r="P3812" s="14">
        <f t="shared" si="237"/>
        <v>70.230769230769226</v>
      </c>
      <c r="Q3812" t="s">
        <v>8335</v>
      </c>
      <c r="R3812" t="s">
        <v>8336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15">
        <v>250</v>
      </c>
      <c r="E3813" s="1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 s="14">
        <f t="shared" si="237"/>
        <v>43.421052631578945</v>
      </c>
      <c r="Q3813" t="s">
        <v>8335</v>
      </c>
      <c r="R3813" t="s">
        <v>8336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15">
        <v>2000</v>
      </c>
      <c r="E3814" s="1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109.55</v>
      </c>
      <c r="P3814" s="14">
        <f t="shared" si="237"/>
        <v>199.18181818181819</v>
      </c>
      <c r="Q3814" t="s">
        <v>8335</v>
      </c>
      <c r="R3814" t="s">
        <v>8336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15">
        <v>2100</v>
      </c>
      <c r="E3815" s="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100.95190476190474</v>
      </c>
      <c r="P3815" s="14">
        <f t="shared" si="237"/>
        <v>78.518148148148143</v>
      </c>
      <c r="Q3815" t="s">
        <v>8335</v>
      </c>
      <c r="R3815" t="s">
        <v>8336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15">
        <v>1500</v>
      </c>
      <c r="E3816" s="1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140.13333333333333</v>
      </c>
      <c r="P3816" s="14">
        <f t="shared" si="237"/>
        <v>61.823529411764703</v>
      </c>
      <c r="Q3816" t="s">
        <v>8335</v>
      </c>
      <c r="R3816" t="s">
        <v>8336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15">
        <v>1000</v>
      </c>
      <c r="E3817" s="1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100.001</v>
      </c>
      <c r="P3817" s="14">
        <f t="shared" si="237"/>
        <v>50.000500000000002</v>
      </c>
      <c r="Q3817" t="s">
        <v>8335</v>
      </c>
      <c r="R3817" t="s">
        <v>8336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15">
        <v>1500</v>
      </c>
      <c r="E3818" s="1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119.238</v>
      </c>
      <c r="P3818" s="14">
        <f t="shared" si="237"/>
        <v>48.339729729729726</v>
      </c>
      <c r="Q3818" t="s">
        <v>8335</v>
      </c>
      <c r="R3818" t="s">
        <v>8336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15">
        <v>2000</v>
      </c>
      <c r="E3819" s="1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107.25</v>
      </c>
      <c r="P3819" s="14">
        <f t="shared" si="237"/>
        <v>107.25</v>
      </c>
      <c r="Q3819" t="s">
        <v>8335</v>
      </c>
      <c r="R3819" t="s">
        <v>8336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15">
        <v>250</v>
      </c>
      <c r="E3820" s="1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227.99999999999997</v>
      </c>
      <c r="P3820" s="14">
        <f t="shared" si="237"/>
        <v>57</v>
      </c>
      <c r="Q3820" t="s">
        <v>8335</v>
      </c>
      <c r="R3820" t="s">
        <v>8336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15">
        <v>1000</v>
      </c>
      <c r="E3821" s="1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106.4</v>
      </c>
      <c r="P3821" s="14">
        <f t="shared" si="237"/>
        <v>40.92307692307692</v>
      </c>
      <c r="Q3821" t="s">
        <v>8335</v>
      </c>
      <c r="R3821" t="s">
        <v>8336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15">
        <v>300</v>
      </c>
      <c r="E3822" s="1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143.33333333333334</v>
      </c>
      <c r="P3822" s="14">
        <f t="shared" si="237"/>
        <v>21.5</v>
      </c>
      <c r="Q3822" t="s">
        <v>8335</v>
      </c>
      <c r="R3822" t="s">
        <v>8336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15">
        <v>3500</v>
      </c>
      <c r="E3823" s="1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104.54285714285714</v>
      </c>
      <c r="P3823" s="14">
        <f t="shared" si="237"/>
        <v>79.543478260869563</v>
      </c>
      <c r="Q3823" t="s">
        <v>8335</v>
      </c>
      <c r="R3823" t="s">
        <v>8336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15">
        <v>5000</v>
      </c>
      <c r="E3824" s="1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110.02000000000001</v>
      </c>
      <c r="P3824" s="14">
        <f t="shared" si="237"/>
        <v>72.381578947368425</v>
      </c>
      <c r="Q3824" t="s">
        <v>8335</v>
      </c>
      <c r="R3824" t="s">
        <v>8336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15">
        <v>2500</v>
      </c>
      <c r="E3825" s="1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 s="14">
        <f t="shared" si="237"/>
        <v>64.634146341463421</v>
      </c>
      <c r="Q3825" t="s">
        <v>8335</v>
      </c>
      <c r="R3825" t="s">
        <v>8336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15">
        <v>250</v>
      </c>
      <c r="E3826" s="1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 s="14">
        <f t="shared" si="237"/>
        <v>38.571428571428569</v>
      </c>
      <c r="Q3826" t="s">
        <v>8335</v>
      </c>
      <c r="R3826" t="s">
        <v>8336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15">
        <v>5000</v>
      </c>
      <c r="E3827" s="1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105.42</v>
      </c>
      <c r="P3827" s="14">
        <f t="shared" si="237"/>
        <v>107.57142857142857</v>
      </c>
      <c r="Q3827" t="s">
        <v>8335</v>
      </c>
      <c r="R3827" t="s">
        <v>8336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15">
        <v>600</v>
      </c>
      <c r="E3828" s="1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119.16666666666667</v>
      </c>
      <c r="P3828" s="14">
        <f t="shared" si="237"/>
        <v>27.5</v>
      </c>
      <c r="Q3828" t="s">
        <v>8335</v>
      </c>
      <c r="R3828" t="s">
        <v>8336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15">
        <v>3000</v>
      </c>
      <c r="E3829" s="1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152.66666666666666</v>
      </c>
      <c r="P3829" s="14">
        <f t="shared" si="237"/>
        <v>70.461538461538467</v>
      </c>
      <c r="Q3829" t="s">
        <v>8335</v>
      </c>
      <c r="R3829" t="s">
        <v>8336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15">
        <v>5000</v>
      </c>
      <c r="E3830" s="1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 s="14">
        <f t="shared" si="237"/>
        <v>178.57142857142858</v>
      </c>
      <c r="Q3830" t="s">
        <v>8335</v>
      </c>
      <c r="R3830" t="s">
        <v>8336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15">
        <v>500</v>
      </c>
      <c r="E3831" s="1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100.2</v>
      </c>
      <c r="P3831" s="14">
        <f t="shared" si="237"/>
        <v>62.625</v>
      </c>
      <c r="Q3831" t="s">
        <v>8335</v>
      </c>
      <c r="R3831" t="s">
        <v>8336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15">
        <v>100</v>
      </c>
      <c r="E3832" s="1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 s="14">
        <f t="shared" si="237"/>
        <v>75</v>
      </c>
      <c r="Q3832" t="s">
        <v>8335</v>
      </c>
      <c r="R3832" t="s">
        <v>8336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15">
        <v>500</v>
      </c>
      <c r="E3833" s="1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106.02199999999999</v>
      </c>
      <c r="P3833" s="14">
        <f t="shared" si="237"/>
        <v>58.901111111111113</v>
      </c>
      <c r="Q3833" t="s">
        <v>8335</v>
      </c>
      <c r="R3833" t="s">
        <v>8336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15">
        <v>1200</v>
      </c>
      <c r="E3834" s="1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104.66666666666666</v>
      </c>
      <c r="P3834" s="14">
        <f t="shared" si="237"/>
        <v>139.55555555555554</v>
      </c>
      <c r="Q3834" t="s">
        <v>8335</v>
      </c>
      <c r="R3834" t="s">
        <v>8336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15">
        <v>1200</v>
      </c>
      <c r="E3835" s="1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116.66666666666667</v>
      </c>
      <c r="P3835" s="14">
        <f t="shared" si="237"/>
        <v>70</v>
      </c>
      <c r="Q3835" t="s">
        <v>8335</v>
      </c>
      <c r="R3835" t="s">
        <v>8336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15">
        <v>3000</v>
      </c>
      <c r="E3836" s="1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109.03333333333333</v>
      </c>
      <c r="P3836" s="14">
        <f t="shared" si="237"/>
        <v>57.385964912280699</v>
      </c>
      <c r="Q3836" t="s">
        <v>8335</v>
      </c>
      <c r="R3836" t="s">
        <v>8336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15">
        <v>200</v>
      </c>
      <c r="E3837" s="1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 s="14">
        <f t="shared" si="237"/>
        <v>40</v>
      </c>
      <c r="Q3837" t="s">
        <v>8335</v>
      </c>
      <c r="R3837" t="s">
        <v>8336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15">
        <v>800</v>
      </c>
      <c r="E3838" s="1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112.5</v>
      </c>
      <c r="P3838" s="14">
        <f t="shared" si="237"/>
        <v>64.285714285714292</v>
      </c>
      <c r="Q3838" t="s">
        <v>8335</v>
      </c>
      <c r="R3838" t="s">
        <v>8336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15">
        <v>2000</v>
      </c>
      <c r="E3839" s="1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102.1</v>
      </c>
      <c r="P3839" s="14">
        <f t="shared" si="237"/>
        <v>120.11764705882354</v>
      </c>
      <c r="Q3839" t="s">
        <v>8335</v>
      </c>
      <c r="R3839" t="s">
        <v>8336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15">
        <v>100000</v>
      </c>
      <c r="E3840" s="1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100.824</v>
      </c>
      <c r="P3840" s="14">
        <f t="shared" si="237"/>
        <v>1008.24</v>
      </c>
      <c r="Q3840" t="s">
        <v>8335</v>
      </c>
      <c r="R3840" t="s">
        <v>8336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15">
        <v>2000</v>
      </c>
      <c r="E3841" s="1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101.25</v>
      </c>
      <c r="P3841" s="14">
        <f t="shared" si="237"/>
        <v>63.28125</v>
      </c>
      <c r="Q3841" t="s">
        <v>8335</v>
      </c>
      <c r="R3841" t="s">
        <v>8336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15">
        <v>1</v>
      </c>
      <c r="E3842" s="1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 s="14">
        <f t="shared" si="237"/>
        <v>21.666666666666668</v>
      </c>
      <c r="Q3842" t="s">
        <v>8335</v>
      </c>
      <c r="R3842" t="s">
        <v>8336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15">
        <v>10000</v>
      </c>
      <c r="E3843" s="1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(E3843/D3843)*100</f>
        <v>8.7200000000000006</v>
      </c>
      <c r="P3843" s="14">
        <f t="shared" ref="P3843:P3906" si="241">E3843/L3843</f>
        <v>25.647058823529413</v>
      </c>
      <c r="Q3843" t="s">
        <v>8335</v>
      </c>
      <c r="R3843" t="s">
        <v>8336</v>
      </c>
      <c r="S3843" s="9">
        <f t="shared" ref="S3843:S3906" si="242">(((J3843/60)/60/24)+DATE(1970,1,1))</f>
        <v>41780.785729166666</v>
      </c>
      <c r="T3843" s="9">
        <f t="shared" ref="T3843:T3906" si="243">(((I3843/60)/60/24)+DATE(1970,1,1))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15">
        <v>5000</v>
      </c>
      <c r="E3844" s="1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21.94</v>
      </c>
      <c r="P3844" s="14">
        <f t="shared" si="241"/>
        <v>47.695652173913047</v>
      </c>
      <c r="Q3844" t="s">
        <v>8335</v>
      </c>
      <c r="R3844" t="s">
        <v>8336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15">
        <v>5000</v>
      </c>
      <c r="E3845" s="1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21.3</v>
      </c>
      <c r="P3845" s="14">
        <f t="shared" si="241"/>
        <v>56.05263157894737</v>
      </c>
      <c r="Q3845" t="s">
        <v>8335</v>
      </c>
      <c r="R3845" t="s">
        <v>8336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15">
        <v>9800</v>
      </c>
      <c r="E3846" s="1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41.489795918367342</v>
      </c>
      <c r="P3846" s="14">
        <f t="shared" si="241"/>
        <v>81.319999999999993</v>
      </c>
      <c r="Q3846" t="s">
        <v>8335</v>
      </c>
      <c r="R3846" t="s">
        <v>8336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15">
        <v>40000</v>
      </c>
      <c r="E3847" s="1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2.105</v>
      </c>
      <c r="P3847" s="14">
        <f t="shared" si="241"/>
        <v>70.166666666666671</v>
      </c>
      <c r="Q3847" t="s">
        <v>8335</v>
      </c>
      <c r="R3847" t="s">
        <v>8336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15">
        <v>7000</v>
      </c>
      <c r="E3848" s="1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</v>
      </c>
      <c r="P3848" s="14">
        <f t="shared" si="241"/>
        <v>23.625</v>
      </c>
      <c r="Q3848" t="s">
        <v>8335</v>
      </c>
      <c r="R3848" t="s">
        <v>8336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15">
        <v>10500</v>
      </c>
      <c r="E3849" s="1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16.161904761904761</v>
      </c>
      <c r="P3849" s="14">
        <f t="shared" si="241"/>
        <v>188.55555555555554</v>
      </c>
      <c r="Q3849" t="s">
        <v>8335</v>
      </c>
      <c r="R3849" t="s">
        <v>8336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15">
        <v>13000</v>
      </c>
      <c r="E3850" s="1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16.376923076923077</v>
      </c>
      <c r="P3850" s="14">
        <f t="shared" si="241"/>
        <v>49.511627906976742</v>
      </c>
      <c r="Q3850" t="s">
        <v>8335</v>
      </c>
      <c r="R3850" t="s">
        <v>8336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15">
        <v>30000</v>
      </c>
      <c r="E3851" s="1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</v>
      </c>
      <c r="P3851" s="14">
        <f t="shared" si="241"/>
        <v>75.464285714285708</v>
      </c>
      <c r="Q3851" t="s">
        <v>8335</v>
      </c>
      <c r="R3851" t="s">
        <v>8336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15">
        <v>1000</v>
      </c>
      <c r="E3852" s="1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3.8</v>
      </c>
      <c r="P3852" s="14">
        <f t="shared" si="241"/>
        <v>9.5</v>
      </c>
      <c r="Q3852" t="s">
        <v>8335</v>
      </c>
      <c r="R3852" t="s">
        <v>8336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15">
        <v>2500</v>
      </c>
      <c r="E3853" s="1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34.08</v>
      </c>
      <c r="P3853" s="14">
        <f t="shared" si="241"/>
        <v>35.5</v>
      </c>
      <c r="Q3853" t="s">
        <v>8335</v>
      </c>
      <c r="R3853" t="s">
        <v>8336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15">
        <v>10000</v>
      </c>
      <c r="E3854" s="1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0.2</v>
      </c>
      <c r="P3854" s="14">
        <f t="shared" si="241"/>
        <v>10</v>
      </c>
      <c r="Q3854" t="s">
        <v>8335</v>
      </c>
      <c r="R3854" t="s">
        <v>8336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15">
        <v>100000</v>
      </c>
      <c r="E3855" s="1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2.5999999999999999E-2</v>
      </c>
      <c r="P3855" s="14">
        <f t="shared" si="241"/>
        <v>13</v>
      </c>
      <c r="Q3855" t="s">
        <v>8335</v>
      </c>
      <c r="R3855" t="s">
        <v>8336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15">
        <v>11000</v>
      </c>
      <c r="E3856" s="1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16.254545454545454</v>
      </c>
      <c r="P3856" s="14">
        <f t="shared" si="241"/>
        <v>89.4</v>
      </c>
      <c r="Q3856" t="s">
        <v>8335</v>
      </c>
      <c r="R3856" t="s">
        <v>8336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15">
        <v>1000</v>
      </c>
      <c r="E3857" s="1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</v>
      </c>
      <c r="P3857" s="14">
        <f t="shared" si="241"/>
        <v>25</v>
      </c>
      <c r="Q3857" t="s">
        <v>8335</v>
      </c>
      <c r="R3857" t="s">
        <v>8336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15">
        <v>5000</v>
      </c>
      <c r="E3858" s="1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0.02</v>
      </c>
      <c r="P3858" s="14">
        <f t="shared" si="241"/>
        <v>1</v>
      </c>
      <c r="Q3858" t="s">
        <v>8335</v>
      </c>
      <c r="R3858" t="s">
        <v>8336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15">
        <v>5000</v>
      </c>
      <c r="E3859" s="1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5.2</v>
      </c>
      <c r="P3859" s="14">
        <f t="shared" si="241"/>
        <v>65</v>
      </c>
      <c r="Q3859" t="s">
        <v>8335</v>
      </c>
      <c r="R3859" t="s">
        <v>8336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15">
        <v>500</v>
      </c>
      <c r="E3860" s="1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 s="14">
        <f t="shared" si="241"/>
        <v>10</v>
      </c>
      <c r="Q3860" t="s">
        <v>8335</v>
      </c>
      <c r="R3860" t="s">
        <v>8336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15">
        <v>2500</v>
      </c>
      <c r="E3861" s="1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0.04</v>
      </c>
      <c r="P3861" s="14">
        <f t="shared" si="241"/>
        <v>1</v>
      </c>
      <c r="Q3861" t="s">
        <v>8335</v>
      </c>
      <c r="R3861" t="s">
        <v>8336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15">
        <v>6000</v>
      </c>
      <c r="E3862" s="1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17.666666666666668</v>
      </c>
      <c r="P3862" s="14">
        <f t="shared" si="241"/>
        <v>81.538461538461533</v>
      </c>
      <c r="Q3862" t="s">
        <v>8335</v>
      </c>
      <c r="R3862" t="s">
        <v>8336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5">
        <v>2000</v>
      </c>
      <c r="E3863" s="1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 s="14">
        <f t="shared" si="241"/>
        <v>100</v>
      </c>
      <c r="Q3863" t="s">
        <v>8335</v>
      </c>
      <c r="R3863" t="s">
        <v>8336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15">
        <v>7500</v>
      </c>
      <c r="E3864" s="1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1.3333333333333334E-2</v>
      </c>
      <c r="P3864" s="14">
        <f t="shared" si="241"/>
        <v>1</v>
      </c>
      <c r="Q3864" t="s">
        <v>8335</v>
      </c>
      <c r="R3864" t="s">
        <v>8336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15">
        <v>6000</v>
      </c>
      <c r="E3865" s="1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 s="14" t="e">
        <f t="shared" si="241"/>
        <v>#DIV/0!</v>
      </c>
      <c r="Q3865" t="s">
        <v>8335</v>
      </c>
      <c r="R3865" t="s">
        <v>8336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15">
        <v>5000</v>
      </c>
      <c r="E3866" s="1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</v>
      </c>
      <c r="P3866" s="14">
        <f t="shared" si="241"/>
        <v>20</v>
      </c>
      <c r="Q3866" t="s">
        <v>8335</v>
      </c>
      <c r="R3866" t="s">
        <v>8336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15">
        <v>2413</v>
      </c>
      <c r="E3867" s="1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26.937422295897225</v>
      </c>
      <c r="P3867" s="14">
        <f t="shared" si="241"/>
        <v>46.428571428571431</v>
      </c>
      <c r="Q3867" t="s">
        <v>8335</v>
      </c>
      <c r="R3867" t="s">
        <v>8336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15">
        <v>2000</v>
      </c>
      <c r="E3868" s="1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0.54999999999999993</v>
      </c>
      <c r="P3868" s="14">
        <f t="shared" si="241"/>
        <v>5.5</v>
      </c>
      <c r="Q3868" t="s">
        <v>8335</v>
      </c>
      <c r="R3868" t="s">
        <v>8336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15">
        <v>2000</v>
      </c>
      <c r="E3869" s="1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12.55</v>
      </c>
      <c r="P3869" s="14">
        <f t="shared" si="241"/>
        <v>50.2</v>
      </c>
      <c r="Q3869" t="s">
        <v>8335</v>
      </c>
      <c r="R3869" t="s">
        <v>8336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15">
        <v>5000</v>
      </c>
      <c r="E3870" s="1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0.2</v>
      </c>
      <c r="P3870" s="14">
        <f t="shared" si="241"/>
        <v>10</v>
      </c>
      <c r="Q3870" t="s">
        <v>8335</v>
      </c>
      <c r="R3870" t="s">
        <v>8364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15">
        <v>13111</v>
      </c>
      <c r="E3871" s="1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3.4474868431088401</v>
      </c>
      <c r="P3871" s="14">
        <f t="shared" si="241"/>
        <v>30.133333333333333</v>
      </c>
      <c r="Q3871" t="s">
        <v>8335</v>
      </c>
      <c r="R3871" t="s">
        <v>8364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15">
        <v>10000</v>
      </c>
      <c r="E3872" s="1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 s="14">
        <f t="shared" si="241"/>
        <v>150</v>
      </c>
      <c r="Q3872" t="s">
        <v>8335</v>
      </c>
      <c r="R3872" t="s">
        <v>8364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15">
        <v>1500</v>
      </c>
      <c r="E3873" s="1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2.666666666666667</v>
      </c>
      <c r="P3873" s="14">
        <f t="shared" si="241"/>
        <v>13.333333333333334</v>
      </c>
      <c r="Q3873" t="s">
        <v>8335</v>
      </c>
      <c r="R3873" t="s">
        <v>8364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15">
        <v>15000</v>
      </c>
      <c r="E3874" s="1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 s="14" t="e">
        <f t="shared" si="241"/>
        <v>#DIV/0!</v>
      </c>
      <c r="Q3874" t="s">
        <v>8335</v>
      </c>
      <c r="R3874" t="s">
        <v>8364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15">
        <v>5500</v>
      </c>
      <c r="E3875" s="1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 s="14" t="e">
        <f t="shared" si="241"/>
        <v>#DIV/0!</v>
      </c>
      <c r="Q3875" t="s">
        <v>8335</v>
      </c>
      <c r="R3875" t="s">
        <v>8364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15">
        <v>620</v>
      </c>
      <c r="E3876" s="1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 s="14" t="e">
        <f t="shared" si="241"/>
        <v>#DIV/0!</v>
      </c>
      <c r="Q3876" t="s">
        <v>8335</v>
      </c>
      <c r="R3876" t="s">
        <v>8364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15">
        <v>30000</v>
      </c>
      <c r="E3877" s="1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 s="14" t="e">
        <f t="shared" si="241"/>
        <v>#DIV/0!</v>
      </c>
      <c r="Q3877" t="s">
        <v>8335</v>
      </c>
      <c r="R3877" t="s">
        <v>8364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15">
        <v>3900</v>
      </c>
      <c r="E3878" s="1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52.794871794871788</v>
      </c>
      <c r="P3878" s="14">
        <f t="shared" si="241"/>
        <v>44.760869565217391</v>
      </c>
      <c r="Q3878" t="s">
        <v>8335</v>
      </c>
      <c r="R3878" t="s">
        <v>8364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15">
        <v>25000</v>
      </c>
      <c r="E3879" s="1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4.9639999999999995</v>
      </c>
      <c r="P3879" s="14">
        <f t="shared" si="241"/>
        <v>88.642857142857139</v>
      </c>
      <c r="Q3879" t="s">
        <v>8335</v>
      </c>
      <c r="R3879" t="s">
        <v>8364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15">
        <v>18000</v>
      </c>
      <c r="E3880" s="1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5.5555555555555552E-2</v>
      </c>
      <c r="P3880" s="14">
        <f t="shared" si="241"/>
        <v>10</v>
      </c>
      <c r="Q3880" t="s">
        <v>8335</v>
      </c>
      <c r="R3880" t="s">
        <v>8364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15">
        <v>15000</v>
      </c>
      <c r="E3881" s="1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 s="14" t="e">
        <f t="shared" si="241"/>
        <v>#DIV/0!</v>
      </c>
      <c r="Q3881" t="s">
        <v>8335</v>
      </c>
      <c r="R3881" t="s">
        <v>8364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15">
        <v>7500</v>
      </c>
      <c r="E3882" s="1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13.066666666666665</v>
      </c>
      <c r="P3882" s="14">
        <f t="shared" si="241"/>
        <v>57.647058823529413</v>
      </c>
      <c r="Q3882" t="s">
        <v>8335</v>
      </c>
      <c r="R3882" t="s">
        <v>8364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15">
        <v>500</v>
      </c>
      <c r="E3883" s="1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 s="14">
        <f t="shared" si="241"/>
        <v>25</v>
      </c>
      <c r="Q3883" t="s">
        <v>8335</v>
      </c>
      <c r="R3883" t="s">
        <v>8364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15">
        <v>30000</v>
      </c>
      <c r="E3884" s="1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 s="14" t="e">
        <f t="shared" si="241"/>
        <v>#DIV/0!</v>
      </c>
      <c r="Q3884" t="s">
        <v>8335</v>
      </c>
      <c r="R3884" t="s">
        <v>8364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15">
        <v>15000</v>
      </c>
      <c r="E3885" s="1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 s="14" t="e">
        <f t="shared" si="241"/>
        <v>#DIV/0!</v>
      </c>
      <c r="Q3885" t="s">
        <v>8335</v>
      </c>
      <c r="R3885" t="s">
        <v>8364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15">
        <v>10000</v>
      </c>
      <c r="E3886" s="1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 s="14" t="e">
        <f t="shared" si="241"/>
        <v>#DIV/0!</v>
      </c>
      <c r="Q3886" t="s">
        <v>8335</v>
      </c>
      <c r="R3886" t="s">
        <v>8364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15">
        <v>375000</v>
      </c>
      <c r="E3887" s="1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 s="14" t="e">
        <f t="shared" si="241"/>
        <v>#DIV/0!</v>
      </c>
      <c r="Q3887" t="s">
        <v>8335</v>
      </c>
      <c r="R3887" t="s">
        <v>8364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15">
        <v>10000</v>
      </c>
      <c r="E3888" s="1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 s="14" t="e">
        <f t="shared" si="241"/>
        <v>#DIV/0!</v>
      </c>
      <c r="Q3888" t="s">
        <v>8335</v>
      </c>
      <c r="R3888" t="s">
        <v>8364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15">
        <v>2000</v>
      </c>
      <c r="E3889" s="1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</v>
      </c>
      <c r="P3889" s="14">
        <f t="shared" si="241"/>
        <v>17.5</v>
      </c>
      <c r="Q3889" t="s">
        <v>8335</v>
      </c>
      <c r="R3889" t="s">
        <v>8364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15">
        <v>2000</v>
      </c>
      <c r="E3890" s="1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27.1</v>
      </c>
      <c r="P3890" s="14">
        <f t="shared" si="241"/>
        <v>38.714285714285715</v>
      </c>
      <c r="Q3890" t="s">
        <v>8335</v>
      </c>
      <c r="R3890" t="s">
        <v>8336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15">
        <v>8000</v>
      </c>
      <c r="E3891" s="1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</v>
      </c>
      <c r="P3891" s="14">
        <f t="shared" si="241"/>
        <v>13.111111111111111</v>
      </c>
      <c r="Q3891" t="s">
        <v>8335</v>
      </c>
      <c r="R3891" t="s">
        <v>8336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15">
        <v>15000</v>
      </c>
      <c r="E3892" s="1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16.826666666666668</v>
      </c>
      <c r="P3892" s="14">
        <f t="shared" si="241"/>
        <v>315.5</v>
      </c>
      <c r="Q3892" t="s">
        <v>8335</v>
      </c>
      <c r="R3892" t="s">
        <v>8336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15">
        <v>800</v>
      </c>
      <c r="E3893" s="1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32.5</v>
      </c>
      <c r="P3893" s="14">
        <f t="shared" si="241"/>
        <v>37.142857142857146</v>
      </c>
      <c r="Q3893" t="s">
        <v>8335</v>
      </c>
      <c r="R3893" t="s">
        <v>8336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15">
        <v>1000</v>
      </c>
      <c r="E3894" s="1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 s="14" t="e">
        <f t="shared" si="241"/>
        <v>#DIV/0!</v>
      </c>
      <c r="Q3894" t="s">
        <v>8335</v>
      </c>
      <c r="R3894" t="s">
        <v>8336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15">
        <v>50000</v>
      </c>
      <c r="E3895" s="1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21.55</v>
      </c>
      <c r="P3895" s="14">
        <f t="shared" si="241"/>
        <v>128.27380952380952</v>
      </c>
      <c r="Q3895" t="s">
        <v>8335</v>
      </c>
      <c r="R3895" t="s">
        <v>8336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15">
        <v>15000</v>
      </c>
      <c r="E3896" s="1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3.4666666666666663</v>
      </c>
      <c r="P3896" s="14">
        <f t="shared" si="241"/>
        <v>47.272727272727273</v>
      </c>
      <c r="Q3896" t="s">
        <v>8335</v>
      </c>
      <c r="R3896" t="s">
        <v>8336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15">
        <v>1000</v>
      </c>
      <c r="E3897" s="1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 s="14">
        <f t="shared" si="241"/>
        <v>50</v>
      </c>
      <c r="Q3897" t="s">
        <v>8335</v>
      </c>
      <c r="R3897" t="s">
        <v>8336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15">
        <v>1600</v>
      </c>
      <c r="E3898" s="1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10.625</v>
      </c>
      <c r="P3898" s="14">
        <f t="shared" si="241"/>
        <v>42.5</v>
      </c>
      <c r="Q3898" t="s">
        <v>8335</v>
      </c>
      <c r="R3898" t="s">
        <v>8336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15">
        <v>2500</v>
      </c>
      <c r="E3899" s="1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17.599999999999998</v>
      </c>
      <c r="P3899" s="14">
        <f t="shared" si="241"/>
        <v>44</v>
      </c>
      <c r="Q3899" t="s">
        <v>8335</v>
      </c>
      <c r="R3899" t="s">
        <v>8336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15">
        <v>2500</v>
      </c>
      <c r="E3900" s="1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32.56</v>
      </c>
      <c r="P3900" s="14">
        <f t="shared" si="241"/>
        <v>50.875</v>
      </c>
      <c r="Q3900" t="s">
        <v>8335</v>
      </c>
      <c r="R3900" t="s">
        <v>8336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15">
        <v>10000</v>
      </c>
      <c r="E3901" s="1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</v>
      </c>
      <c r="P3901" s="14">
        <f t="shared" si="241"/>
        <v>62.5</v>
      </c>
      <c r="Q3901" t="s">
        <v>8335</v>
      </c>
      <c r="R3901" t="s">
        <v>8336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15">
        <v>2500</v>
      </c>
      <c r="E3902" s="1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5.4</v>
      </c>
      <c r="P3902" s="14">
        <f t="shared" si="241"/>
        <v>27</v>
      </c>
      <c r="Q3902" t="s">
        <v>8335</v>
      </c>
      <c r="R3902" t="s">
        <v>8336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15">
        <v>3000</v>
      </c>
      <c r="E3903" s="1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0.83333333333333337</v>
      </c>
      <c r="P3903" s="14">
        <f t="shared" si="241"/>
        <v>25</v>
      </c>
      <c r="Q3903" t="s">
        <v>8335</v>
      </c>
      <c r="R3903" t="s">
        <v>8336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15">
        <v>3000</v>
      </c>
      <c r="E3904" s="1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48.833333333333336</v>
      </c>
      <c r="P3904" s="14">
        <f t="shared" si="241"/>
        <v>47.258064516129032</v>
      </c>
      <c r="Q3904" t="s">
        <v>8335</v>
      </c>
      <c r="R3904" t="s">
        <v>8336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15">
        <v>1500</v>
      </c>
      <c r="E3905" s="1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 s="14" t="e">
        <f t="shared" si="241"/>
        <v>#DIV/0!</v>
      </c>
      <c r="Q3905" t="s">
        <v>8335</v>
      </c>
      <c r="R3905" t="s">
        <v>8336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15">
        <v>10000</v>
      </c>
      <c r="E3906" s="1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0.03</v>
      </c>
      <c r="P3906" s="14">
        <f t="shared" si="241"/>
        <v>1.5</v>
      </c>
      <c r="Q3906" t="s">
        <v>8335</v>
      </c>
      <c r="R3906" t="s">
        <v>8336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15">
        <v>1500</v>
      </c>
      <c r="E3907" s="1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(E3907/D3907)*100</f>
        <v>11.533333333333333</v>
      </c>
      <c r="P3907" s="14">
        <f t="shared" ref="P3907:P3970" si="245">E3907/L3907</f>
        <v>24.714285714285715</v>
      </c>
      <c r="Q3907" t="s">
        <v>8335</v>
      </c>
      <c r="R3907" t="s">
        <v>8336</v>
      </c>
      <c r="S3907" s="9">
        <f t="shared" ref="S3907:S3970" si="246">(((J3907/60)/60/24)+DATE(1970,1,1))</f>
        <v>42124.623877314814</v>
      </c>
      <c r="T3907" s="9">
        <f t="shared" ref="T3907:T3970" si="247">(((I3907/60)/60/24)+DATE(1970,1,1))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15">
        <v>1500</v>
      </c>
      <c r="E3908" s="1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67.333333333333329</v>
      </c>
      <c r="P3908" s="14">
        <f t="shared" si="245"/>
        <v>63.125</v>
      </c>
      <c r="Q3908" t="s">
        <v>8335</v>
      </c>
      <c r="R3908" t="s">
        <v>8336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15">
        <v>1000</v>
      </c>
      <c r="E3909" s="1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15.299999999999999</v>
      </c>
      <c r="P3909" s="14">
        <f t="shared" si="245"/>
        <v>38.25</v>
      </c>
      <c r="Q3909" t="s">
        <v>8335</v>
      </c>
      <c r="R3909" t="s">
        <v>8336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15">
        <v>750</v>
      </c>
      <c r="E3910" s="1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8.6666666666666679</v>
      </c>
      <c r="P3910" s="14">
        <f t="shared" si="245"/>
        <v>16.25</v>
      </c>
      <c r="Q3910" t="s">
        <v>8335</v>
      </c>
      <c r="R3910" t="s">
        <v>8336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15">
        <v>60000</v>
      </c>
      <c r="E3911" s="1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0.22499999999999998</v>
      </c>
      <c r="P3911" s="14">
        <f t="shared" si="245"/>
        <v>33.75</v>
      </c>
      <c r="Q3911" t="s">
        <v>8335</v>
      </c>
      <c r="R3911" t="s">
        <v>8336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15">
        <v>6000</v>
      </c>
      <c r="E3912" s="1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3.0833333333333335</v>
      </c>
      <c r="P3912" s="14">
        <f t="shared" si="245"/>
        <v>61.666666666666664</v>
      </c>
      <c r="Q3912" t="s">
        <v>8335</v>
      </c>
      <c r="R3912" t="s">
        <v>8336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15">
        <v>8000</v>
      </c>
      <c r="E3913" s="1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37.412500000000001</v>
      </c>
      <c r="P3913" s="14">
        <f t="shared" si="245"/>
        <v>83.138888888888886</v>
      </c>
      <c r="Q3913" t="s">
        <v>8335</v>
      </c>
      <c r="R3913" t="s">
        <v>8336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15">
        <v>15000</v>
      </c>
      <c r="E3914" s="1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6.6666666666666671E-3</v>
      </c>
      <c r="P3914" s="14">
        <f t="shared" si="245"/>
        <v>1</v>
      </c>
      <c r="Q3914" t="s">
        <v>8335</v>
      </c>
      <c r="R3914" t="s">
        <v>8336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15">
        <v>10000</v>
      </c>
      <c r="E3915" s="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 s="14">
        <f t="shared" si="245"/>
        <v>142.85714285714286</v>
      </c>
      <c r="Q3915" t="s">
        <v>8335</v>
      </c>
      <c r="R3915" t="s">
        <v>8336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15">
        <v>2500</v>
      </c>
      <c r="E3916" s="1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36.36</v>
      </c>
      <c r="P3916" s="14">
        <f t="shared" si="245"/>
        <v>33.666666666666664</v>
      </c>
      <c r="Q3916" t="s">
        <v>8335</v>
      </c>
      <c r="R3916" t="s">
        <v>8336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15">
        <v>1500</v>
      </c>
      <c r="E3917" s="1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0.33333333333333337</v>
      </c>
      <c r="P3917" s="14">
        <f t="shared" si="245"/>
        <v>5</v>
      </c>
      <c r="Q3917" t="s">
        <v>8335</v>
      </c>
      <c r="R3917" t="s">
        <v>8336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15">
        <v>2000</v>
      </c>
      <c r="E3918" s="1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 s="14" t="e">
        <f t="shared" si="245"/>
        <v>#DIV/0!</v>
      </c>
      <c r="Q3918" t="s">
        <v>8335</v>
      </c>
      <c r="R3918" t="s">
        <v>8336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15">
        <v>3500</v>
      </c>
      <c r="E3919" s="1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0.2857142857142857</v>
      </c>
      <c r="P3919" s="14">
        <f t="shared" si="245"/>
        <v>10</v>
      </c>
      <c r="Q3919" t="s">
        <v>8335</v>
      </c>
      <c r="R3919" t="s">
        <v>8336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15">
        <v>60000</v>
      </c>
      <c r="E3920" s="1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0.2</v>
      </c>
      <c r="P3920" s="14">
        <f t="shared" si="245"/>
        <v>40</v>
      </c>
      <c r="Q3920" t="s">
        <v>8335</v>
      </c>
      <c r="R3920" t="s">
        <v>8336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15">
        <v>5000</v>
      </c>
      <c r="E3921" s="1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1.7999999999999998</v>
      </c>
      <c r="P3921" s="14">
        <f t="shared" si="245"/>
        <v>30</v>
      </c>
      <c r="Q3921" t="s">
        <v>8335</v>
      </c>
      <c r="R3921" t="s">
        <v>8336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15">
        <v>2500</v>
      </c>
      <c r="E3922" s="1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5.4</v>
      </c>
      <c r="P3922" s="14">
        <f t="shared" si="245"/>
        <v>45</v>
      </c>
      <c r="Q3922" t="s">
        <v>8335</v>
      </c>
      <c r="R3922" t="s">
        <v>8336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15">
        <v>3000</v>
      </c>
      <c r="E3923" s="1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 s="14" t="e">
        <f t="shared" si="245"/>
        <v>#DIV/0!</v>
      </c>
      <c r="Q3923" t="s">
        <v>8335</v>
      </c>
      <c r="R3923" t="s">
        <v>8336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15">
        <v>750</v>
      </c>
      <c r="E3924" s="1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8.1333333333333329</v>
      </c>
      <c r="P3924" s="14">
        <f t="shared" si="245"/>
        <v>10.166666666666666</v>
      </c>
      <c r="Q3924" t="s">
        <v>8335</v>
      </c>
      <c r="R3924" t="s">
        <v>8336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15">
        <v>11500</v>
      </c>
      <c r="E3925" s="1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12.034782608695652</v>
      </c>
      <c r="P3925" s="14">
        <f t="shared" si="245"/>
        <v>81.411764705882348</v>
      </c>
      <c r="Q3925" t="s">
        <v>8335</v>
      </c>
      <c r="R3925" t="s">
        <v>8336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15">
        <v>15000</v>
      </c>
      <c r="E3926" s="1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15.266666666666667</v>
      </c>
      <c r="P3926" s="14">
        <f t="shared" si="245"/>
        <v>57.25</v>
      </c>
      <c r="Q3926" t="s">
        <v>8335</v>
      </c>
      <c r="R3926" t="s">
        <v>8336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15">
        <v>150</v>
      </c>
      <c r="E3927" s="1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 s="14">
        <f t="shared" si="245"/>
        <v>5</v>
      </c>
      <c r="Q3927" t="s">
        <v>8335</v>
      </c>
      <c r="R3927" t="s">
        <v>8336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15">
        <v>5000</v>
      </c>
      <c r="E3928" s="1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0.3</v>
      </c>
      <c r="P3928" s="14">
        <f t="shared" si="245"/>
        <v>15</v>
      </c>
      <c r="Q3928" t="s">
        <v>8335</v>
      </c>
      <c r="R3928" t="s">
        <v>8336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15">
        <v>2500</v>
      </c>
      <c r="E3929" s="1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 s="14">
        <f t="shared" si="245"/>
        <v>12.5</v>
      </c>
      <c r="Q3929" t="s">
        <v>8335</v>
      </c>
      <c r="R3929" t="s">
        <v>8336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15">
        <v>5000</v>
      </c>
      <c r="E3930" s="1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13.020000000000001</v>
      </c>
      <c r="P3930" s="14">
        <f t="shared" si="245"/>
        <v>93</v>
      </c>
      <c r="Q3930" t="s">
        <v>8335</v>
      </c>
      <c r="R3930" t="s">
        <v>8336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15">
        <v>20000</v>
      </c>
      <c r="E3931" s="1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2.2650000000000001</v>
      </c>
      <c r="P3931" s="14">
        <f t="shared" si="245"/>
        <v>32.357142857142854</v>
      </c>
      <c r="Q3931" t="s">
        <v>8335</v>
      </c>
      <c r="R3931" t="s">
        <v>8336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15">
        <v>10000</v>
      </c>
      <c r="E3932" s="1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 s="14" t="e">
        <f t="shared" si="245"/>
        <v>#DIV/0!</v>
      </c>
      <c r="Q3932" t="s">
        <v>8335</v>
      </c>
      <c r="R3932" t="s">
        <v>8336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15">
        <v>8000</v>
      </c>
      <c r="E3933" s="1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 s="14" t="e">
        <f t="shared" si="245"/>
        <v>#DIV/0!</v>
      </c>
      <c r="Q3933" t="s">
        <v>8335</v>
      </c>
      <c r="R3933" t="s">
        <v>8336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15">
        <v>12000</v>
      </c>
      <c r="E3934" s="1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8.3333333333333332E-3</v>
      </c>
      <c r="P3934" s="14">
        <f t="shared" si="245"/>
        <v>1</v>
      </c>
      <c r="Q3934" t="s">
        <v>8335</v>
      </c>
      <c r="R3934" t="s">
        <v>8336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15">
        <v>7000</v>
      </c>
      <c r="E3935" s="1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15.742857142857142</v>
      </c>
      <c r="P3935" s="14">
        <f t="shared" si="245"/>
        <v>91.833333333333329</v>
      </c>
      <c r="Q3935" t="s">
        <v>8335</v>
      </c>
      <c r="R3935" t="s">
        <v>8336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15">
        <v>5000</v>
      </c>
      <c r="E3936" s="1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 s="14">
        <f t="shared" si="245"/>
        <v>45.833333333333336</v>
      </c>
      <c r="Q3936" t="s">
        <v>8335</v>
      </c>
      <c r="R3936" t="s">
        <v>8336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15">
        <v>3000</v>
      </c>
      <c r="E3937" s="1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43.833333333333336</v>
      </c>
      <c r="P3937" s="14">
        <f t="shared" si="245"/>
        <v>57.173913043478258</v>
      </c>
      <c r="Q3937" t="s">
        <v>8335</v>
      </c>
      <c r="R3937" t="s">
        <v>8336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15">
        <v>20000</v>
      </c>
      <c r="E3938" s="1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 s="14" t="e">
        <f t="shared" si="245"/>
        <v>#DIV/0!</v>
      </c>
      <c r="Q3938" t="s">
        <v>8335</v>
      </c>
      <c r="R3938" t="s">
        <v>8336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15">
        <v>2885</v>
      </c>
      <c r="E3939" s="1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86.135181975736558</v>
      </c>
      <c r="P3939" s="14">
        <f t="shared" si="245"/>
        <v>248.5</v>
      </c>
      <c r="Q3939" t="s">
        <v>8335</v>
      </c>
      <c r="R3939" t="s">
        <v>8336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15">
        <v>3255</v>
      </c>
      <c r="E3940" s="1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12.196620583717358</v>
      </c>
      <c r="P3940" s="14">
        <f t="shared" si="245"/>
        <v>79.400000000000006</v>
      </c>
      <c r="Q3940" t="s">
        <v>8335</v>
      </c>
      <c r="R3940" t="s">
        <v>8336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15">
        <v>5000</v>
      </c>
      <c r="E3941" s="1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0.1</v>
      </c>
      <c r="P3941" s="14">
        <f t="shared" si="245"/>
        <v>5</v>
      </c>
      <c r="Q3941" t="s">
        <v>8335</v>
      </c>
      <c r="R3941" t="s">
        <v>8336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15">
        <v>5000</v>
      </c>
      <c r="E3942" s="1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0.22</v>
      </c>
      <c r="P3942" s="14">
        <f t="shared" si="245"/>
        <v>5.5</v>
      </c>
      <c r="Q3942" t="s">
        <v>8335</v>
      </c>
      <c r="R3942" t="s">
        <v>8336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15">
        <v>5500</v>
      </c>
      <c r="E3943" s="1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0.90909090909090906</v>
      </c>
      <c r="P3943" s="14">
        <f t="shared" si="245"/>
        <v>25</v>
      </c>
      <c r="Q3943" t="s">
        <v>8335</v>
      </c>
      <c r="R3943" t="s">
        <v>8336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15">
        <v>1200</v>
      </c>
      <c r="E3944" s="1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 s="14" t="e">
        <f t="shared" si="245"/>
        <v>#DIV/0!</v>
      </c>
      <c r="Q3944" t="s">
        <v>8335</v>
      </c>
      <c r="R3944" t="s">
        <v>8336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15">
        <v>5000</v>
      </c>
      <c r="E3945" s="1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35.64</v>
      </c>
      <c r="P3945" s="14">
        <f t="shared" si="245"/>
        <v>137.07692307692307</v>
      </c>
      <c r="Q3945" t="s">
        <v>8335</v>
      </c>
      <c r="R3945" t="s">
        <v>8336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15">
        <v>5000</v>
      </c>
      <c r="E3946" s="1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 s="14" t="e">
        <f t="shared" si="245"/>
        <v>#DIV/0!</v>
      </c>
      <c r="Q3946" t="s">
        <v>8335</v>
      </c>
      <c r="R3946" t="s">
        <v>8336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15">
        <v>2000</v>
      </c>
      <c r="E3947" s="1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0.25</v>
      </c>
      <c r="P3947" s="14">
        <f t="shared" si="245"/>
        <v>5</v>
      </c>
      <c r="Q3947" t="s">
        <v>8335</v>
      </c>
      <c r="R3947" t="s">
        <v>8336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15">
        <v>6000</v>
      </c>
      <c r="E3948" s="1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</v>
      </c>
      <c r="P3948" s="14">
        <f t="shared" si="245"/>
        <v>39</v>
      </c>
      <c r="Q3948" t="s">
        <v>8335</v>
      </c>
      <c r="R3948" t="s">
        <v>8336</v>
      </c>
      <c r="S3948" s="9">
        <f t="shared" si="246"/>
        <v>42031.833587962959</v>
      </c>
      <c r="T3948" s="9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15">
        <v>3000</v>
      </c>
      <c r="E3949" s="1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3.3666666666666663</v>
      </c>
      <c r="P3949" s="14">
        <f t="shared" si="245"/>
        <v>50.5</v>
      </c>
      <c r="Q3949" t="s">
        <v>8335</v>
      </c>
      <c r="R3949" t="s">
        <v>8336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15">
        <v>30000</v>
      </c>
      <c r="E3950" s="1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 s="14" t="e">
        <f t="shared" si="245"/>
        <v>#DIV/0!</v>
      </c>
      <c r="Q3950" t="s">
        <v>8335</v>
      </c>
      <c r="R3950" t="s">
        <v>8336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15">
        <v>10000</v>
      </c>
      <c r="E3951" s="1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15.770000000000001</v>
      </c>
      <c r="P3951" s="14">
        <f t="shared" si="245"/>
        <v>49.28125</v>
      </c>
      <c r="Q3951" t="s">
        <v>8335</v>
      </c>
      <c r="R3951" t="s">
        <v>8336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15">
        <v>4000</v>
      </c>
      <c r="E3952" s="1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0.625</v>
      </c>
      <c r="P3952" s="14">
        <f t="shared" si="245"/>
        <v>25</v>
      </c>
      <c r="Q3952" t="s">
        <v>8335</v>
      </c>
      <c r="R3952" t="s">
        <v>8336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15">
        <v>200000</v>
      </c>
      <c r="E3953" s="1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5.0000000000000001E-4</v>
      </c>
      <c r="P3953" s="14">
        <f t="shared" si="245"/>
        <v>1</v>
      </c>
      <c r="Q3953" t="s">
        <v>8335</v>
      </c>
      <c r="R3953" t="s">
        <v>8336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15">
        <v>26000</v>
      </c>
      <c r="E3954" s="1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9.6153846153846159E-2</v>
      </c>
      <c r="P3954" s="14">
        <f t="shared" si="245"/>
        <v>25</v>
      </c>
      <c r="Q3954" t="s">
        <v>8335</v>
      </c>
      <c r="R3954" t="s">
        <v>8336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15">
        <v>17600</v>
      </c>
      <c r="E3955" s="1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 s="14" t="e">
        <f t="shared" si="245"/>
        <v>#DIV/0!</v>
      </c>
      <c r="Q3955" t="s">
        <v>8335</v>
      </c>
      <c r="R3955" t="s">
        <v>8336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15">
        <v>25000</v>
      </c>
      <c r="E3956" s="1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 s="14" t="e">
        <f t="shared" si="245"/>
        <v>#DIV/0!</v>
      </c>
      <c r="Q3956" t="s">
        <v>8335</v>
      </c>
      <c r="R3956" t="s">
        <v>8336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15">
        <v>1750</v>
      </c>
      <c r="E3957" s="1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24.285714285714285</v>
      </c>
      <c r="P3957" s="14">
        <f t="shared" si="245"/>
        <v>53.125</v>
      </c>
      <c r="Q3957" t="s">
        <v>8335</v>
      </c>
      <c r="R3957" t="s">
        <v>8336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15">
        <v>5500</v>
      </c>
      <c r="E3958" s="1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 s="14" t="e">
        <f t="shared" si="245"/>
        <v>#DIV/0!</v>
      </c>
      <c r="Q3958" t="s">
        <v>8335</v>
      </c>
      <c r="R3958" t="s">
        <v>8336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15">
        <v>28000</v>
      </c>
      <c r="E3959" s="1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2.5000000000000001E-2</v>
      </c>
      <c r="P3959" s="14">
        <f t="shared" si="245"/>
        <v>7</v>
      </c>
      <c r="Q3959" t="s">
        <v>8335</v>
      </c>
      <c r="R3959" t="s">
        <v>8336</v>
      </c>
      <c r="S3959" s="9">
        <f t="shared" si="246"/>
        <v>42513.976319444439</v>
      </c>
      <c r="T3959" s="9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15">
        <v>2000</v>
      </c>
      <c r="E3960" s="1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32.049999999999997</v>
      </c>
      <c r="P3960" s="14">
        <f t="shared" si="245"/>
        <v>40.0625</v>
      </c>
      <c r="Q3960" t="s">
        <v>8335</v>
      </c>
      <c r="R3960" t="s">
        <v>8336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15">
        <v>1200</v>
      </c>
      <c r="E3961" s="1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24.333333333333336</v>
      </c>
      <c r="P3961" s="14">
        <f t="shared" si="245"/>
        <v>24.333333333333332</v>
      </c>
      <c r="Q3961" t="s">
        <v>8335</v>
      </c>
      <c r="R3961" t="s">
        <v>8336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15">
        <v>3000</v>
      </c>
      <c r="E3962" s="1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1.5</v>
      </c>
      <c r="P3962" s="14">
        <f t="shared" si="245"/>
        <v>11.25</v>
      </c>
      <c r="Q3962" t="s">
        <v>8335</v>
      </c>
      <c r="R3962" t="s">
        <v>8336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15">
        <v>5000</v>
      </c>
      <c r="E3963" s="1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0.42</v>
      </c>
      <c r="P3963" s="14">
        <f t="shared" si="245"/>
        <v>10.5</v>
      </c>
      <c r="Q3963" t="s">
        <v>8335</v>
      </c>
      <c r="R3963" t="s">
        <v>8336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15">
        <v>1400</v>
      </c>
      <c r="E3964" s="1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</v>
      </c>
      <c r="P3964" s="14">
        <f t="shared" si="245"/>
        <v>15</v>
      </c>
      <c r="Q3964" t="s">
        <v>8335</v>
      </c>
      <c r="R3964" t="s">
        <v>8336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15">
        <v>10000</v>
      </c>
      <c r="E3965" s="1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 s="14" t="e">
        <f t="shared" si="245"/>
        <v>#DIV/0!</v>
      </c>
      <c r="Q3965" t="s">
        <v>8335</v>
      </c>
      <c r="R3965" t="s">
        <v>8336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15">
        <v>2000</v>
      </c>
      <c r="E3966" s="1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</v>
      </c>
      <c r="P3966" s="14">
        <f t="shared" si="245"/>
        <v>42</v>
      </c>
      <c r="Q3966" t="s">
        <v>8335</v>
      </c>
      <c r="R3966" t="s">
        <v>8336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15">
        <v>2000</v>
      </c>
      <c r="E3967" s="1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14.249999999999998</v>
      </c>
      <c r="P3967" s="14">
        <f t="shared" si="245"/>
        <v>71.25</v>
      </c>
      <c r="Q3967" t="s">
        <v>8335</v>
      </c>
      <c r="R3967" t="s">
        <v>8336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15">
        <v>7500</v>
      </c>
      <c r="E3968" s="1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0.6</v>
      </c>
      <c r="P3968" s="14">
        <f t="shared" si="245"/>
        <v>22.5</v>
      </c>
      <c r="Q3968" t="s">
        <v>8335</v>
      </c>
      <c r="R3968" t="s">
        <v>8336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15">
        <v>1700</v>
      </c>
      <c r="E3969" s="1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24.117647058823529</v>
      </c>
      <c r="P3969" s="14">
        <f t="shared" si="245"/>
        <v>41</v>
      </c>
      <c r="Q3969" t="s">
        <v>8335</v>
      </c>
      <c r="R3969" t="s">
        <v>8336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15">
        <v>5000</v>
      </c>
      <c r="E3970" s="1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10.54</v>
      </c>
      <c r="P3970" s="14">
        <f t="shared" si="245"/>
        <v>47.909090909090907</v>
      </c>
      <c r="Q3970" t="s">
        <v>8335</v>
      </c>
      <c r="R3970" t="s">
        <v>8336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15">
        <v>2825</v>
      </c>
      <c r="E3971" s="1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(E3971/D3971)*100</f>
        <v>7.4690265486725664</v>
      </c>
      <c r="P3971" s="14">
        <f t="shared" ref="P3971:P4034" si="249">E3971/L3971</f>
        <v>35.166666666666664</v>
      </c>
      <c r="Q3971" t="s">
        <v>8335</v>
      </c>
      <c r="R3971" t="s">
        <v>8336</v>
      </c>
      <c r="S3971" s="9">
        <f t="shared" ref="S3971:S4034" si="250">(((J3971/60)/60/24)+DATE(1970,1,1))</f>
        <v>42601.854699074072</v>
      </c>
      <c r="T3971" s="9">
        <f t="shared" ref="T3971:T4034" si="251">(((I3971/60)/60/24)+DATE(1970,1,1))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15">
        <v>15000</v>
      </c>
      <c r="E3972" s="1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7.3333333333333334E-2</v>
      </c>
      <c r="P3972" s="14">
        <f t="shared" si="249"/>
        <v>5.5</v>
      </c>
      <c r="Q3972" t="s">
        <v>8335</v>
      </c>
      <c r="R3972" t="s">
        <v>8336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15">
        <v>14000</v>
      </c>
      <c r="E3973" s="1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0.97142857142857131</v>
      </c>
      <c r="P3973" s="14">
        <f t="shared" si="249"/>
        <v>22.666666666666668</v>
      </c>
      <c r="Q3973" t="s">
        <v>8335</v>
      </c>
      <c r="R3973" t="s">
        <v>8336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15">
        <v>1000</v>
      </c>
      <c r="E3974" s="1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21.099999999999998</v>
      </c>
      <c r="P3974" s="14">
        <f t="shared" si="249"/>
        <v>26.375</v>
      </c>
      <c r="Q3974" t="s">
        <v>8335</v>
      </c>
      <c r="R3974" t="s">
        <v>8336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15">
        <v>5000</v>
      </c>
      <c r="E3975" s="1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78.100000000000009</v>
      </c>
      <c r="P3975" s="14">
        <f t="shared" si="249"/>
        <v>105.54054054054055</v>
      </c>
      <c r="Q3975" t="s">
        <v>8335</v>
      </c>
      <c r="R3975" t="s">
        <v>8336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15">
        <v>1000</v>
      </c>
      <c r="E3976" s="1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 s="14">
        <f t="shared" si="249"/>
        <v>29.09090909090909</v>
      </c>
      <c r="Q3976" t="s">
        <v>8335</v>
      </c>
      <c r="R3976" t="s">
        <v>8336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15">
        <v>678</v>
      </c>
      <c r="E3977" s="1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 s="14" t="e">
        <f t="shared" si="249"/>
        <v>#DIV/0!</v>
      </c>
      <c r="Q3977" t="s">
        <v>8335</v>
      </c>
      <c r="R3977" t="s">
        <v>8336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15">
        <v>1300</v>
      </c>
      <c r="E3978" s="1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47.692307692307693</v>
      </c>
      <c r="P3978" s="14">
        <f t="shared" si="249"/>
        <v>62</v>
      </c>
      <c r="Q3978" t="s">
        <v>8335</v>
      </c>
      <c r="R3978" t="s">
        <v>8336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15">
        <v>90000</v>
      </c>
      <c r="E3979" s="1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1.4500000000000002</v>
      </c>
      <c r="P3979" s="14">
        <f t="shared" si="249"/>
        <v>217.5</v>
      </c>
      <c r="Q3979" t="s">
        <v>8335</v>
      </c>
      <c r="R3979" t="s">
        <v>8336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15">
        <v>2000</v>
      </c>
      <c r="E3980" s="1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10.7</v>
      </c>
      <c r="P3980" s="14">
        <f t="shared" si="249"/>
        <v>26.75</v>
      </c>
      <c r="Q3980" t="s">
        <v>8335</v>
      </c>
      <c r="R3980" t="s">
        <v>8336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15">
        <v>6000</v>
      </c>
      <c r="E3981" s="1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</v>
      </c>
      <c r="P3981" s="14">
        <f t="shared" si="249"/>
        <v>18.333333333333332</v>
      </c>
      <c r="Q3981" t="s">
        <v>8335</v>
      </c>
      <c r="R3981" t="s">
        <v>8336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15">
        <v>2500</v>
      </c>
      <c r="E3982" s="1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 s="14">
        <f t="shared" si="249"/>
        <v>64.285714285714292</v>
      </c>
      <c r="Q3982" t="s">
        <v>8335</v>
      </c>
      <c r="R3982" t="s">
        <v>8336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15">
        <v>30000</v>
      </c>
      <c r="E3983" s="1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</v>
      </c>
      <c r="P3983" s="14">
        <f t="shared" si="249"/>
        <v>175</v>
      </c>
      <c r="Q3983" t="s">
        <v>8335</v>
      </c>
      <c r="R3983" t="s">
        <v>8336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15">
        <v>850</v>
      </c>
      <c r="E3984" s="1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 s="14">
        <f t="shared" si="249"/>
        <v>34</v>
      </c>
      <c r="Q3984" t="s">
        <v>8335</v>
      </c>
      <c r="R3984" t="s">
        <v>8336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15">
        <v>11140</v>
      </c>
      <c r="E3985" s="1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34.802513464991023</v>
      </c>
      <c r="P3985" s="14">
        <f t="shared" si="249"/>
        <v>84.282608695652172</v>
      </c>
      <c r="Q3985" t="s">
        <v>8335</v>
      </c>
      <c r="R3985" t="s">
        <v>8336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15">
        <v>1500</v>
      </c>
      <c r="E3986" s="1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</v>
      </c>
      <c r="P3986" s="14">
        <f t="shared" si="249"/>
        <v>9.5</v>
      </c>
      <c r="Q3986" t="s">
        <v>8335</v>
      </c>
      <c r="R3986" t="s">
        <v>8336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15">
        <v>2000</v>
      </c>
      <c r="E3987" s="1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32.049999999999997</v>
      </c>
      <c r="P3987" s="14">
        <f t="shared" si="249"/>
        <v>33.736842105263158</v>
      </c>
      <c r="Q3987" t="s">
        <v>8335</v>
      </c>
      <c r="R3987" t="s">
        <v>8336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15">
        <v>5000</v>
      </c>
      <c r="E3988" s="1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</v>
      </c>
      <c r="P3988" s="14">
        <f t="shared" si="249"/>
        <v>37.53846153846154</v>
      </c>
      <c r="Q3988" t="s">
        <v>8335</v>
      </c>
      <c r="R3988" t="s">
        <v>8336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15">
        <v>400</v>
      </c>
      <c r="E3989" s="1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37.75</v>
      </c>
      <c r="P3989" s="14">
        <f t="shared" si="249"/>
        <v>11.615384615384615</v>
      </c>
      <c r="Q3989" t="s">
        <v>8335</v>
      </c>
      <c r="R3989" t="s">
        <v>8336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15">
        <v>1500</v>
      </c>
      <c r="E3990" s="1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</v>
      </c>
      <c r="P3990" s="14">
        <f t="shared" si="249"/>
        <v>8</v>
      </c>
      <c r="Q3990" t="s">
        <v>8335</v>
      </c>
      <c r="R3990" t="s">
        <v>8336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15">
        <v>3000</v>
      </c>
      <c r="E3991" s="1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 s="14" t="e">
        <f t="shared" si="249"/>
        <v>#DIV/0!</v>
      </c>
      <c r="Q3991" t="s">
        <v>8335</v>
      </c>
      <c r="R3991" t="s">
        <v>8336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15">
        <v>1650</v>
      </c>
      <c r="E3992" s="1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</v>
      </c>
      <c r="P3992" s="14">
        <f t="shared" si="249"/>
        <v>23</v>
      </c>
      <c r="Q3992" t="s">
        <v>8335</v>
      </c>
      <c r="R3992" t="s">
        <v>8336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15">
        <v>500</v>
      </c>
      <c r="E3993" s="1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 s="14">
        <f t="shared" si="249"/>
        <v>100</v>
      </c>
      <c r="Q3993" t="s">
        <v>8335</v>
      </c>
      <c r="R3993" t="s">
        <v>8336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15">
        <v>10000</v>
      </c>
      <c r="E3994" s="1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</v>
      </c>
      <c r="P3994" s="14">
        <f t="shared" si="249"/>
        <v>60.111111111111114</v>
      </c>
      <c r="Q3994" t="s">
        <v>8335</v>
      </c>
      <c r="R3994" t="s">
        <v>8336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15">
        <v>50000</v>
      </c>
      <c r="E3995" s="1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6.0000000000000001E-3</v>
      </c>
      <c r="P3995" s="14">
        <f t="shared" si="249"/>
        <v>3</v>
      </c>
      <c r="Q3995" t="s">
        <v>8335</v>
      </c>
      <c r="R3995" t="s">
        <v>8336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15">
        <v>2000</v>
      </c>
      <c r="E3996" s="1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0.25</v>
      </c>
      <c r="P3996" s="14">
        <f t="shared" si="249"/>
        <v>5</v>
      </c>
      <c r="Q3996" t="s">
        <v>8335</v>
      </c>
      <c r="R3996" t="s">
        <v>8336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15">
        <v>200</v>
      </c>
      <c r="E3997" s="1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 s="14">
        <f t="shared" si="249"/>
        <v>17.5</v>
      </c>
      <c r="Q3997" t="s">
        <v>8335</v>
      </c>
      <c r="R3997" t="s">
        <v>8336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15">
        <v>3000</v>
      </c>
      <c r="E3998" s="1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16.566666666666666</v>
      </c>
      <c r="P3998" s="14">
        <f t="shared" si="249"/>
        <v>29.235294117647058</v>
      </c>
      <c r="Q3998" t="s">
        <v>8335</v>
      </c>
      <c r="R3998" t="s">
        <v>8336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15">
        <v>3000</v>
      </c>
      <c r="E3999" s="1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 s="14" t="e">
        <f t="shared" si="249"/>
        <v>#DIV/0!</v>
      </c>
      <c r="Q3999" t="s">
        <v>8335</v>
      </c>
      <c r="R3999" t="s">
        <v>8336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15">
        <v>1250</v>
      </c>
      <c r="E4000" s="1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57.199999999999996</v>
      </c>
      <c r="P4000" s="14">
        <f t="shared" si="249"/>
        <v>59.583333333333336</v>
      </c>
      <c r="Q4000" t="s">
        <v>8335</v>
      </c>
      <c r="R4000" t="s">
        <v>8336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15">
        <v>7000</v>
      </c>
      <c r="E4001" s="1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16.514285714285716</v>
      </c>
      <c r="P4001" s="14">
        <f t="shared" si="249"/>
        <v>82.571428571428569</v>
      </c>
      <c r="Q4001" t="s">
        <v>8335</v>
      </c>
      <c r="R4001" t="s">
        <v>8336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15">
        <v>8000</v>
      </c>
      <c r="E4002" s="1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0.125</v>
      </c>
      <c r="P4002" s="14">
        <f t="shared" si="249"/>
        <v>10</v>
      </c>
      <c r="Q4002" t="s">
        <v>8335</v>
      </c>
      <c r="R4002" t="s">
        <v>8336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15">
        <v>1200</v>
      </c>
      <c r="E4003" s="1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37.75</v>
      </c>
      <c r="P4003" s="14">
        <f t="shared" si="249"/>
        <v>32.357142857142854</v>
      </c>
      <c r="Q4003" t="s">
        <v>8335</v>
      </c>
      <c r="R4003" t="s">
        <v>8336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15">
        <v>1250</v>
      </c>
      <c r="E4004" s="1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1.8399999999999999</v>
      </c>
      <c r="P4004" s="14">
        <f t="shared" si="249"/>
        <v>5.75</v>
      </c>
      <c r="Q4004" t="s">
        <v>8335</v>
      </c>
      <c r="R4004" t="s">
        <v>8336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15">
        <v>2000</v>
      </c>
      <c r="E4005" s="1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10.050000000000001</v>
      </c>
      <c r="P4005" s="14">
        <f t="shared" si="249"/>
        <v>100.5</v>
      </c>
      <c r="Q4005" t="s">
        <v>8335</v>
      </c>
      <c r="R4005" t="s">
        <v>8336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5">
        <v>500</v>
      </c>
      <c r="E4006" s="1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0.2</v>
      </c>
      <c r="P4006" s="14">
        <f t="shared" si="249"/>
        <v>1</v>
      </c>
      <c r="Q4006" t="s">
        <v>8335</v>
      </c>
      <c r="R4006" t="s">
        <v>8336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15">
        <v>3000</v>
      </c>
      <c r="E4007" s="1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1.3333333333333335</v>
      </c>
      <c r="P4007" s="14">
        <f t="shared" si="249"/>
        <v>20</v>
      </c>
      <c r="Q4007" t="s">
        <v>8335</v>
      </c>
      <c r="R4007" t="s">
        <v>8336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15">
        <v>30000</v>
      </c>
      <c r="E4008" s="1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6.6666666666666671E-3</v>
      </c>
      <c r="P4008" s="14">
        <f t="shared" si="249"/>
        <v>2</v>
      </c>
      <c r="Q4008" t="s">
        <v>8335</v>
      </c>
      <c r="R4008" t="s">
        <v>8336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15">
        <v>2000</v>
      </c>
      <c r="E4009" s="1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0.25</v>
      </c>
      <c r="P4009" s="14">
        <f t="shared" si="249"/>
        <v>5</v>
      </c>
      <c r="Q4009" t="s">
        <v>8335</v>
      </c>
      <c r="R4009" t="s">
        <v>8336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15">
        <v>1000</v>
      </c>
      <c r="E4010" s="1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 s="14">
        <f t="shared" si="249"/>
        <v>15</v>
      </c>
      <c r="Q4010" t="s">
        <v>8335</v>
      </c>
      <c r="R4010" t="s">
        <v>8336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15">
        <v>1930</v>
      </c>
      <c r="E4011" s="1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3.8860103626943006</v>
      </c>
      <c r="P4011" s="14">
        <f t="shared" si="249"/>
        <v>25</v>
      </c>
      <c r="Q4011" t="s">
        <v>8335</v>
      </c>
      <c r="R4011" t="s">
        <v>8336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15">
        <v>7200</v>
      </c>
      <c r="E4012" s="1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24.194444444444443</v>
      </c>
      <c r="P4012" s="14">
        <f t="shared" si="249"/>
        <v>45.842105263157897</v>
      </c>
      <c r="Q4012" t="s">
        <v>8335</v>
      </c>
      <c r="R4012" t="s">
        <v>8336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15">
        <v>250</v>
      </c>
      <c r="E4013" s="1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7.6</v>
      </c>
      <c r="P4013" s="14">
        <f t="shared" si="249"/>
        <v>4.75</v>
      </c>
      <c r="Q4013" t="s">
        <v>8335</v>
      </c>
      <c r="R4013" t="s">
        <v>8336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15">
        <v>575</v>
      </c>
      <c r="E4014" s="1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 s="14" t="e">
        <f t="shared" si="249"/>
        <v>#DIV/0!</v>
      </c>
      <c r="Q4014" t="s">
        <v>8335</v>
      </c>
      <c r="R4014" t="s">
        <v>8336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15">
        <v>2000</v>
      </c>
      <c r="E4015" s="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1.3</v>
      </c>
      <c r="P4015" s="14">
        <f t="shared" si="249"/>
        <v>13</v>
      </c>
      <c r="Q4015" t="s">
        <v>8335</v>
      </c>
      <c r="R4015" t="s">
        <v>8336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15">
        <v>9000</v>
      </c>
      <c r="E4016" s="1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 s="14" t="e">
        <f t="shared" si="249"/>
        <v>#DIV/0!</v>
      </c>
      <c r="Q4016" t="s">
        <v>8335</v>
      </c>
      <c r="R4016" t="s">
        <v>8336</v>
      </c>
      <c r="S4016" s="9">
        <f t="shared" si="250"/>
        <v>42419.246168981481</v>
      </c>
      <c r="T4016" s="9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15">
        <v>7000</v>
      </c>
      <c r="E4017" s="1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1.4285714285714287E-2</v>
      </c>
      <c r="P4017" s="14">
        <f t="shared" si="249"/>
        <v>1</v>
      </c>
      <c r="Q4017" t="s">
        <v>8335</v>
      </c>
      <c r="R4017" t="s">
        <v>8336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15">
        <v>500</v>
      </c>
      <c r="E4018" s="1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14.000000000000002</v>
      </c>
      <c r="P4018" s="14">
        <f t="shared" si="249"/>
        <v>10</v>
      </c>
      <c r="Q4018" t="s">
        <v>8335</v>
      </c>
      <c r="R4018" t="s">
        <v>8336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15">
        <v>10000</v>
      </c>
      <c r="E4019" s="1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</v>
      </c>
      <c r="P4019" s="14">
        <f t="shared" si="249"/>
        <v>52.5</v>
      </c>
      <c r="Q4019" t="s">
        <v>8335</v>
      </c>
      <c r="R4019" t="s">
        <v>8336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15">
        <v>1500</v>
      </c>
      <c r="E4020" s="1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8.6666666666666679</v>
      </c>
      <c r="P4020" s="14">
        <f t="shared" si="249"/>
        <v>32.5</v>
      </c>
      <c r="Q4020" t="s">
        <v>8335</v>
      </c>
      <c r="R4020" t="s">
        <v>8336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15">
        <v>3500</v>
      </c>
      <c r="E4021" s="1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0.82857142857142851</v>
      </c>
      <c r="P4021" s="14">
        <f t="shared" si="249"/>
        <v>7.25</v>
      </c>
      <c r="Q4021" t="s">
        <v>8335</v>
      </c>
      <c r="R4021" t="s">
        <v>8336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15">
        <v>600</v>
      </c>
      <c r="E4022" s="1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16.666666666666664</v>
      </c>
      <c r="P4022" s="14">
        <f t="shared" si="249"/>
        <v>33.333333333333336</v>
      </c>
      <c r="Q4022" t="s">
        <v>8335</v>
      </c>
      <c r="R4022" t="s">
        <v>8336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15">
        <v>15000</v>
      </c>
      <c r="E4023" s="1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0.83333333333333337</v>
      </c>
      <c r="P4023" s="14">
        <f t="shared" si="249"/>
        <v>62.5</v>
      </c>
      <c r="Q4023" t="s">
        <v>8335</v>
      </c>
      <c r="R4023" t="s">
        <v>8336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15">
        <v>18000</v>
      </c>
      <c r="E4024" s="1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69.561111111111103</v>
      </c>
      <c r="P4024" s="14">
        <f t="shared" si="249"/>
        <v>63.558375634517766</v>
      </c>
      <c r="Q4024" t="s">
        <v>8335</v>
      </c>
      <c r="R4024" t="s">
        <v>8336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15">
        <v>7000</v>
      </c>
      <c r="E4025" s="1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 s="14" t="e">
        <f t="shared" si="249"/>
        <v>#DIV/0!</v>
      </c>
      <c r="Q4025" t="s">
        <v>8335</v>
      </c>
      <c r="R4025" t="s">
        <v>8336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15">
        <v>800</v>
      </c>
      <c r="E4026" s="1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</v>
      </c>
      <c r="P4026" s="14">
        <f t="shared" si="249"/>
        <v>10</v>
      </c>
      <c r="Q4026" t="s">
        <v>8335</v>
      </c>
      <c r="R4026" t="s">
        <v>8336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15">
        <v>5000</v>
      </c>
      <c r="E4027" s="1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 s="14">
        <f t="shared" si="249"/>
        <v>62.5</v>
      </c>
      <c r="Q4027" t="s">
        <v>8335</v>
      </c>
      <c r="R4027" t="s">
        <v>8336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15">
        <v>4000</v>
      </c>
      <c r="E4028" s="1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 s="14" t="e">
        <f t="shared" si="249"/>
        <v>#DIV/0!</v>
      </c>
      <c r="Q4028" t="s">
        <v>8335</v>
      </c>
      <c r="R4028" t="s">
        <v>8336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15">
        <v>3000</v>
      </c>
      <c r="E4029" s="1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</v>
      </c>
      <c r="P4029" s="14">
        <f t="shared" si="249"/>
        <v>30.714285714285715</v>
      </c>
      <c r="Q4029" t="s">
        <v>8335</v>
      </c>
      <c r="R4029" t="s">
        <v>8336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15">
        <v>2000</v>
      </c>
      <c r="E4030" s="1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28.050000000000004</v>
      </c>
      <c r="P4030" s="14">
        <f t="shared" si="249"/>
        <v>51</v>
      </c>
      <c r="Q4030" t="s">
        <v>8335</v>
      </c>
      <c r="R4030" t="s">
        <v>8336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15">
        <v>20000</v>
      </c>
      <c r="E4031" s="1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 s="14" t="e">
        <f t="shared" si="249"/>
        <v>#DIV/0!</v>
      </c>
      <c r="Q4031" t="s">
        <v>8335</v>
      </c>
      <c r="R4031" t="s">
        <v>8336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15">
        <v>2500</v>
      </c>
      <c r="E4032" s="1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 s="14">
        <f t="shared" si="249"/>
        <v>66.666666666666671</v>
      </c>
      <c r="Q4032" t="s">
        <v>8335</v>
      </c>
      <c r="R4032" t="s">
        <v>8336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15">
        <v>5000</v>
      </c>
      <c r="E4033" s="1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 s="14" t="e">
        <f t="shared" si="249"/>
        <v>#DIV/0!</v>
      </c>
      <c r="Q4033" t="s">
        <v>8335</v>
      </c>
      <c r="R4033" t="s">
        <v>8336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15">
        <v>6048</v>
      </c>
      <c r="E4034" s="1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6.8287037037037033</v>
      </c>
      <c r="P4034" s="14">
        <f t="shared" si="249"/>
        <v>59</v>
      </c>
      <c r="Q4034" t="s">
        <v>8335</v>
      </c>
      <c r="R4034" t="s">
        <v>8336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15">
        <v>23900</v>
      </c>
      <c r="E4035" s="1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(E4035/D4035)*100</f>
        <v>25.698702928870294</v>
      </c>
      <c r="P4035" s="14">
        <f t="shared" ref="P4035:P4098" si="253">E4035/L4035</f>
        <v>65.340319148936175</v>
      </c>
      <c r="Q4035" t="s">
        <v>8335</v>
      </c>
      <c r="R4035" t="s">
        <v>8336</v>
      </c>
      <c r="S4035" s="9">
        <f t="shared" ref="S4035:S4098" si="254">(((J4035/60)/60/24)+DATE(1970,1,1))</f>
        <v>42614.268796296295</v>
      </c>
      <c r="T4035" s="9">
        <f t="shared" ref="T4035:T4098" si="255">(((I4035/60)/60/24)+DATE(1970,1,1))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15">
        <v>13500</v>
      </c>
      <c r="E4036" s="1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1.4814814814814816</v>
      </c>
      <c r="P4036" s="14">
        <f t="shared" si="253"/>
        <v>100</v>
      </c>
      <c r="Q4036" t="s">
        <v>8335</v>
      </c>
      <c r="R4036" t="s">
        <v>8336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15">
        <v>10000</v>
      </c>
      <c r="E4037" s="1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36.85</v>
      </c>
      <c r="P4037" s="14">
        <f t="shared" si="253"/>
        <v>147.4</v>
      </c>
      <c r="Q4037" t="s">
        <v>8335</v>
      </c>
      <c r="R4037" t="s">
        <v>8336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15">
        <v>6000</v>
      </c>
      <c r="E4038" s="1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47.05</v>
      </c>
      <c r="P4038" s="14">
        <f t="shared" si="253"/>
        <v>166.05882352941177</v>
      </c>
      <c r="Q4038" t="s">
        <v>8335</v>
      </c>
      <c r="R4038" t="s">
        <v>8336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15">
        <v>700</v>
      </c>
      <c r="E4039" s="1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11.428571428571429</v>
      </c>
      <c r="P4039" s="14">
        <f t="shared" si="253"/>
        <v>40</v>
      </c>
      <c r="Q4039" t="s">
        <v>8335</v>
      </c>
      <c r="R4039" t="s">
        <v>8336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15">
        <v>2500</v>
      </c>
      <c r="E4040" s="1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12.04</v>
      </c>
      <c r="P4040" s="14">
        <f t="shared" si="253"/>
        <v>75.25</v>
      </c>
      <c r="Q4040" t="s">
        <v>8335</v>
      </c>
      <c r="R4040" t="s">
        <v>8336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15">
        <v>500</v>
      </c>
      <c r="E4041" s="1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 s="14">
        <f t="shared" si="253"/>
        <v>60</v>
      </c>
      <c r="Q4041" t="s">
        <v>8335</v>
      </c>
      <c r="R4041" t="s">
        <v>8336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15">
        <v>8000</v>
      </c>
      <c r="E4042" s="1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31.25</v>
      </c>
      <c r="P4042" s="14">
        <f t="shared" si="253"/>
        <v>1250</v>
      </c>
      <c r="Q4042" t="s">
        <v>8335</v>
      </c>
      <c r="R4042" t="s">
        <v>8336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15">
        <v>5000</v>
      </c>
      <c r="E4043" s="1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0.42</v>
      </c>
      <c r="P4043" s="14">
        <f t="shared" si="253"/>
        <v>10.5</v>
      </c>
      <c r="Q4043" t="s">
        <v>8335</v>
      </c>
      <c r="R4043" t="s">
        <v>8336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15">
        <v>10000</v>
      </c>
      <c r="E4044" s="1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0.21</v>
      </c>
      <c r="P4044" s="14">
        <f t="shared" si="253"/>
        <v>7</v>
      </c>
      <c r="Q4044" t="s">
        <v>8335</v>
      </c>
      <c r="R4044" t="s">
        <v>8336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15">
        <v>300</v>
      </c>
      <c r="E4045" s="1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 s="14" t="e">
        <f t="shared" si="253"/>
        <v>#DIV/0!</v>
      </c>
      <c r="Q4045" t="s">
        <v>8335</v>
      </c>
      <c r="R4045" t="s">
        <v>8336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15">
        <v>600</v>
      </c>
      <c r="E4046" s="1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37.5</v>
      </c>
      <c r="P4046" s="14">
        <f t="shared" si="253"/>
        <v>56.25</v>
      </c>
      <c r="Q4046" t="s">
        <v>8335</v>
      </c>
      <c r="R4046" t="s">
        <v>8336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15">
        <v>5000</v>
      </c>
      <c r="E4047" s="1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0.02</v>
      </c>
      <c r="P4047" s="14">
        <f t="shared" si="253"/>
        <v>1</v>
      </c>
      <c r="Q4047" t="s">
        <v>8335</v>
      </c>
      <c r="R4047" t="s">
        <v>8336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15">
        <v>5600</v>
      </c>
      <c r="E4048" s="1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8.2142857142857135</v>
      </c>
      <c r="P4048" s="14">
        <f t="shared" si="253"/>
        <v>38.333333333333336</v>
      </c>
      <c r="Q4048" t="s">
        <v>8335</v>
      </c>
      <c r="R4048" t="s">
        <v>8336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15">
        <v>5000</v>
      </c>
      <c r="E4049" s="1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2.1999999999999997</v>
      </c>
      <c r="P4049" s="14">
        <f t="shared" si="253"/>
        <v>27.5</v>
      </c>
      <c r="Q4049" t="s">
        <v>8335</v>
      </c>
      <c r="R4049" t="s">
        <v>8336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15">
        <v>17000</v>
      </c>
      <c r="E4050" s="1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17.652941176470588</v>
      </c>
      <c r="P4050" s="14">
        <f t="shared" si="253"/>
        <v>32.978021978021978</v>
      </c>
      <c r="Q4050" t="s">
        <v>8335</v>
      </c>
      <c r="R4050" t="s">
        <v>8336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15">
        <v>20000</v>
      </c>
      <c r="E4051" s="1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0.08</v>
      </c>
      <c r="P4051" s="14">
        <f t="shared" si="253"/>
        <v>16</v>
      </c>
      <c r="Q4051" t="s">
        <v>8335</v>
      </c>
      <c r="R4051" t="s">
        <v>8336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15">
        <v>1500</v>
      </c>
      <c r="E4052" s="1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6.6666666666666666E-2</v>
      </c>
      <c r="P4052" s="14">
        <f t="shared" si="253"/>
        <v>1</v>
      </c>
      <c r="Q4052" t="s">
        <v>8335</v>
      </c>
      <c r="R4052" t="s">
        <v>8336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15">
        <v>500</v>
      </c>
      <c r="E4053" s="1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 s="14" t="e">
        <f t="shared" si="253"/>
        <v>#DIV/0!</v>
      </c>
      <c r="Q4053" t="s">
        <v>8335</v>
      </c>
      <c r="R4053" t="s">
        <v>8336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15">
        <v>3000</v>
      </c>
      <c r="E4054" s="1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37.533333333333339</v>
      </c>
      <c r="P4054" s="14">
        <f t="shared" si="253"/>
        <v>86.615384615384613</v>
      </c>
      <c r="Q4054" t="s">
        <v>8335</v>
      </c>
      <c r="R4054" t="s">
        <v>8336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15">
        <v>500</v>
      </c>
      <c r="E4055" s="1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 s="14">
        <f t="shared" si="253"/>
        <v>55</v>
      </c>
      <c r="Q4055" t="s">
        <v>8335</v>
      </c>
      <c r="R4055" t="s">
        <v>8336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15">
        <v>8880</v>
      </c>
      <c r="E4056" s="1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 s="14" t="e">
        <f t="shared" si="253"/>
        <v>#DIV/0!</v>
      </c>
      <c r="Q4056" t="s">
        <v>8335</v>
      </c>
      <c r="R4056" t="s">
        <v>8336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15">
        <v>5000</v>
      </c>
      <c r="E4057" s="1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17.62</v>
      </c>
      <c r="P4057" s="14">
        <f t="shared" si="253"/>
        <v>41.952380952380949</v>
      </c>
      <c r="Q4057" t="s">
        <v>8335</v>
      </c>
      <c r="R4057" t="s">
        <v>8336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15">
        <v>1500</v>
      </c>
      <c r="E4058" s="1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 s="14">
        <f t="shared" si="253"/>
        <v>88.333333333333329</v>
      </c>
      <c r="Q4058" t="s">
        <v>8335</v>
      </c>
      <c r="R4058" t="s">
        <v>8336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15">
        <v>3500</v>
      </c>
      <c r="E4059" s="1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22.142857142857142</v>
      </c>
      <c r="P4059" s="14">
        <f t="shared" si="253"/>
        <v>129.16666666666666</v>
      </c>
      <c r="Q4059" t="s">
        <v>8335</v>
      </c>
      <c r="R4059" t="s">
        <v>8336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15">
        <v>3750</v>
      </c>
      <c r="E4060" s="1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2.5333333333333332</v>
      </c>
      <c r="P4060" s="14">
        <f t="shared" si="253"/>
        <v>23.75</v>
      </c>
      <c r="Q4060" t="s">
        <v>8335</v>
      </c>
      <c r="R4060" t="s">
        <v>8336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15">
        <v>10000</v>
      </c>
      <c r="E4061" s="1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</v>
      </c>
      <c r="P4061" s="14">
        <f t="shared" si="253"/>
        <v>35.714285714285715</v>
      </c>
      <c r="Q4061" t="s">
        <v>8335</v>
      </c>
      <c r="R4061" t="s">
        <v>8336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15">
        <v>10000</v>
      </c>
      <c r="E4062" s="1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</v>
      </c>
      <c r="P4062" s="14">
        <f t="shared" si="253"/>
        <v>57</v>
      </c>
      <c r="Q4062" t="s">
        <v>8335</v>
      </c>
      <c r="R4062" t="s">
        <v>8336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15">
        <v>525</v>
      </c>
      <c r="E4063" s="1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 s="14" t="e">
        <f t="shared" si="253"/>
        <v>#DIV/0!</v>
      </c>
      <c r="Q4063" t="s">
        <v>8335</v>
      </c>
      <c r="R4063" t="s">
        <v>8336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15">
        <v>20000</v>
      </c>
      <c r="E4064" s="1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2.4500000000000002</v>
      </c>
      <c r="P4064" s="14">
        <f t="shared" si="253"/>
        <v>163.33333333333334</v>
      </c>
      <c r="Q4064" t="s">
        <v>8335</v>
      </c>
      <c r="R4064" t="s">
        <v>8336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15">
        <v>9500</v>
      </c>
      <c r="E4065" s="1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1.4210526315789473</v>
      </c>
      <c r="P4065" s="14">
        <f t="shared" si="253"/>
        <v>15</v>
      </c>
      <c r="Q4065" t="s">
        <v>8335</v>
      </c>
      <c r="R4065" t="s">
        <v>8336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15">
        <v>2000</v>
      </c>
      <c r="E4066" s="1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19.25</v>
      </c>
      <c r="P4066" s="14">
        <f t="shared" si="253"/>
        <v>64.166666666666671</v>
      </c>
      <c r="Q4066" t="s">
        <v>8335</v>
      </c>
      <c r="R4066" t="s">
        <v>8336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15">
        <v>4000</v>
      </c>
      <c r="E4067" s="1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0.67500000000000004</v>
      </c>
      <c r="P4067" s="14">
        <f t="shared" si="253"/>
        <v>6.75</v>
      </c>
      <c r="Q4067" t="s">
        <v>8335</v>
      </c>
      <c r="R4067" t="s">
        <v>8336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15">
        <v>15000</v>
      </c>
      <c r="E4068" s="1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0.16666666666666669</v>
      </c>
      <c r="P4068" s="14">
        <f t="shared" si="253"/>
        <v>25</v>
      </c>
      <c r="Q4068" t="s">
        <v>8335</v>
      </c>
      <c r="R4068" t="s">
        <v>8336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15">
        <v>5000</v>
      </c>
      <c r="E4069" s="1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60.9</v>
      </c>
      <c r="P4069" s="14">
        <f t="shared" si="253"/>
        <v>179.11764705882354</v>
      </c>
      <c r="Q4069" t="s">
        <v>8335</v>
      </c>
      <c r="R4069" t="s">
        <v>8336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15">
        <v>3495</v>
      </c>
      <c r="E4070" s="1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 s="14">
        <f t="shared" si="253"/>
        <v>34.950000000000003</v>
      </c>
      <c r="Q4070" t="s">
        <v>8335</v>
      </c>
      <c r="R4070" t="s">
        <v>8336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15">
        <v>1250</v>
      </c>
      <c r="E4071" s="1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34.4</v>
      </c>
      <c r="P4071" s="14">
        <f t="shared" si="253"/>
        <v>33.07692307692308</v>
      </c>
      <c r="Q4071" t="s">
        <v>8335</v>
      </c>
      <c r="R4071" t="s">
        <v>8336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15">
        <v>1000</v>
      </c>
      <c r="E4072" s="1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16.5</v>
      </c>
      <c r="P4072" s="14">
        <f t="shared" si="253"/>
        <v>27.5</v>
      </c>
      <c r="Q4072" t="s">
        <v>8335</v>
      </c>
      <c r="R4072" t="s">
        <v>8336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15">
        <v>20000</v>
      </c>
      <c r="E4073" s="1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 s="14" t="e">
        <f t="shared" si="253"/>
        <v>#DIV/0!</v>
      </c>
      <c r="Q4073" t="s">
        <v>8335</v>
      </c>
      <c r="R4073" t="s">
        <v>8336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15">
        <v>1000</v>
      </c>
      <c r="E4074" s="1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0.4</v>
      </c>
      <c r="P4074" s="14">
        <f t="shared" si="253"/>
        <v>2</v>
      </c>
      <c r="Q4074" t="s">
        <v>8335</v>
      </c>
      <c r="R4074" t="s">
        <v>8336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15">
        <v>3500</v>
      </c>
      <c r="E4075" s="1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</v>
      </c>
      <c r="P4075" s="14">
        <f t="shared" si="253"/>
        <v>18.5</v>
      </c>
      <c r="Q4075" t="s">
        <v>8335</v>
      </c>
      <c r="R4075" t="s">
        <v>8336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15">
        <v>2750</v>
      </c>
      <c r="E4076" s="1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26.727272727272727</v>
      </c>
      <c r="P4076" s="14">
        <f t="shared" si="253"/>
        <v>35</v>
      </c>
      <c r="Q4076" t="s">
        <v>8335</v>
      </c>
      <c r="R4076" t="s">
        <v>8336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15">
        <v>2000</v>
      </c>
      <c r="E4077" s="1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28.799999999999997</v>
      </c>
      <c r="P4077" s="14">
        <f t="shared" si="253"/>
        <v>44.307692307692307</v>
      </c>
      <c r="Q4077" t="s">
        <v>8335</v>
      </c>
      <c r="R4077" t="s">
        <v>8336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15">
        <v>700</v>
      </c>
      <c r="E4078" s="1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 s="14" t="e">
        <f t="shared" si="253"/>
        <v>#DIV/0!</v>
      </c>
      <c r="Q4078" t="s">
        <v>8335</v>
      </c>
      <c r="R4078" t="s">
        <v>8336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15">
        <v>15000</v>
      </c>
      <c r="E4079" s="1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8.9</v>
      </c>
      <c r="P4079" s="14">
        <f t="shared" si="253"/>
        <v>222.5</v>
      </c>
      <c r="Q4079" t="s">
        <v>8335</v>
      </c>
      <c r="R4079" t="s">
        <v>8336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15">
        <v>250</v>
      </c>
      <c r="E4080" s="1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 s="14" t="e">
        <f t="shared" si="253"/>
        <v>#DIV/0!</v>
      </c>
      <c r="Q4080" t="s">
        <v>8335</v>
      </c>
      <c r="R4080" t="s">
        <v>8336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15">
        <v>3000</v>
      </c>
      <c r="E4081" s="1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0.16666666666666669</v>
      </c>
      <c r="P4081" s="14">
        <f t="shared" si="253"/>
        <v>5</v>
      </c>
      <c r="Q4081" t="s">
        <v>8335</v>
      </c>
      <c r="R4081" t="s">
        <v>8336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15">
        <v>3000</v>
      </c>
      <c r="E4082" s="1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14" t="e">
        <f t="shared" si="253"/>
        <v>#DIV/0!</v>
      </c>
      <c r="Q4082" t="s">
        <v>8335</v>
      </c>
      <c r="R4082" t="s">
        <v>8336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15">
        <v>2224</v>
      </c>
      <c r="E4083" s="1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15.737410071942445</v>
      </c>
      <c r="P4083" s="14">
        <f t="shared" si="253"/>
        <v>29.166666666666668</v>
      </c>
      <c r="Q4083" t="s">
        <v>8335</v>
      </c>
      <c r="R4083" t="s">
        <v>8336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15">
        <v>150</v>
      </c>
      <c r="E4084" s="1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 s="14">
        <f t="shared" si="253"/>
        <v>1.5</v>
      </c>
      <c r="Q4084" t="s">
        <v>8335</v>
      </c>
      <c r="R4084" t="s">
        <v>8336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15">
        <v>3500</v>
      </c>
      <c r="E4085" s="1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21.685714285714287</v>
      </c>
      <c r="P4085" s="14">
        <f t="shared" si="253"/>
        <v>126.5</v>
      </c>
      <c r="Q4085" t="s">
        <v>8335</v>
      </c>
      <c r="R4085" t="s">
        <v>8336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15">
        <v>3000</v>
      </c>
      <c r="E4086" s="1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0.33333333333333337</v>
      </c>
      <c r="P4086" s="14">
        <f t="shared" si="253"/>
        <v>10</v>
      </c>
      <c r="Q4086" t="s">
        <v>8335</v>
      </c>
      <c r="R4086" t="s">
        <v>8336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15">
        <v>3500</v>
      </c>
      <c r="E4087" s="1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0.2857142857142857</v>
      </c>
      <c r="P4087" s="14">
        <f t="shared" si="253"/>
        <v>10</v>
      </c>
      <c r="Q4087" t="s">
        <v>8335</v>
      </c>
      <c r="R4087" t="s">
        <v>8336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15">
        <v>1000</v>
      </c>
      <c r="E4088" s="1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</v>
      </c>
      <c r="P4088" s="14">
        <f t="shared" si="253"/>
        <v>9.4</v>
      </c>
      <c r="Q4088" t="s">
        <v>8335</v>
      </c>
      <c r="R4088" t="s">
        <v>8336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5">
        <v>9600</v>
      </c>
      <c r="E4089" s="1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 s="14" t="e">
        <f t="shared" si="253"/>
        <v>#DIV/0!</v>
      </c>
      <c r="Q4089" t="s">
        <v>8335</v>
      </c>
      <c r="R4089" t="s">
        <v>8336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15">
        <v>2000</v>
      </c>
      <c r="E4090" s="1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10.8</v>
      </c>
      <c r="P4090" s="14">
        <f t="shared" si="253"/>
        <v>72</v>
      </c>
      <c r="Q4090" t="s">
        <v>8335</v>
      </c>
      <c r="R4090" t="s">
        <v>8336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15">
        <v>5000</v>
      </c>
      <c r="E4091" s="1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</v>
      </c>
      <c r="P4091" s="14">
        <f t="shared" si="253"/>
        <v>30</v>
      </c>
      <c r="Q4091" t="s">
        <v>8335</v>
      </c>
      <c r="R4091" t="s">
        <v>8336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15">
        <v>1000</v>
      </c>
      <c r="E4092" s="1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</v>
      </c>
      <c r="P4092" s="14">
        <f t="shared" si="253"/>
        <v>10.666666666666666</v>
      </c>
      <c r="Q4092" t="s">
        <v>8335</v>
      </c>
      <c r="R4092" t="s">
        <v>8336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15">
        <v>1600</v>
      </c>
      <c r="E4093" s="1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12.75</v>
      </c>
      <c r="P4093" s="14">
        <f t="shared" si="253"/>
        <v>25.5</v>
      </c>
      <c r="Q4093" t="s">
        <v>8335</v>
      </c>
      <c r="R4093" t="s">
        <v>8336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15">
        <v>110000</v>
      </c>
      <c r="E4094" s="1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1.8181818181818181E-2</v>
      </c>
      <c r="P4094" s="14">
        <f t="shared" si="253"/>
        <v>20</v>
      </c>
      <c r="Q4094" t="s">
        <v>8335</v>
      </c>
      <c r="R4094" t="s">
        <v>8336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15">
        <v>2500</v>
      </c>
      <c r="E4095" s="1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</v>
      </c>
      <c r="P4095" s="14">
        <f t="shared" si="253"/>
        <v>15</v>
      </c>
      <c r="Q4095" t="s">
        <v>8335</v>
      </c>
      <c r="R4095" t="s">
        <v>8336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15">
        <v>2000</v>
      </c>
      <c r="E4096" s="1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36.5</v>
      </c>
      <c r="P4096" s="14">
        <f t="shared" si="253"/>
        <v>91.25</v>
      </c>
      <c r="Q4096" t="s">
        <v>8335</v>
      </c>
      <c r="R4096" t="s">
        <v>8336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15">
        <v>30000</v>
      </c>
      <c r="E4097" s="1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2.666666666666667</v>
      </c>
      <c r="P4097" s="14">
        <f t="shared" si="253"/>
        <v>800</v>
      </c>
      <c r="Q4097" t="s">
        <v>8335</v>
      </c>
      <c r="R4097" t="s">
        <v>8336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15">
        <v>3500</v>
      </c>
      <c r="E4098" s="1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11.428571428571429</v>
      </c>
      <c r="P4098" s="14">
        <f t="shared" si="253"/>
        <v>80</v>
      </c>
      <c r="Q4098" t="s">
        <v>8335</v>
      </c>
      <c r="R4098" t="s">
        <v>8336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15">
        <v>10000</v>
      </c>
      <c r="E4099" s="1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(E4099/D4099)*100</f>
        <v>0</v>
      </c>
      <c r="P4099" s="14" t="e">
        <f t="shared" ref="P4099:P4115" si="257">E4099/L4099</f>
        <v>#DIV/0!</v>
      </c>
      <c r="Q4099" t="s">
        <v>8335</v>
      </c>
      <c r="R4099" t="s">
        <v>8336</v>
      </c>
      <c r="S4099" s="9">
        <f t="shared" ref="S4099:S4115" si="258">(((J4099/60)/60/24)+DATE(1970,1,1))</f>
        <v>42344.824502314819</v>
      </c>
      <c r="T4099" s="9">
        <f t="shared" ref="T4099:T4115" si="259">(((I4099/60)/60/24)+DATE(1970,1,1))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15">
        <v>75000</v>
      </c>
      <c r="E4100" s="1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 s="14" t="e">
        <f t="shared" si="257"/>
        <v>#DIV/0!</v>
      </c>
      <c r="Q4100" t="s">
        <v>8335</v>
      </c>
      <c r="R4100" t="s">
        <v>8336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15">
        <v>4500</v>
      </c>
      <c r="E4101" s="1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</v>
      </c>
      <c r="P4101" s="14">
        <f t="shared" si="257"/>
        <v>50</v>
      </c>
      <c r="Q4101" t="s">
        <v>8335</v>
      </c>
      <c r="R4101" t="s">
        <v>8336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15">
        <v>270</v>
      </c>
      <c r="E4102" s="1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 s="14" t="e">
        <f t="shared" si="257"/>
        <v>#DIV/0!</v>
      </c>
      <c r="Q4102" t="s">
        <v>8335</v>
      </c>
      <c r="R4102" t="s">
        <v>8336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15">
        <v>600</v>
      </c>
      <c r="E4103" s="1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 s="14" t="e">
        <f t="shared" si="257"/>
        <v>#DIV/0!</v>
      </c>
      <c r="Q4103" t="s">
        <v>8335</v>
      </c>
      <c r="R4103" t="s">
        <v>8336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15">
        <v>500</v>
      </c>
      <c r="E4104" s="1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27.400000000000002</v>
      </c>
      <c r="P4104" s="14">
        <f t="shared" si="257"/>
        <v>22.833333333333332</v>
      </c>
      <c r="Q4104" t="s">
        <v>8335</v>
      </c>
      <c r="R4104" t="s">
        <v>8336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15">
        <v>1000</v>
      </c>
      <c r="E4105" s="1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 s="14">
        <f t="shared" si="257"/>
        <v>16.666666666666668</v>
      </c>
      <c r="Q4105" t="s">
        <v>8335</v>
      </c>
      <c r="R4105" t="s">
        <v>8336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15">
        <v>3000</v>
      </c>
      <c r="E4106" s="1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21.366666666666667</v>
      </c>
      <c r="P4106" s="14">
        <f t="shared" si="257"/>
        <v>45.785714285714285</v>
      </c>
      <c r="Q4106" t="s">
        <v>8335</v>
      </c>
      <c r="R4106" t="s">
        <v>8336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15">
        <v>33000</v>
      </c>
      <c r="E4107" s="1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6.9696969696969706</v>
      </c>
      <c r="P4107" s="14">
        <f t="shared" si="257"/>
        <v>383.33333333333331</v>
      </c>
      <c r="Q4107" t="s">
        <v>8335</v>
      </c>
      <c r="R4107" t="s">
        <v>8336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15">
        <v>5000</v>
      </c>
      <c r="E4108" s="1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70.599999999999994</v>
      </c>
      <c r="P4108" s="14">
        <f t="shared" si="257"/>
        <v>106.96969696969697</v>
      </c>
      <c r="Q4108" t="s">
        <v>8335</v>
      </c>
      <c r="R4108" t="s">
        <v>8336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15">
        <v>2000</v>
      </c>
      <c r="E4109" s="1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2.0500000000000003</v>
      </c>
      <c r="P4109" s="14">
        <f t="shared" si="257"/>
        <v>10.25</v>
      </c>
      <c r="Q4109" t="s">
        <v>8335</v>
      </c>
      <c r="R4109" t="s">
        <v>8336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15">
        <v>3000</v>
      </c>
      <c r="E4110" s="1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</v>
      </c>
      <c r="P4110" s="14">
        <f t="shared" si="257"/>
        <v>59</v>
      </c>
      <c r="Q4110" t="s">
        <v>8335</v>
      </c>
      <c r="R4110" t="s">
        <v>8336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15">
        <v>500</v>
      </c>
      <c r="E4111" s="1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 s="14" t="e">
        <f t="shared" si="257"/>
        <v>#DIV/0!</v>
      </c>
      <c r="Q4111" t="s">
        <v>8335</v>
      </c>
      <c r="R4111" t="s">
        <v>8336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15">
        <v>300</v>
      </c>
      <c r="E4112" s="1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28.666666666666668</v>
      </c>
      <c r="P4112" s="14">
        <f t="shared" si="257"/>
        <v>14.333333333333334</v>
      </c>
      <c r="Q4112" t="s">
        <v>8335</v>
      </c>
      <c r="R4112" t="s">
        <v>8336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15">
        <v>3000</v>
      </c>
      <c r="E4113" s="1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3.1333333333333333</v>
      </c>
      <c r="P4113" s="14">
        <f t="shared" si="257"/>
        <v>15.666666666666666</v>
      </c>
      <c r="Q4113" t="s">
        <v>8335</v>
      </c>
      <c r="R4113" t="s">
        <v>8336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15">
        <v>2500</v>
      </c>
      <c r="E4114" s="1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0.04</v>
      </c>
      <c r="P4114" s="14">
        <f t="shared" si="257"/>
        <v>1</v>
      </c>
      <c r="Q4114" t="s">
        <v>8335</v>
      </c>
      <c r="R4114" t="s">
        <v>8336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15">
        <v>1500</v>
      </c>
      <c r="E4115" s="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0.2</v>
      </c>
      <c r="P4115" s="14">
        <f t="shared" si="257"/>
        <v>1</v>
      </c>
      <c r="Q4115" t="s">
        <v>8335</v>
      </c>
      <c r="R4115" t="s">
        <v>8336</v>
      </c>
      <c r="S4115" s="9">
        <f t="shared" si="258"/>
        <v>42358.573182870372</v>
      </c>
      <c r="T4115" s="9">
        <f t="shared" si="259"/>
        <v>42377.273611111115</v>
      </c>
    </row>
  </sheetData>
  <autoFilter ref="A1:O4115" xr:uid="{00000000-0001-0000-0000-000000000000}"/>
  <conditionalFormatting sqref="F1:F4115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P1 S1 O1:O4115">
    <cfRule type="colorScale" priority="4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T1">
    <cfRule type="colorScale" priority="3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I2:I4115">
    <cfRule type="uniqueValues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55DCF-7853-4F90-9C75-8D0C9832FEC4}">
  <dimension ref="A1:H58"/>
  <sheetViews>
    <sheetView topLeftCell="A13" workbookViewId="0">
      <selection activeCell="D62" sqref="D62"/>
    </sheetView>
  </sheetViews>
  <sheetFormatPr defaultRowHeight="14.5" x14ac:dyDescent="0.35"/>
  <cols>
    <col min="1" max="1" width="43.453125" bestFit="1" customWidth="1"/>
    <col min="2" max="2" width="16.4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COUNTIFS(Data!$F:$F,"successful",Data!$D:$D,"&lt;=1000")</f>
        <v>438</v>
      </c>
      <c r="C2">
        <f>COUNTIFS(Data!$F:$F,"failed",Data!$D:$D,"&lt;=1000")</f>
        <v>176</v>
      </c>
      <c r="D2">
        <f>COUNTIFS(Data!$F:$F,"canceled",Data!$D:$D,"&lt;=1000")</f>
        <v>26</v>
      </c>
      <c r="E2">
        <f>COUNTIF(Data!$D:$D,"&lt;=1000")</f>
        <v>650</v>
      </c>
      <c r="F2" s="5">
        <f>IFERROR(B2/E2, 0)</f>
        <v>0.67384615384615387</v>
      </c>
      <c r="G2" s="5">
        <f>IFERROR(C2/E2, 0)</f>
        <v>0.27076923076923076</v>
      </c>
      <c r="H2" s="5">
        <f>IFERROR(D2/E2, 0)</f>
        <v>0.04</v>
      </c>
    </row>
    <row r="3" spans="1:8" x14ac:dyDescent="0.35">
      <c r="A3" t="s">
        <v>8389</v>
      </c>
      <c r="B3">
        <f>COUNTIFS(Data!$F:$F,"successful",Data!$D:$D,"&gt;=1000", Data!$D:$D,"&lt;=4999")</f>
        <v>932</v>
      </c>
      <c r="C3">
        <f>COUNTIFS(Data!$F:$F,"failed",Data!$D:$D,"&gt;=1000", Data!$D:$D,"&lt;=4999")</f>
        <v>420</v>
      </c>
      <c r="D3">
        <f>COUNTIFS(Data!$F:$F,"canceled",Data!$D:$D,"&gt;=1000", Data!$D:$D,"&lt;=4999")</f>
        <v>60</v>
      </c>
      <c r="E3">
        <f>COUNTIFS(Data!$D:$D,"&gt;=1000", Data!$D:$D,"&lt;=4999")</f>
        <v>1425</v>
      </c>
      <c r="F3" s="5">
        <f t="shared" ref="F3:F13" si="0">IFERROR(B3/E3, 0)</f>
        <v>0.65403508771929819</v>
      </c>
      <c r="G3" s="5">
        <f t="shared" ref="G3:G13" si="1">IFERROR(C3/E3, 0)</f>
        <v>0.29473684210526313</v>
      </c>
      <c r="H3" s="5">
        <f t="shared" ref="H3:H13" si="2">IFERROR(D3/E3, 0)</f>
        <v>4.2105263157894736E-2</v>
      </c>
    </row>
    <row r="4" spans="1:8" x14ac:dyDescent="0.35">
      <c r="A4" t="s">
        <v>8390</v>
      </c>
      <c r="B4">
        <f>COUNTIFS(Data!$F:$F,"successful",Data!$D:$D,"&gt;=5000", Data!$D:$D,"&lt;=9999")</f>
        <v>381</v>
      </c>
      <c r="C4">
        <f>COUNTIFS(Data!$F:$F,"failed",Data!$D:$D,"&gt;=5000", Data!$D:$D,"&lt;=9999")</f>
        <v>283</v>
      </c>
      <c r="D4">
        <f>COUNTIFS(Data!$F:$F,"canceled",Data!$D:$D,"&gt;=5000", Data!$D:$D,"&lt;=9999")</f>
        <v>52</v>
      </c>
      <c r="E4">
        <f>COUNTIFS(Data!$D:$D,"&gt;=5000", Data!$D:$D,"&lt;=9999")</f>
        <v>722</v>
      </c>
      <c r="F4" s="5">
        <f t="shared" si="0"/>
        <v>0.52770083102493071</v>
      </c>
      <c r="G4" s="5">
        <f t="shared" si="1"/>
        <v>0.39196675900277006</v>
      </c>
      <c r="H4" s="5">
        <f t="shared" si="2"/>
        <v>7.2022160664819951E-2</v>
      </c>
    </row>
    <row r="5" spans="1:8" x14ac:dyDescent="0.35">
      <c r="A5" t="s">
        <v>8391</v>
      </c>
      <c r="B5">
        <f>COUNTIFS(Data!$F:$F,"successful",Data!$D:$D,"&gt;=10000", Data!$D:$D,"&lt;=14999")</f>
        <v>168</v>
      </c>
      <c r="C5">
        <f>COUNTIFS(Data!$F:$F,"failed",Data!$D:$D,"&gt;=10000", Data!$D:$D,"&lt;=14999")</f>
        <v>144</v>
      </c>
      <c r="D5">
        <f>COUNTIFS(Data!$F:$F,"canceled",Data!$D:$D,"&gt;=10000", Data!$D:$D,"&lt;=14999")</f>
        <v>40</v>
      </c>
      <c r="E5">
        <f>COUNTIFS(Data!$D:$D,"&gt;=10000", Data!$D:$D,"&lt;=14999")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35">
      <c r="A6" t="s">
        <v>8392</v>
      </c>
      <c r="B6">
        <f>COUNTIFS(Data!$F:$F,"successful",Data!$D:$D,"&gt;=15000", Data!$D:$D,"&lt;=19999")</f>
        <v>94</v>
      </c>
      <c r="C6">
        <f>COUNTIFS(Data!$F:$F,"failed",Data!$D:$D,"&gt;=15000", Data!$D:$D,"&lt;=19999")</f>
        <v>90</v>
      </c>
      <c r="D6">
        <f>COUNTIFS(Data!$F:$F,"canceled",Data!$D:$D,"&gt;=15000", Data!$D:$D,"&lt;=19999")</f>
        <v>17</v>
      </c>
      <c r="E6">
        <f>COUNTIFS(Data!$D:$D,"&gt;=15000", Data!$D:$D,"&lt;=19999")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35">
      <c r="A7" t="s">
        <v>8393</v>
      </c>
      <c r="B7">
        <f>COUNTIFS(Data!$F:$F,"successful",Data!$D:$D,"&gt;=20000", Data!$D:$D,"&lt;=24999")</f>
        <v>62</v>
      </c>
      <c r="C7">
        <f>COUNTIFS(Data!$F:$F,"failed",Data!$D:$D,"&gt;=20000", Data!$D:$D,"&lt;=24999")</f>
        <v>72</v>
      </c>
      <c r="D7">
        <f>COUNTIFS(Data!$F:$F,"canceled",Data!$D:$D,"&gt;=20000", Data!$D:$D,"&lt;=24999")</f>
        <v>14</v>
      </c>
      <c r="E7">
        <f>COUNTIFS(Data!$D:$D,"&gt;=20000", Data!$D:$D,"&lt;=24999")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35">
      <c r="A8" t="s">
        <v>8394</v>
      </c>
      <c r="B8">
        <f>COUNTIFS(Data!$F:$F,"successful",Data!$D:$D,"&gt;=25000", Data!$D:$D,"&lt;=29999")</f>
        <v>55</v>
      </c>
      <c r="C8">
        <f>COUNTIFS(Data!$F:$F,"failed",Data!$D:$D,"&gt;=25000", Data!$D:$D,"&lt;=29999")</f>
        <v>64</v>
      </c>
      <c r="D8">
        <f>COUNTIFS(Data!$F:$F,"canceled",Data!$D:$D,"&gt;=25000", Data!$D:$D,"&lt;=29999")</f>
        <v>18</v>
      </c>
      <c r="E8">
        <f>COUNTIFS(Data!$D:$D,"&gt;=25000", Data!$D:$D,"&lt;=29999")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35">
      <c r="A9" t="s">
        <v>8395</v>
      </c>
      <c r="B9">
        <f>COUNTIFS(Data!$F:$F,"successful",Data!$D:$D,"&gt;=30000", Data!$D:$D,"&lt;=34999")</f>
        <v>32</v>
      </c>
      <c r="C9">
        <f>COUNTIFS(Data!$F:$F,"failed",Data!$D:$D,"&gt;=30000", Data!$D:$D,"&lt;=34999")</f>
        <v>37</v>
      </c>
      <c r="D9">
        <f>COUNTIFS(Data!$F:$F,"canceled",Data!$D:$D,"&gt;=30000", Data!$D:$D,"&lt;=34999")</f>
        <v>13</v>
      </c>
      <c r="E9">
        <f>COUNTIFS(Data!$D:$D,"&gt;=30000", Data!$D:$D,"&lt;=34999")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35">
      <c r="A10" t="s">
        <v>8396</v>
      </c>
      <c r="B10">
        <f>COUNTIFS(Data!$F:$F,"successful",Data!$D:$D,"&gt;=35000", Data!$D:$D,"&lt;=39999")</f>
        <v>26</v>
      </c>
      <c r="C10">
        <f>COUNTIFS(Data!$F:$F,"failed",Data!$D:$D,"&gt;=35000", Data!$D:$D,"&lt;=39999")</f>
        <v>22</v>
      </c>
      <c r="D10">
        <f>COUNTIFS(Data!$F:$F,"canceled",Data!$D:$D,"&gt;=35000", Data!$D:$D,"&lt;=39999")</f>
        <v>7</v>
      </c>
      <c r="E10">
        <f>COUNTIFS(Data!$D:$D,"&gt;=35000", Data!$D:$D,"&lt;=39999")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5">
      <c r="A11" t="s">
        <v>8397</v>
      </c>
      <c r="B11">
        <f>COUNTIFS(Data!$F:$F,"successful",Data!$D:$D,"&gt;=40000", Data!$D:$D,"&lt;=44999")</f>
        <v>21</v>
      </c>
      <c r="C11">
        <f>COUNTIFS(Data!$F:$F,"failed",Data!$D:$D,"&gt;=40000", Data!$D:$D,"&lt;=44999")</f>
        <v>16</v>
      </c>
      <c r="D11">
        <f>COUNTIFS(Data!$F:$F,"canceled",Data!$D:$D,"&gt;=40000", Data!$D:$D,"&lt;=44999")</f>
        <v>6</v>
      </c>
      <c r="E11">
        <f>COUNTIFS(Data!$D:$D,"&gt;=40000", Data!$D:$D,"&lt;=44999")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35">
      <c r="A12" t="s">
        <v>8398</v>
      </c>
      <c r="B12">
        <f>COUNTIFS(Data!$F:$F,"successful",Data!$D:$D,"&gt;=45000", Data!$D:$D,"&lt;=49999")</f>
        <v>6</v>
      </c>
      <c r="C12">
        <f>COUNTIFS(Data!$F:$F,"failed",Data!$D:$D,"&gt;=45000", Data!$D:$D,"&lt;=49999")</f>
        <v>11</v>
      </c>
      <c r="D12">
        <f>COUNTIFS(Data!$F:$F,"canceled",Data!$D:$D,"&gt;=45000", Data!$D:$D,"&lt;=49999")</f>
        <v>4</v>
      </c>
      <c r="E12">
        <f>COUNTIFS(Data!$D:$D,"&gt;=45000", Data!$D:$D,"&lt;=49999")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5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>COUNTIF(Data!$D:$D,"&gt;=50000")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  <row r="48" spans="1:2" x14ac:dyDescent="0.35">
      <c r="A48" t="s">
        <v>8401</v>
      </c>
      <c r="B48" s="12">
        <f>AVERAGE(Data!L:L)</f>
        <v>112.60233349538163</v>
      </c>
    </row>
    <row r="50" spans="1:2" x14ac:dyDescent="0.35">
      <c r="A50" t="s">
        <v>8402</v>
      </c>
      <c r="B50">
        <f>MEDIAN(Data!L:L)</f>
        <v>25</v>
      </c>
    </row>
    <row r="52" spans="1:2" x14ac:dyDescent="0.35">
      <c r="A52" t="s">
        <v>8403</v>
      </c>
      <c r="B52">
        <f>MIN(Data!L:L)</f>
        <v>0</v>
      </c>
    </row>
    <row r="54" spans="1:2" x14ac:dyDescent="0.35">
      <c r="A54" t="s">
        <v>8404</v>
      </c>
      <c r="B54">
        <f>MAX(Data!L:L)</f>
        <v>26457</v>
      </c>
    </row>
    <row r="56" spans="1:2" x14ac:dyDescent="0.35">
      <c r="A56" t="s">
        <v>8405</v>
      </c>
      <c r="B56" s="12">
        <f>VAR(Data!L:L)</f>
        <v>388861.88364152651</v>
      </c>
    </row>
    <row r="58" spans="1:2" x14ac:dyDescent="0.35">
      <c r="A58" t="s">
        <v>8406</v>
      </c>
      <c r="B58" s="12">
        <f>_xlfn.STDEV.P(Data!L:L)</f>
        <v>623.51211859623334</v>
      </c>
    </row>
  </sheetData>
  <conditionalFormatting sqref="F46">
    <cfRule type="uniqueValues" priority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Outcomes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Rose Ceigler</cp:lastModifiedBy>
  <dcterms:created xsi:type="dcterms:W3CDTF">2017-04-20T15:17:24Z</dcterms:created>
  <dcterms:modified xsi:type="dcterms:W3CDTF">2021-12-15T21:31:05Z</dcterms:modified>
</cp:coreProperties>
</file>