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T work\Masters\AAMAS_Conference_Paper\Stats_Test_Tab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81" i="1" l="1"/>
  <c r="BU81" i="1"/>
  <c r="BT81" i="1"/>
  <c r="BS81" i="1"/>
  <c r="BR81" i="1"/>
  <c r="BQ81" i="1"/>
  <c r="BO81" i="1"/>
  <c r="BP81" i="1"/>
  <c r="BN81" i="1"/>
  <c r="BV80" i="1"/>
  <c r="BU80" i="1"/>
  <c r="BR80" i="1"/>
  <c r="BQ80" i="1"/>
  <c r="BP80" i="1"/>
  <c r="BO80" i="1"/>
  <c r="BN80" i="1"/>
  <c r="BR78" i="1"/>
  <c r="BV76" i="1"/>
  <c r="BU76" i="1"/>
  <c r="BT76" i="1"/>
  <c r="BS76" i="1"/>
  <c r="BR76" i="1"/>
  <c r="BQ76" i="1"/>
  <c r="BO76" i="1"/>
  <c r="BP76" i="1"/>
  <c r="BN76" i="1"/>
  <c r="BV75" i="1"/>
  <c r="BU75" i="1"/>
  <c r="BR75" i="1"/>
  <c r="BQ75" i="1"/>
  <c r="BP75" i="1"/>
  <c r="BO75" i="1"/>
  <c r="BN75" i="1"/>
  <c r="BQ71" i="1"/>
  <c r="BP71" i="1"/>
  <c r="BP70" i="1"/>
  <c r="BO70" i="1"/>
  <c r="BN70" i="1"/>
  <c r="BP69" i="1"/>
  <c r="BO69" i="1"/>
  <c r="BN69" i="1"/>
  <c r="BJ81" i="1"/>
  <c r="BI81" i="1"/>
  <c r="BH81" i="1"/>
  <c r="BG81" i="1"/>
  <c r="BF81" i="1"/>
  <c r="BE81" i="1"/>
  <c r="BC81" i="1"/>
  <c r="BD81" i="1"/>
  <c r="BB81" i="1"/>
  <c r="BJ80" i="1"/>
  <c r="BI80" i="1"/>
  <c r="BF80" i="1"/>
  <c r="BE80" i="1"/>
  <c r="BD80" i="1"/>
  <c r="BC80" i="1"/>
  <c r="BB80" i="1"/>
  <c r="BF78" i="1"/>
  <c r="BJ76" i="1"/>
  <c r="BI76" i="1"/>
  <c r="BH76" i="1"/>
  <c r="BG76" i="1"/>
  <c r="BF76" i="1"/>
  <c r="BE76" i="1"/>
  <c r="BC76" i="1"/>
  <c r="BD76" i="1"/>
  <c r="BB76" i="1"/>
  <c r="BJ75" i="1"/>
  <c r="BI75" i="1"/>
  <c r="BF75" i="1"/>
  <c r="BE75" i="1"/>
  <c r="BD75" i="1"/>
  <c r="BC75" i="1"/>
  <c r="BB75" i="1"/>
  <c r="BE71" i="1"/>
  <c r="BD71" i="1"/>
  <c r="BD70" i="1"/>
  <c r="BC70" i="1"/>
  <c r="BB70" i="1"/>
  <c r="BD69" i="1"/>
  <c r="BC69" i="1"/>
  <c r="BB69" i="1"/>
  <c r="BA70" i="1"/>
  <c r="BA69" i="1"/>
  <c r="AY81" i="1"/>
  <c r="AX81" i="1"/>
  <c r="AW81" i="1"/>
  <c r="AV81" i="1"/>
  <c r="AU81" i="1"/>
  <c r="AT81" i="1"/>
  <c r="AR81" i="1"/>
  <c r="AS81" i="1"/>
  <c r="AQ81" i="1"/>
  <c r="AY80" i="1"/>
  <c r="AX80" i="1"/>
  <c r="AU80" i="1"/>
  <c r="AT80" i="1"/>
  <c r="AS80" i="1"/>
  <c r="AR80" i="1"/>
  <c r="AQ80" i="1"/>
  <c r="AU78" i="1"/>
  <c r="AY76" i="1"/>
  <c r="AX76" i="1"/>
  <c r="AW76" i="1"/>
  <c r="AV76" i="1"/>
  <c r="AU76" i="1"/>
  <c r="AT76" i="1"/>
  <c r="AR76" i="1"/>
  <c r="AS76" i="1"/>
  <c r="AQ76" i="1"/>
  <c r="AY75" i="1"/>
  <c r="AX75" i="1"/>
  <c r="AU75" i="1"/>
  <c r="AT75" i="1"/>
  <c r="AS75" i="1"/>
  <c r="AR75" i="1"/>
  <c r="AQ75" i="1"/>
  <c r="AT71" i="1"/>
  <c r="AS71" i="1"/>
  <c r="AS70" i="1"/>
  <c r="AR70" i="1"/>
  <c r="AQ70" i="1"/>
  <c r="AS69" i="1"/>
  <c r="AR69" i="1"/>
  <c r="AQ69" i="1"/>
  <c r="AN81" i="1"/>
  <c r="AM81" i="1"/>
  <c r="AL81" i="1"/>
  <c r="AK81" i="1"/>
  <c r="AJ81" i="1"/>
  <c r="AI81" i="1"/>
  <c r="AG81" i="1"/>
  <c r="AH81" i="1"/>
  <c r="AF81" i="1"/>
  <c r="AN80" i="1"/>
  <c r="AM80" i="1"/>
  <c r="AJ80" i="1"/>
  <c r="AI80" i="1"/>
  <c r="AH80" i="1"/>
  <c r="AG80" i="1"/>
  <c r="AF80" i="1"/>
  <c r="AJ78" i="1"/>
  <c r="AN76" i="1"/>
  <c r="AM76" i="1"/>
  <c r="AL76" i="1"/>
  <c r="AK76" i="1"/>
  <c r="AJ76" i="1"/>
  <c r="AI76" i="1"/>
  <c r="AG76" i="1"/>
  <c r="AH76" i="1"/>
  <c r="AF76" i="1"/>
  <c r="AN75" i="1"/>
  <c r="AM75" i="1"/>
  <c r="AJ75" i="1"/>
  <c r="AI75" i="1"/>
  <c r="AH75" i="1"/>
  <c r="AG75" i="1"/>
  <c r="AF75" i="1"/>
  <c r="AI71" i="1"/>
  <c r="AH71" i="1"/>
  <c r="AH70" i="1"/>
  <c r="AG70" i="1"/>
  <c r="AF70" i="1"/>
  <c r="AH69" i="1"/>
  <c r="AG69" i="1"/>
  <c r="AF69" i="1"/>
  <c r="BU51" i="1"/>
  <c r="BT51" i="1"/>
  <c r="BS51" i="1"/>
  <c r="BR51" i="1"/>
  <c r="BQ51" i="1"/>
  <c r="BP51" i="1"/>
  <c r="BN51" i="1"/>
  <c r="BO51" i="1"/>
  <c r="BM51" i="1"/>
  <c r="BU50" i="1"/>
  <c r="BT50" i="1"/>
  <c r="BQ50" i="1"/>
  <c r="BP50" i="1"/>
  <c r="BO50" i="1"/>
  <c r="BN50" i="1"/>
  <c r="BM50" i="1"/>
  <c r="BQ48" i="1"/>
  <c r="BU46" i="1"/>
  <c r="BT46" i="1"/>
  <c r="BS46" i="1"/>
  <c r="BR46" i="1"/>
  <c r="BQ46" i="1"/>
  <c r="BP46" i="1"/>
  <c r="BN46" i="1"/>
  <c r="BO46" i="1"/>
  <c r="BM46" i="1"/>
  <c r="BU45" i="1"/>
  <c r="BT45" i="1"/>
  <c r="BQ45" i="1"/>
  <c r="BP45" i="1"/>
  <c r="BO45" i="1"/>
  <c r="BN45" i="1"/>
  <c r="BM45" i="1"/>
  <c r="BP41" i="1"/>
  <c r="BO41" i="1"/>
  <c r="BO40" i="1"/>
  <c r="BN40" i="1"/>
  <c r="BM40" i="1"/>
  <c r="BO39" i="1"/>
  <c r="BN39" i="1"/>
  <c r="BM39" i="1"/>
  <c r="BJ51" i="1"/>
  <c r="BI51" i="1"/>
  <c r="BH51" i="1"/>
  <c r="BG51" i="1"/>
  <c r="BF51" i="1"/>
  <c r="BE51" i="1"/>
  <c r="BC51" i="1"/>
  <c r="BD51" i="1"/>
  <c r="BB51" i="1"/>
  <c r="BJ50" i="1"/>
  <c r="BI50" i="1"/>
  <c r="BF50" i="1"/>
  <c r="BE50" i="1"/>
  <c r="BD50" i="1"/>
  <c r="BC50" i="1"/>
  <c r="BB50" i="1"/>
  <c r="BF48" i="1"/>
  <c r="BJ46" i="1"/>
  <c r="BI46" i="1"/>
  <c r="BH46" i="1"/>
  <c r="BG46" i="1"/>
  <c r="BF46" i="1"/>
  <c r="BE46" i="1"/>
  <c r="BC46" i="1"/>
  <c r="BD46" i="1"/>
  <c r="BB46" i="1"/>
  <c r="BJ45" i="1"/>
  <c r="BI45" i="1"/>
  <c r="BF45" i="1"/>
  <c r="BE45" i="1"/>
  <c r="BD45" i="1"/>
  <c r="BC45" i="1"/>
  <c r="BB45" i="1"/>
  <c r="BE41" i="1"/>
  <c r="BD41" i="1"/>
  <c r="BD40" i="1"/>
  <c r="BC40" i="1"/>
  <c r="BB40" i="1"/>
  <c r="BD39" i="1"/>
  <c r="BC39" i="1"/>
  <c r="BB39" i="1"/>
  <c r="AY51" i="1"/>
  <c r="AX51" i="1"/>
  <c r="AW51" i="1"/>
  <c r="AV51" i="1"/>
  <c r="AU51" i="1"/>
  <c r="AT51" i="1"/>
  <c r="AR51" i="1"/>
  <c r="AS51" i="1"/>
  <c r="AQ51" i="1"/>
  <c r="AY50" i="1"/>
  <c r="AX50" i="1"/>
  <c r="AU50" i="1"/>
  <c r="AT50" i="1"/>
  <c r="AS50" i="1"/>
  <c r="AR50" i="1"/>
  <c r="AQ50" i="1"/>
  <c r="AU48" i="1"/>
  <c r="AY46" i="1"/>
  <c r="AX46" i="1"/>
  <c r="AW46" i="1"/>
  <c r="AV46" i="1"/>
  <c r="AU46" i="1"/>
  <c r="AT46" i="1"/>
  <c r="AR46" i="1"/>
  <c r="AS46" i="1"/>
  <c r="AQ46" i="1"/>
  <c r="AY45" i="1"/>
  <c r="AX45" i="1"/>
  <c r="AU45" i="1"/>
  <c r="AT45" i="1"/>
  <c r="AS45" i="1"/>
  <c r="AR45" i="1"/>
  <c r="AQ45" i="1"/>
  <c r="AT41" i="1"/>
  <c r="AS41" i="1"/>
  <c r="AS40" i="1"/>
  <c r="AR40" i="1"/>
  <c r="AQ40" i="1"/>
  <c r="AS39" i="1"/>
  <c r="AR39" i="1"/>
  <c r="AQ39" i="1"/>
  <c r="AN51" i="1"/>
  <c r="AM51" i="1"/>
  <c r="AL51" i="1"/>
  <c r="AK51" i="1"/>
  <c r="AJ51" i="1"/>
  <c r="AI51" i="1"/>
  <c r="AG51" i="1"/>
  <c r="AH51" i="1"/>
  <c r="AF51" i="1"/>
  <c r="AN50" i="1"/>
  <c r="AM50" i="1"/>
  <c r="AJ50" i="1"/>
  <c r="AI50" i="1"/>
  <c r="AH50" i="1"/>
  <c r="AG50" i="1"/>
  <c r="AF50" i="1"/>
  <c r="AJ48" i="1"/>
  <c r="AN46" i="1"/>
  <c r="AM46" i="1"/>
  <c r="AL46" i="1"/>
  <c r="AK46" i="1"/>
  <c r="AJ46" i="1"/>
  <c r="AI46" i="1"/>
  <c r="AG46" i="1"/>
  <c r="AH46" i="1"/>
  <c r="AF46" i="1"/>
  <c r="AN45" i="1"/>
  <c r="AM45" i="1"/>
  <c r="AJ45" i="1"/>
  <c r="AI45" i="1"/>
  <c r="AH45" i="1"/>
  <c r="AG45" i="1"/>
  <c r="AF45" i="1"/>
  <c r="AI41" i="1"/>
  <c r="AH41" i="1"/>
  <c r="AH40" i="1"/>
  <c r="AG40" i="1"/>
  <c r="AF40" i="1"/>
  <c r="AH39" i="1"/>
  <c r="AG39" i="1"/>
  <c r="AF39" i="1"/>
  <c r="BW23" i="1"/>
  <c r="BV23" i="1"/>
  <c r="BU23" i="1"/>
  <c r="BT23" i="1"/>
  <c r="BS23" i="1"/>
  <c r="BR23" i="1"/>
  <c r="BP23" i="1"/>
  <c r="BQ23" i="1"/>
  <c r="BO23" i="1"/>
  <c r="BW22" i="1"/>
  <c r="BV22" i="1"/>
  <c r="BS22" i="1"/>
  <c r="BR22" i="1"/>
  <c r="BQ22" i="1"/>
  <c r="BP22" i="1"/>
  <c r="BO22" i="1"/>
  <c r="BS20" i="1"/>
  <c r="BW18" i="1"/>
  <c r="BV18" i="1"/>
  <c r="BU18" i="1"/>
  <c r="BT18" i="1"/>
  <c r="BS18" i="1"/>
  <c r="BR18" i="1"/>
  <c r="BP18" i="1"/>
  <c r="BQ18" i="1"/>
  <c r="BO18" i="1"/>
  <c r="BW17" i="1"/>
  <c r="BV17" i="1"/>
  <c r="BS17" i="1"/>
  <c r="BR17" i="1"/>
  <c r="BQ17" i="1"/>
  <c r="BP17" i="1"/>
  <c r="BO17" i="1"/>
  <c r="BR13" i="1"/>
  <c r="BQ13" i="1"/>
  <c r="BQ12" i="1"/>
  <c r="BP12" i="1"/>
  <c r="BO12" i="1"/>
  <c r="BQ11" i="1"/>
  <c r="BP11" i="1"/>
  <c r="BO11" i="1"/>
  <c r="BL23" i="1"/>
  <c r="BK23" i="1"/>
  <c r="BJ23" i="1"/>
  <c r="BI23" i="1"/>
  <c r="BH23" i="1"/>
  <c r="BG23" i="1"/>
  <c r="BE23" i="1"/>
  <c r="BF23" i="1"/>
  <c r="BD23" i="1"/>
  <c r="BL22" i="1"/>
  <c r="BK22" i="1"/>
  <c r="BH22" i="1"/>
  <c r="BG22" i="1"/>
  <c r="BF22" i="1"/>
  <c r="BE22" i="1"/>
  <c r="BD22" i="1"/>
  <c r="BH20" i="1"/>
  <c r="BL18" i="1"/>
  <c r="BK18" i="1"/>
  <c r="BJ18" i="1"/>
  <c r="BI18" i="1"/>
  <c r="BH18" i="1"/>
  <c r="BG18" i="1"/>
  <c r="BE18" i="1"/>
  <c r="BF18" i="1"/>
  <c r="BD18" i="1"/>
  <c r="BL17" i="1"/>
  <c r="BK17" i="1"/>
  <c r="BH17" i="1"/>
  <c r="BG17" i="1"/>
  <c r="BF17" i="1"/>
  <c r="BE17" i="1"/>
  <c r="BD17" i="1"/>
  <c r="BG13" i="1"/>
  <c r="BF13" i="1"/>
  <c r="BF12" i="1"/>
  <c r="BE12" i="1"/>
  <c r="BD12" i="1"/>
  <c r="BF11" i="1"/>
  <c r="BE11" i="1"/>
  <c r="BD11" i="1"/>
  <c r="BA23" i="1"/>
  <c r="AZ23" i="1"/>
  <c r="AY23" i="1"/>
  <c r="AX23" i="1"/>
  <c r="AW23" i="1"/>
  <c r="AV23" i="1"/>
  <c r="AT23" i="1"/>
  <c r="AU23" i="1"/>
  <c r="AS23" i="1"/>
  <c r="BA22" i="1"/>
  <c r="AZ22" i="1"/>
  <c r="AW22" i="1"/>
  <c r="AV22" i="1"/>
  <c r="AU22" i="1"/>
  <c r="AT22" i="1"/>
  <c r="AS22" i="1"/>
  <c r="AW20" i="1"/>
  <c r="BA18" i="1"/>
  <c r="AZ18" i="1"/>
  <c r="AY18" i="1"/>
  <c r="AX18" i="1"/>
  <c r="AW18" i="1"/>
  <c r="AV18" i="1"/>
  <c r="AT18" i="1"/>
  <c r="AU18" i="1"/>
  <c r="AS18" i="1"/>
  <c r="BA17" i="1"/>
  <c r="AZ17" i="1"/>
  <c r="AW17" i="1"/>
  <c r="AV17" i="1"/>
  <c r="AU17" i="1"/>
  <c r="AT17" i="1"/>
  <c r="AS17" i="1"/>
  <c r="AV13" i="1"/>
  <c r="AU13" i="1"/>
  <c r="AU12" i="1"/>
  <c r="AT12" i="1"/>
  <c r="AS12" i="1"/>
  <c r="AU11" i="1"/>
  <c r="AT11" i="1"/>
  <c r="AS11" i="1"/>
  <c r="AO23" i="1"/>
  <c r="AN23" i="1"/>
  <c r="AM23" i="1"/>
  <c r="AL23" i="1"/>
  <c r="AK23" i="1"/>
  <c r="AJ23" i="1"/>
  <c r="AH23" i="1"/>
  <c r="AI23" i="1"/>
  <c r="AG23" i="1"/>
  <c r="AO22" i="1"/>
  <c r="AN22" i="1"/>
  <c r="AK22" i="1"/>
  <c r="AJ22" i="1"/>
  <c r="AI22" i="1"/>
  <c r="AH22" i="1"/>
  <c r="AG22" i="1"/>
  <c r="AK20" i="1"/>
  <c r="AO18" i="1"/>
  <c r="AN18" i="1"/>
  <c r="AM18" i="1"/>
  <c r="AL18" i="1"/>
  <c r="AK18" i="1"/>
  <c r="AJ18" i="1"/>
  <c r="AH18" i="1"/>
  <c r="AI18" i="1"/>
  <c r="AG18" i="1"/>
  <c r="AO17" i="1"/>
  <c r="AN17" i="1"/>
  <c r="AK17" i="1"/>
  <c r="AJ17" i="1"/>
  <c r="AI17" i="1"/>
  <c r="AH17" i="1"/>
  <c r="AG17" i="1"/>
  <c r="AJ13" i="1"/>
  <c r="AI13" i="1"/>
  <c r="AI12" i="1"/>
  <c r="AH12" i="1"/>
  <c r="AG12" i="1"/>
  <c r="AI11" i="1"/>
  <c r="AH11" i="1"/>
  <c r="AG11" i="1"/>
  <c r="N84" i="1" l="1"/>
  <c r="M84" i="1"/>
  <c r="L84" i="1"/>
  <c r="I84" i="1"/>
  <c r="H84" i="1"/>
  <c r="G84" i="1"/>
  <c r="D84" i="1"/>
  <c r="C84" i="1"/>
  <c r="B84" i="1"/>
  <c r="AC83" i="1"/>
  <c r="AB83" i="1"/>
  <c r="AA83" i="1"/>
  <c r="X83" i="1"/>
  <c r="W83" i="1"/>
  <c r="V83" i="1"/>
  <c r="S83" i="1"/>
  <c r="R83" i="1"/>
  <c r="Q83" i="1"/>
  <c r="AC82" i="1"/>
  <c r="AB82" i="1"/>
  <c r="AA82" i="1"/>
  <c r="X82" i="1"/>
  <c r="W82" i="1"/>
  <c r="V82" i="1"/>
  <c r="S82" i="1"/>
  <c r="R82" i="1"/>
  <c r="Q82" i="1"/>
  <c r="AC81" i="1"/>
  <c r="AB81" i="1"/>
  <c r="AA81" i="1"/>
  <c r="X81" i="1"/>
  <c r="W81" i="1"/>
  <c r="V81" i="1"/>
  <c r="S81" i="1"/>
  <c r="R81" i="1"/>
  <c r="Q81" i="1"/>
  <c r="AC80" i="1"/>
  <c r="AB80" i="1"/>
  <c r="AA80" i="1"/>
  <c r="X80" i="1"/>
  <c r="W80" i="1"/>
  <c r="V80" i="1"/>
  <c r="S80" i="1"/>
  <c r="R80" i="1"/>
  <c r="Q80" i="1"/>
  <c r="AC79" i="1"/>
  <c r="AB79" i="1"/>
  <c r="AA79" i="1"/>
  <c r="X79" i="1"/>
  <c r="W79" i="1"/>
  <c r="V79" i="1"/>
  <c r="S79" i="1"/>
  <c r="R79" i="1"/>
  <c r="Q79" i="1"/>
  <c r="AC78" i="1"/>
  <c r="AB78" i="1"/>
  <c r="AA78" i="1"/>
  <c r="X78" i="1"/>
  <c r="W78" i="1"/>
  <c r="V78" i="1"/>
  <c r="S78" i="1"/>
  <c r="R78" i="1"/>
  <c r="Q78" i="1"/>
  <c r="AC77" i="1"/>
  <c r="AB77" i="1"/>
  <c r="AA77" i="1"/>
  <c r="X77" i="1"/>
  <c r="W77" i="1"/>
  <c r="V77" i="1"/>
  <c r="S77" i="1"/>
  <c r="R77" i="1"/>
  <c r="Q77" i="1"/>
  <c r="AC76" i="1"/>
  <c r="AB76" i="1"/>
  <c r="AA76" i="1"/>
  <c r="X76" i="1"/>
  <c r="W76" i="1"/>
  <c r="V76" i="1"/>
  <c r="S76" i="1"/>
  <c r="R76" i="1"/>
  <c r="Q76" i="1"/>
  <c r="AC75" i="1"/>
  <c r="AB75" i="1"/>
  <c r="AA75" i="1"/>
  <c r="X75" i="1"/>
  <c r="W75" i="1"/>
  <c r="V75" i="1"/>
  <c r="S75" i="1"/>
  <c r="R75" i="1"/>
  <c r="Q75" i="1"/>
  <c r="AC74" i="1"/>
  <c r="AB74" i="1"/>
  <c r="AA74" i="1"/>
  <c r="X74" i="1"/>
  <c r="W74" i="1"/>
  <c r="V74" i="1"/>
  <c r="S74" i="1"/>
  <c r="R74" i="1"/>
  <c r="Q74" i="1"/>
  <c r="AC73" i="1"/>
  <c r="AB73" i="1"/>
  <c r="AA73" i="1"/>
  <c r="X73" i="1"/>
  <c r="W73" i="1"/>
  <c r="V73" i="1"/>
  <c r="S73" i="1"/>
  <c r="R73" i="1"/>
  <c r="Q73" i="1"/>
  <c r="AC72" i="1"/>
  <c r="AB72" i="1"/>
  <c r="AA72" i="1"/>
  <c r="X72" i="1"/>
  <c r="W72" i="1"/>
  <c r="V72" i="1"/>
  <c r="S72" i="1"/>
  <c r="R72" i="1"/>
  <c r="Q72" i="1"/>
  <c r="AC71" i="1"/>
  <c r="AB71" i="1"/>
  <c r="AA71" i="1"/>
  <c r="X71" i="1"/>
  <c r="W71" i="1"/>
  <c r="V71" i="1"/>
  <c r="S71" i="1"/>
  <c r="R71" i="1"/>
  <c r="Q71" i="1"/>
  <c r="AC70" i="1"/>
  <c r="AB70" i="1"/>
  <c r="AA70" i="1"/>
  <c r="X70" i="1"/>
  <c r="W70" i="1"/>
  <c r="V70" i="1"/>
  <c r="S70" i="1"/>
  <c r="R70" i="1"/>
  <c r="Q70" i="1"/>
  <c r="AC69" i="1"/>
  <c r="AB69" i="1"/>
  <c r="AB84" i="1" s="1"/>
  <c r="AA69" i="1"/>
  <c r="X69" i="1"/>
  <c r="W69" i="1"/>
  <c r="V69" i="1"/>
  <c r="S69" i="1"/>
  <c r="R69" i="1"/>
  <c r="Q69" i="1"/>
  <c r="AC68" i="1"/>
  <c r="AB68" i="1"/>
  <c r="AA68" i="1"/>
  <c r="X68" i="1"/>
  <c r="W68" i="1"/>
  <c r="V68" i="1"/>
  <c r="S68" i="1"/>
  <c r="R68" i="1"/>
  <c r="Q68" i="1"/>
  <c r="AC67" i="1"/>
  <c r="AB67" i="1"/>
  <c r="AA67" i="1"/>
  <c r="X67" i="1"/>
  <c r="W67" i="1"/>
  <c r="V67" i="1"/>
  <c r="S67" i="1"/>
  <c r="R67" i="1"/>
  <c r="Q67" i="1"/>
  <c r="AC66" i="1"/>
  <c r="AB66" i="1"/>
  <c r="AA66" i="1"/>
  <c r="X66" i="1"/>
  <c r="W66" i="1"/>
  <c r="V66" i="1"/>
  <c r="S66" i="1"/>
  <c r="R66" i="1"/>
  <c r="Q66" i="1"/>
  <c r="AC65" i="1"/>
  <c r="AC84" i="1" s="1"/>
  <c r="AB65" i="1"/>
  <c r="AA65" i="1"/>
  <c r="X65" i="1"/>
  <c r="W65" i="1"/>
  <c r="V65" i="1"/>
  <c r="S65" i="1"/>
  <c r="R65" i="1"/>
  <c r="Q65" i="1"/>
  <c r="Q84" i="1" s="1"/>
  <c r="AC64" i="1"/>
  <c r="AB64" i="1"/>
  <c r="AA64" i="1"/>
  <c r="AA84" i="1" s="1"/>
  <c r="X64" i="1"/>
  <c r="X84" i="1" s="1"/>
  <c r="W64" i="1"/>
  <c r="W84" i="1" s="1"/>
  <c r="V64" i="1"/>
  <c r="V84" i="1" s="1"/>
  <c r="S64" i="1"/>
  <c r="S84" i="1" s="1"/>
  <c r="R64" i="1"/>
  <c r="R84" i="1" s="1"/>
  <c r="Q64" i="1"/>
  <c r="N56" i="1"/>
  <c r="M56" i="1"/>
  <c r="L56" i="1"/>
  <c r="I56" i="1"/>
  <c r="H56" i="1"/>
  <c r="G56" i="1"/>
  <c r="D56" i="1"/>
  <c r="C56" i="1"/>
  <c r="B56" i="1"/>
  <c r="AC55" i="1"/>
  <c r="AB55" i="1"/>
  <c r="AA55" i="1"/>
  <c r="X55" i="1"/>
  <c r="W55" i="1"/>
  <c r="V55" i="1"/>
  <c r="S55" i="1"/>
  <c r="R55" i="1"/>
  <c r="Q55" i="1"/>
  <c r="AC54" i="1"/>
  <c r="AB54" i="1"/>
  <c r="AA54" i="1"/>
  <c r="X54" i="1"/>
  <c r="W54" i="1"/>
  <c r="V54" i="1"/>
  <c r="S54" i="1"/>
  <c r="R54" i="1"/>
  <c r="Q54" i="1"/>
  <c r="AC53" i="1"/>
  <c r="AB53" i="1"/>
  <c r="AA53" i="1"/>
  <c r="X53" i="1"/>
  <c r="W53" i="1"/>
  <c r="V53" i="1"/>
  <c r="S53" i="1"/>
  <c r="R53" i="1"/>
  <c r="Q53" i="1"/>
  <c r="AC52" i="1"/>
  <c r="AB52" i="1"/>
  <c r="AA52" i="1"/>
  <c r="X52" i="1"/>
  <c r="W52" i="1"/>
  <c r="V52" i="1"/>
  <c r="S52" i="1"/>
  <c r="R52" i="1"/>
  <c r="Q52" i="1"/>
  <c r="AC51" i="1"/>
  <c r="AB51" i="1"/>
  <c r="AA51" i="1"/>
  <c r="X51" i="1"/>
  <c r="W51" i="1"/>
  <c r="V51" i="1"/>
  <c r="S51" i="1"/>
  <c r="R51" i="1"/>
  <c r="Q51" i="1"/>
  <c r="AC50" i="1"/>
  <c r="AB50" i="1"/>
  <c r="AA50" i="1"/>
  <c r="X50" i="1"/>
  <c r="W50" i="1"/>
  <c r="V50" i="1"/>
  <c r="S50" i="1"/>
  <c r="R50" i="1"/>
  <c r="Q50" i="1"/>
  <c r="AC49" i="1"/>
  <c r="AB49" i="1"/>
  <c r="AA49" i="1"/>
  <c r="X49" i="1"/>
  <c r="W49" i="1"/>
  <c r="V49" i="1"/>
  <c r="S49" i="1"/>
  <c r="R49" i="1"/>
  <c r="Q49" i="1"/>
  <c r="AC48" i="1"/>
  <c r="AB48" i="1"/>
  <c r="AA48" i="1"/>
  <c r="X48" i="1"/>
  <c r="W48" i="1"/>
  <c r="V48" i="1"/>
  <c r="S48" i="1"/>
  <c r="R48" i="1"/>
  <c r="Q48" i="1"/>
  <c r="AC47" i="1"/>
  <c r="AB47" i="1"/>
  <c r="AA47" i="1"/>
  <c r="X47" i="1"/>
  <c r="W47" i="1"/>
  <c r="V47" i="1"/>
  <c r="S47" i="1"/>
  <c r="R47" i="1"/>
  <c r="Q47" i="1"/>
  <c r="AC46" i="1"/>
  <c r="AB46" i="1"/>
  <c r="AA46" i="1"/>
  <c r="X46" i="1"/>
  <c r="W46" i="1"/>
  <c r="V46" i="1"/>
  <c r="S46" i="1"/>
  <c r="R46" i="1"/>
  <c r="Q46" i="1"/>
  <c r="AC45" i="1"/>
  <c r="AB45" i="1"/>
  <c r="AA45" i="1"/>
  <c r="X45" i="1"/>
  <c r="W45" i="1"/>
  <c r="V45" i="1"/>
  <c r="S45" i="1"/>
  <c r="R45" i="1"/>
  <c r="Q45" i="1"/>
  <c r="AC44" i="1"/>
  <c r="AB44" i="1"/>
  <c r="AA44" i="1"/>
  <c r="X44" i="1"/>
  <c r="W44" i="1"/>
  <c r="V44" i="1"/>
  <c r="S44" i="1"/>
  <c r="R44" i="1"/>
  <c r="Q44" i="1"/>
  <c r="AC43" i="1"/>
  <c r="AB43" i="1"/>
  <c r="AA43" i="1"/>
  <c r="X43" i="1"/>
  <c r="W43" i="1"/>
  <c r="V43" i="1"/>
  <c r="S43" i="1"/>
  <c r="R43" i="1"/>
  <c r="Q43" i="1"/>
  <c r="AC42" i="1"/>
  <c r="AB42" i="1"/>
  <c r="AA42" i="1"/>
  <c r="X42" i="1"/>
  <c r="W42" i="1"/>
  <c r="V42" i="1"/>
  <c r="S42" i="1"/>
  <c r="R42" i="1"/>
  <c r="Q42" i="1"/>
  <c r="AC41" i="1"/>
  <c r="AB41" i="1"/>
  <c r="AA41" i="1"/>
  <c r="X41" i="1"/>
  <c r="X56" i="1" s="1"/>
  <c r="W41" i="1"/>
  <c r="V41" i="1"/>
  <c r="S41" i="1"/>
  <c r="R41" i="1"/>
  <c r="Q41" i="1"/>
  <c r="AC40" i="1"/>
  <c r="AB40" i="1"/>
  <c r="AA40" i="1"/>
  <c r="X40" i="1"/>
  <c r="W40" i="1"/>
  <c r="V40" i="1"/>
  <c r="S40" i="1"/>
  <c r="R40" i="1"/>
  <c r="Q40" i="1"/>
  <c r="AC39" i="1"/>
  <c r="AB39" i="1"/>
  <c r="AA39" i="1"/>
  <c r="X39" i="1"/>
  <c r="W39" i="1"/>
  <c r="W56" i="1" s="1"/>
  <c r="V39" i="1"/>
  <c r="S39" i="1"/>
  <c r="R39" i="1"/>
  <c r="Q39" i="1"/>
  <c r="AC38" i="1"/>
  <c r="AB38" i="1"/>
  <c r="AA38" i="1"/>
  <c r="X38" i="1"/>
  <c r="W38" i="1"/>
  <c r="V38" i="1"/>
  <c r="S38" i="1"/>
  <c r="R38" i="1"/>
  <c r="Q38" i="1"/>
  <c r="AC37" i="1"/>
  <c r="AB37" i="1"/>
  <c r="AA37" i="1"/>
  <c r="AA56" i="1" s="1"/>
  <c r="X37" i="1"/>
  <c r="W37" i="1"/>
  <c r="V37" i="1"/>
  <c r="S37" i="1"/>
  <c r="R37" i="1"/>
  <c r="Q37" i="1"/>
  <c r="AC36" i="1"/>
  <c r="AC56" i="1" s="1"/>
  <c r="AB36" i="1"/>
  <c r="AB56" i="1" s="1"/>
  <c r="AA36" i="1"/>
  <c r="X36" i="1"/>
  <c r="W36" i="1"/>
  <c r="V36" i="1"/>
  <c r="V56" i="1" s="1"/>
  <c r="S36" i="1"/>
  <c r="S56" i="1" s="1"/>
  <c r="R36" i="1"/>
  <c r="R56" i="1" s="1"/>
  <c r="Q36" i="1"/>
  <c r="Q56" i="1" s="1"/>
  <c r="N28" i="1"/>
  <c r="M28" i="1"/>
  <c r="L28" i="1"/>
  <c r="I28" i="1"/>
  <c r="H28" i="1"/>
  <c r="G28" i="1"/>
  <c r="D28" i="1"/>
  <c r="C28" i="1"/>
  <c r="B28" i="1"/>
  <c r="AC27" i="1"/>
  <c r="AB27" i="1"/>
  <c r="AA27" i="1"/>
  <c r="X27" i="1"/>
  <c r="W27" i="1"/>
  <c r="V27" i="1"/>
  <c r="S27" i="1"/>
  <c r="R27" i="1"/>
  <c r="Q27" i="1"/>
  <c r="AC26" i="1"/>
  <c r="AB26" i="1"/>
  <c r="AA26" i="1"/>
  <c r="X26" i="1"/>
  <c r="W26" i="1"/>
  <c r="V26" i="1"/>
  <c r="S26" i="1"/>
  <c r="R26" i="1"/>
  <c r="Q26" i="1"/>
  <c r="AC25" i="1"/>
  <c r="AB25" i="1"/>
  <c r="AA25" i="1"/>
  <c r="X25" i="1"/>
  <c r="W25" i="1"/>
  <c r="V25" i="1"/>
  <c r="S25" i="1"/>
  <c r="R25" i="1"/>
  <c r="Q25" i="1"/>
  <c r="AC24" i="1"/>
  <c r="AB24" i="1"/>
  <c r="AA24" i="1"/>
  <c r="X24" i="1"/>
  <c r="W24" i="1"/>
  <c r="V24" i="1"/>
  <c r="S24" i="1"/>
  <c r="R24" i="1"/>
  <c r="Q24" i="1"/>
  <c r="AC23" i="1"/>
  <c r="AB23" i="1"/>
  <c r="AA23" i="1"/>
  <c r="X23" i="1"/>
  <c r="W23" i="1"/>
  <c r="V23" i="1"/>
  <c r="S23" i="1"/>
  <c r="R23" i="1"/>
  <c r="Q23" i="1"/>
  <c r="AC22" i="1"/>
  <c r="AB22" i="1"/>
  <c r="AA22" i="1"/>
  <c r="X22" i="1"/>
  <c r="W22" i="1"/>
  <c r="V22" i="1"/>
  <c r="S22" i="1"/>
  <c r="R22" i="1"/>
  <c r="Q22" i="1"/>
  <c r="AC21" i="1"/>
  <c r="AB21" i="1"/>
  <c r="AA21" i="1"/>
  <c r="X21" i="1"/>
  <c r="W21" i="1"/>
  <c r="V21" i="1"/>
  <c r="S21" i="1"/>
  <c r="R21" i="1"/>
  <c r="Q21" i="1"/>
  <c r="AC20" i="1"/>
  <c r="AB20" i="1"/>
  <c r="AA20" i="1"/>
  <c r="X20" i="1"/>
  <c r="W20" i="1"/>
  <c r="V20" i="1"/>
  <c r="S20" i="1"/>
  <c r="R20" i="1"/>
  <c r="Q20" i="1"/>
  <c r="AC19" i="1"/>
  <c r="AB19" i="1"/>
  <c r="AA19" i="1"/>
  <c r="X19" i="1"/>
  <c r="W19" i="1"/>
  <c r="V19" i="1"/>
  <c r="S19" i="1"/>
  <c r="R19" i="1"/>
  <c r="Q19" i="1"/>
  <c r="AC18" i="1"/>
  <c r="AB18" i="1"/>
  <c r="AA18" i="1"/>
  <c r="X18" i="1"/>
  <c r="W18" i="1"/>
  <c r="V18" i="1"/>
  <c r="S18" i="1"/>
  <c r="R18" i="1"/>
  <c r="Q18" i="1"/>
  <c r="AC17" i="1"/>
  <c r="AB17" i="1"/>
  <c r="AA17" i="1"/>
  <c r="X17" i="1"/>
  <c r="W17" i="1"/>
  <c r="V17" i="1"/>
  <c r="S17" i="1"/>
  <c r="R17" i="1"/>
  <c r="Q17" i="1"/>
  <c r="AC16" i="1"/>
  <c r="AB16" i="1"/>
  <c r="AA16" i="1"/>
  <c r="X16" i="1"/>
  <c r="W16" i="1"/>
  <c r="V16" i="1"/>
  <c r="S16" i="1"/>
  <c r="R16" i="1"/>
  <c r="Q16" i="1"/>
  <c r="AC15" i="1"/>
  <c r="AB15" i="1"/>
  <c r="AA15" i="1"/>
  <c r="X15" i="1"/>
  <c r="W15" i="1"/>
  <c r="V15" i="1"/>
  <c r="S15" i="1"/>
  <c r="R15" i="1"/>
  <c r="Q15" i="1"/>
  <c r="AC14" i="1"/>
  <c r="AB14" i="1"/>
  <c r="AA14" i="1"/>
  <c r="X14" i="1"/>
  <c r="W14" i="1"/>
  <c r="V14" i="1"/>
  <c r="S14" i="1"/>
  <c r="R14" i="1"/>
  <c r="Q14" i="1"/>
  <c r="AC13" i="1"/>
  <c r="AB13" i="1"/>
  <c r="AA13" i="1"/>
  <c r="X13" i="1"/>
  <c r="W13" i="1"/>
  <c r="V13" i="1"/>
  <c r="V28" i="1" s="1"/>
  <c r="S13" i="1"/>
  <c r="R13" i="1"/>
  <c r="Q13" i="1"/>
  <c r="AC12" i="1"/>
  <c r="AB12" i="1"/>
  <c r="AA12" i="1"/>
  <c r="X12" i="1"/>
  <c r="W12" i="1"/>
  <c r="V12" i="1"/>
  <c r="S12" i="1"/>
  <c r="R12" i="1"/>
  <c r="Q12" i="1"/>
  <c r="AC11" i="1"/>
  <c r="AB11" i="1"/>
  <c r="AA11" i="1"/>
  <c r="X11" i="1"/>
  <c r="W11" i="1"/>
  <c r="V11" i="1"/>
  <c r="S11" i="1"/>
  <c r="R11" i="1"/>
  <c r="Q11" i="1"/>
  <c r="AC10" i="1"/>
  <c r="AB10" i="1"/>
  <c r="AA10" i="1"/>
  <c r="X10" i="1"/>
  <c r="W10" i="1"/>
  <c r="V10" i="1"/>
  <c r="S10" i="1"/>
  <c r="S28" i="1" s="1"/>
  <c r="R10" i="1"/>
  <c r="Q10" i="1"/>
  <c r="AC9" i="1"/>
  <c r="AB9" i="1"/>
  <c r="AA9" i="1"/>
  <c r="X9" i="1"/>
  <c r="W9" i="1"/>
  <c r="V9" i="1"/>
  <c r="S9" i="1"/>
  <c r="R9" i="1"/>
  <c r="Q9" i="1"/>
  <c r="AC8" i="1"/>
  <c r="AC28" i="1" s="1"/>
  <c r="AB8" i="1"/>
  <c r="AB28" i="1" s="1"/>
  <c r="AA8" i="1"/>
  <c r="AA28" i="1" s="1"/>
  <c r="X8" i="1"/>
  <c r="X28" i="1" s="1"/>
  <c r="W8" i="1"/>
  <c r="W28" i="1" s="1"/>
  <c r="V8" i="1"/>
  <c r="S8" i="1"/>
  <c r="R8" i="1"/>
  <c r="R28" i="1" s="1"/>
  <c r="Q8" i="1"/>
  <c r="Q28" i="1" s="1"/>
</calcChain>
</file>

<file path=xl/sharedStrings.xml><?xml version="1.0" encoding="utf-8"?>
<sst xmlns="http://schemas.openxmlformats.org/spreadsheetml/2006/main" count="946" uniqueCount="65">
  <si>
    <t>Num Blocks Connected Per Evaluation Run</t>
  </si>
  <si>
    <t>Normalised num blocks connected</t>
  </si>
  <si>
    <t>Source Morphology: 1</t>
  </si>
  <si>
    <t>Target Morph: 1</t>
  </si>
  <si>
    <t>Target Morph: 2</t>
  </si>
  <si>
    <t>Target Morph: 3</t>
  </si>
  <si>
    <t>Level 1</t>
  </si>
  <si>
    <t>Level 2</t>
  </si>
  <si>
    <t>Level 3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</si>
  <si>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</si>
  <si>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</si>
  <si>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</si>
  <si>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</si>
  <si>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</si>
  <si>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</si>
  <si>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</si>
  <si>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</si>
  <si>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</si>
  <si>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</si>
  <si>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</si>
  <si>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</si>
  <si>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</si>
  <si>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</si>
  <si>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</si>
  <si>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</si>
  <si>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</si>
  <si>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</si>
  <si>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</si>
  <si>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</si>
  <si>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AVG</t>
  </si>
  <si>
    <t>Source Morphology: 2</t>
  </si>
  <si>
    <t>Source Morphology: 3</t>
  </si>
  <si>
    <t>Stats tests</t>
  </si>
  <si>
    <t>VS Morph: 2</t>
  </si>
  <si>
    <t>VS Morphology: 2</t>
  </si>
  <si>
    <t>T Test: Two Independent Samples</t>
  </si>
  <si>
    <t>SUMMARY</t>
  </si>
  <si>
    <t>Hyp Mean Diff</t>
  </si>
  <si>
    <t>Groups</t>
  </si>
  <si>
    <t>Count</t>
  </si>
  <si>
    <t>Mean</t>
  </si>
  <si>
    <t>Variance</t>
  </si>
  <si>
    <t>Cohen d</t>
  </si>
  <si>
    <t>Group 1</t>
  </si>
  <si>
    <t>Group 2</t>
  </si>
  <si>
    <t>Pooled</t>
  </si>
  <si>
    <t>T TEST: Equal Variances</t>
  </si>
  <si>
    <t>Alpha</t>
  </si>
  <si>
    <t xml:space="preserve"> </t>
  </si>
  <si>
    <t>std err</t>
  </si>
  <si>
    <t>t-stat</t>
  </si>
  <si>
    <t>df</t>
  </si>
  <si>
    <t>p-value</t>
  </si>
  <si>
    <t>t-crit</t>
  </si>
  <si>
    <t>lower</t>
  </si>
  <si>
    <t>upper</t>
  </si>
  <si>
    <t>sig</t>
  </si>
  <si>
    <t>effect r</t>
  </si>
  <si>
    <t>One Tail</t>
  </si>
  <si>
    <t>Two Tail</t>
  </si>
  <si>
    <t>T TEST: Unequal Variances</t>
  </si>
  <si>
    <t>VS Morphology: 3</t>
  </si>
  <si>
    <t>VS Morph: 1</t>
  </si>
  <si>
    <t>VS Morph: 3</t>
  </si>
  <si>
    <t>Vs Morph: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</si>
</sst>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8"/>
      </right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4"/>
  <sheetViews>
    <sheetView tabSelected="1" topLeftCell="AB48" workbookViewId="0">
      <selection activeCell="BM65" sqref="BM65"/>
    </sheetView>
  </sheetViews>
  <sheetFormatPr defaultRowHeight="15" x14ac:dyDescent="0.25"/>
  <sheetData>
    <row r="1" spans="1:75" x14ac:dyDescent="0.25">
      <c r="A1" t="s">
        <v>0</v>
      </c>
      <c r="P1" t="s">
        <v>1</v>
      </c>
      <c r="AF1" t="s">
        <v>32</v>
      </c>
    </row>
    <row r="3" spans="1:75" x14ac:dyDescent="0.25">
      <c r="A3" t="s">
        <v>2</v>
      </c>
      <c r="P3" t="s">
        <v>2</v>
      </c>
      <c r="AF3" t="s">
        <v>2</v>
      </c>
    </row>
    <row r="4" spans="1:75" x14ac:dyDescent="0.25">
      <c r="AF4" t="s">
        <v>34</v>
      </c>
      <c r="BC4" t="s">
        <v>61</v>
      </c>
    </row>
    <row r="5" spans="1:75" x14ac:dyDescent="0.25">
      <c r="A5" t="s">
        <v>3</v>
      </c>
      <c r="F5" t="s">
        <v>4</v>
      </c>
      <c r="K5" t="s">
        <v>5</v>
      </c>
      <c r="P5" t="s">
        <v>3</v>
      </c>
      <c r="U5" t="s">
        <v>4</v>
      </c>
      <c r="Z5" t="s">
        <v>5</v>
      </c>
    </row>
    <row r="6" spans="1:75" x14ac:dyDescent="0.25">
      <c r="AF6" s="5" t="s">
        <v>6</v>
      </c>
      <c r="AR6" t="s">
        <v>8</v>
      </c>
      <c r="BC6" t="s">
        <v>6</v>
      </c>
      <c r="BN6" t="s">
        <v>8</v>
      </c>
    </row>
    <row r="7" spans="1:75" x14ac:dyDescent="0.25">
      <c r="B7" s="1" t="s">
        <v>6</v>
      </c>
      <c r="C7" s="1" t="s">
        <v>7</v>
      </c>
      <c r="D7" s="1" t="s">
        <v>8</v>
      </c>
      <c r="G7" s="1" t="s">
        <v>6</v>
      </c>
      <c r="H7" s="1" t="s">
        <v>7</v>
      </c>
      <c r="I7" s="1" t="s">
        <v>8</v>
      </c>
      <c r="L7" s="1" t="s">
        <v>6</v>
      </c>
      <c r="M7" s="1" t="s">
        <v>7</v>
      </c>
      <c r="N7" s="1" t="s">
        <v>8</v>
      </c>
      <c r="Q7" s="1" t="s">
        <v>6</v>
      </c>
      <c r="R7" s="1" t="s">
        <v>7</v>
      </c>
      <c r="S7" s="1" t="s">
        <v>8</v>
      </c>
      <c r="V7" s="1" t="s">
        <v>6</v>
      </c>
      <c r="W7" s="1" t="s">
        <v>7</v>
      </c>
      <c r="X7" s="1" t="s">
        <v>8</v>
      </c>
      <c r="AA7" s="1" t="s">
        <v>6</v>
      </c>
      <c r="AB7" s="1" t="s">
        <v>7</v>
      </c>
      <c r="AC7" s="1" t="s">
        <v>8</v>
      </c>
      <c r="AF7" t="s">
        <v>35</v>
      </c>
      <c r="AR7" t="s">
        <v>35</v>
      </c>
      <c r="BC7" t="s">
        <v>35</v>
      </c>
      <c r="BN7" t="s">
        <v>35</v>
      </c>
    </row>
    <row r="8" spans="1:75" x14ac:dyDescent="0.25">
      <c r="A8" s="1" t="s">
        <v>9</v>
      </c>
      <c r="B8">
        <v>12</v>
      </c>
      <c r="C8">
        <v>6</v>
      </c>
      <c r="D8">
        <v>15</v>
      </c>
      <c r="F8" s="1" t="s">
        <v>9</v>
      </c>
      <c r="G8">
        <v>12</v>
      </c>
      <c r="H8">
        <v>0</v>
      </c>
      <c r="I8">
        <v>15</v>
      </c>
      <c r="K8" s="1" t="s">
        <v>9</v>
      </c>
      <c r="L8">
        <v>14</v>
      </c>
      <c r="M8">
        <v>2</v>
      </c>
      <c r="N8">
        <v>10</v>
      </c>
      <c r="P8" s="1" t="s">
        <v>9</v>
      </c>
      <c r="Q8">
        <f>B8/15</f>
        <v>0.8</v>
      </c>
      <c r="R8">
        <f t="shared" ref="R8:S23" si="0">C8/15</f>
        <v>0.4</v>
      </c>
      <c r="S8">
        <f t="shared" si="0"/>
        <v>1</v>
      </c>
      <c r="U8" s="1" t="s">
        <v>9</v>
      </c>
      <c r="V8">
        <f>G8/15</f>
        <v>0.8</v>
      </c>
      <c r="W8">
        <f t="shared" ref="W8:X23" si="1">H8/15</f>
        <v>0</v>
      </c>
      <c r="X8">
        <f t="shared" si="1"/>
        <v>1</v>
      </c>
      <c r="Z8" s="1" t="s">
        <v>9</v>
      </c>
      <c r="AA8">
        <f>L8/15</f>
        <v>0.93333333333333335</v>
      </c>
      <c r="AB8">
        <f t="shared" ref="AB8:AC23" si="2">M8/15</f>
        <v>0.13333333333333333</v>
      </c>
      <c r="AC8">
        <f t="shared" si="2"/>
        <v>0.66666666666666663</v>
      </c>
    </row>
    <row r="9" spans="1:75" ht="15.75" thickBot="1" x14ac:dyDescent="0.3">
      <c r="A9" s="1" t="s">
        <v>10</v>
      </c>
      <c r="B9">
        <v>15</v>
      </c>
      <c r="C9">
        <v>4</v>
      </c>
      <c r="D9">
        <v>11</v>
      </c>
      <c r="F9" s="1" t="s">
        <v>10</v>
      </c>
      <c r="G9">
        <v>12</v>
      </c>
      <c r="H9">
        <v>2</v>
      </c>
      <c r="I9">
        <v>14</v>
      </c>
      <c r="K9" s="1" t="s">
        <v>10</v>
      </c>
      <c r="L9">
        <v>9</v>
      </c>
      <c r="M9">
        <v>0</v>
      </c>
      <c r="N9">
        <v>14</v>
      </c>
      <c r="P9" s="1" t="s">
        <v>10</v>
      </c>
      <c r="Q9">
        <f t="shared" ref="Q9:S27" si="3">B9/15</f>
        <v>1</v>
      </c>
      <c r="R9">
        <f t="shared" si="0"/>
        <v>0.26666666666666666</v>
      </c>
      <c r="S9">
        <f t="shared" si="0"/>
        <v>0.73333333333333328</v>
      </c>
      <c r="U9" s="1" t="s">
        <v>10</v>
      </c>
      <c r="V9">
        <f t="shared" ref="V9:X27" si="4">G9/15</f>
        <v>0.8</v>
      </c>
      <c r="W9">
        <f t="shared" si="1"/>
        <v>0.13333333333333333</v>
      </c>
      <c r="X9">
        <f t="shared" si="1"/>
        <v>0.93333333333333335</v>
      </c>
      <c r="Z9" s="1" t="s">
        <v>10</v>
      </c>
      <c r="AA9">
        <f t="shared" ref="AA9:AC27" si="5">L9/15</f>
        <v>0.6</v>
      </c>
      <c r="AB9">
        <f t="shared" si="2"/>
        <v>0</v>
      </c>
      <c r="AC9">
        <f t="shared" si="2"/>
        <v>0.93333333333333335</v>
      </c>
      <c r="AF9" t="s">
        <v>36</v>
      </c>
      <c r="AI9" t="s">
        <v>37</v>
      </c>
      <c r="AJ9">
        <v>0</v>
      </c>
      <c r="AR9" t="s">
        <v>36</v>
      </c>
      <c r="AU9" t="s">
        <v>37</v>
      </c>
      <c r="AV9">
        <v>0</v>
      </c>
      <c r="BC9" t="s">
        <v>36</v>
      </c>
      <c r="BF9" t="s">
        <v>37</v>
      </c>
      <c r="BG9">
        <v>0</v>
      </c>
      <c r="BN9" t="s">
        <v>36</v>
      </c>
      <c r="BQ9" t="s">
        <v>37</v>
      </c>
      <c r="BR9">
        <v>0</v>
      </c>
    </row>
    <row r="10" spans="1:75" ht="15.75" thickTop="1" x14ac:dyDescent="0.25">
      <c r="A10" s="1" t="s">
        <v>11</v>
      </c>
      <c r="B10">
        <v>15</v>
      </c>
      <c r="C10">
        <v>4</v>
      </c>
      <c r="D10">
        <v>11</v>
      </c>
      <c r="F10" s="1" t="s">
        <v>11</v>
      </c>
      <c r="G10">
        <v>15</v>
      </c>
      <c r="H10">
        <v>0</v>
      </c>
      <c r="I10">
        <v>13</v>
      </c>
      <c r="K10" s="1" t="s">
        <v>11</v>
      </c>
      <c r="L10">
        <v>15</v>
      </c>
      <c r="M10">
        <v>0</v>
      </c>
      <c r="N10">
        <v>15</v>
      </c>
      <c r="P10" s="1" t="s">
        <v>11</v>
      </c>
      <c r="Q10">
        <f t="shared" si="3"/>
        <v>1</v>
      </c>
      <c r="R10">
        <f t="shared" si="0"/>
        <v>0.26666666666666666</v>
      </c>
      <c r="S10">
        <f t="shared" si="0"/>
        <v>0.73333333333333328</v>
      </c>
      <c r="U10" s="1" t="s">
        <v>11</v>
      </c>
      <c r="V10">
        <f t="shared" si="4"/>
        <v>1</v>
      </c>
      <c r="W10">
        <f t="shared" si="1"/>
        <v>0</v>
      </c>
      <c r="X10">
        <f t="shared" si="1"/>
        <v>0.8666666666666667</v>
      </c>
      <c r="Z10" s="1" t="s">
        <v>11</v>
      </c>
      <c r="AA10">
        <f t="shared" si="5"/>
        <v>1</v>
      </c>
      <c r="AB10">
        <f t="shared" si="2"/>
        <v>0</v>
      </c>
      <c r="AC10">
        <f t="shared" si="2"/>
        <v>1</v>
      </c>
      <c r="AF10" s="6" t="s">
        <v>38</v>
      </c>
      <c r="AG10" s="6" t="s">
        <v>39</v>
      </c>
      <c r="AH10" s="6" t="s">
        <v>40</v>
      </c>
      <c r="AI10" s="6" t="s">
        <v>41</v>
      </c>
      <c r="AJ10" s="6" t="s">
        <v>42</v>
      </c>
      <c r="AR10" s="15" t="s">
        <v>38</v>
      </c>
      <c r="AS10" s="16" t="s">
        <v>39</v>
      </c>
      <c r="AT10" s="17" t="s">
        <v>40</v>
      </c>
      <c r="AU10" s="17" t="s">
        <v>41</v>
      </c>
      <c r="AV10" s="17" t="s">
        <v>42</v>
      </c>
      <c r="BC10" s="6" t="s">
        <v>38</v>
      </c>
      <c r="BD10" s="6" t="s">
        <v>39</v>
      </c>
      <c r="BE10" s="6" t="s">
        <v>40</v>
      </c>
      <c r="BF10" s="6" t="s">
        <v>41</v>
      </c>
      <c r="BG10" s="6" t="s">
        <v>42</v>
      </c>
      <c r="BN10" s="6" t="s">
        <v>38</v>
      </c>
      <c r="BO10" s="6" t="s">
        <v>39</v>
      </c>
      <c r="BP10" s="6" t="s">
        <v>40</v>
      </c>
      <c r="BQ10" s="6" t="s">
        <v>41</v>
      </c>
      <c r="BR10" s="6" t="s">
        <v>42</v>
      </c>
    </row>
    <row r="11" spans="1:75" x14ac:dyDescent="0.25">
      <c r="A11" s="1" t="s">
        <v>12</v>
      </c>
      <c r="B11">
        <v>15</v>
      </c>
      <c r="C11">
        <v>2</v>
      </c>
      <c r="D11">
        <v>15</v>
      </c>
      <c r="F11" s="1" t="s">
        <v>12</v>
      </c>
      <c r="G11">
        <v>12</v>
      </c>
      <c r="H11">
        <v>4</v>
      </c>
      <c r="I11">
        <v>12</v>
      </c>
      <c r="K11" s="1" t="s">
        <v>12</v>
      </c>
      <c r="L11">
        <v>12</v>
      </c>
      <c r="M11">
        <v>0</v>
      </c>
      <c r="N11">
        <v>11</v>
      </c>
      <c r="P11" s="1" t="s">
        <v>12</v>
      </c>
      <c r="Q11">
        <f t="shared" si="3"/>
        <v>1</v>
      </c>
      <c r="R11">
        <f t="shared" si="0"/>
        <v>0.13333333333333333</v>
      </c>
      <c r="S11">
        <f t="shared" si="0"/>
        <v>1</v>
      </c>
      <c r="U11" s="1" t="s">
        <v>12</v>
      </c>
      <c r="V11">
        <f t="shared" si="4"/>
        <v>0.8</v>
      </c>
      <c r="W11">
        <f t="shared" si="1"/>
        <v>0.26666666666666666</v>
      </c>
      <c r="X11">
        <f t="shared" si="1"/>
        <v>0.8</v>
      </c>
      <c r="Z11" s="1" t="s">
        <v>12</v>
      </c>
      <c r="AA11">
        <f t="shared" si="5"/>
        <v>0.8</v>
      </c>
      <c r="AB11">
        <f t="shared" si="2"/>
        <v>0</v>
      </c>
      <c r="AC11">
        <f t="shared" si="2"/>
        <v>0.73333333333333328</v>
      </c>
      <c r="AF11" t="s">
        <v>43</v>
      </c>
      <c r="AG11">
        <f>COUNT(Q8:Q27)</f>
        <v>20</v>
      </c>
      <c r="AH11">
        <f>AVERAGE(Q8:Q27)</f>
        <v>0.88000000000000012</v>
      </c>
      <c r="AI11">
        <f>VAR(Q8:Q27)</f>
        <v>1.5251461988303879E-2</v>
      </c>
      <c r="AR11" s="9" t="s">
        <v>43</v>
      </c>
      <c r="AS11" s="10">
        <f>COUNT(S8:S27)</f>
        <v>20</v>
      </c>
      <c r="AT11">
        <f>AVERAGE(S8:S27)</f>
        <v>0.84000000000000008</v>
      </c>
      <c r="AU11">
        <f>VAR(S8:S27)</f>
        <v>1.6561403508771975E-2</v>
      </c>
      <c r="BC11" t="s">
        <v>43</v>
      </c>
      <c r="BD11">
        <f>COUNT(Q8:Q27)</f>
        <v>20</v>
      </c>
      <c r="BE11">
        <f>AVERAGE(Q8:Q27)</f>
        <v>0.88000000000000012</v>
      </c>
      <c r="BF11">
        <f>VAR(Q8:Q27)</f>
        <v>1.5251461988303879E-2</v>
      </c>
      <c r="BN11" t="s">
        <v>43</v>
      </c>
      <c r="BO11">
        <f>COUNT(S8:S27)</f>
        <v>20</v>
      </c>
      <c r="BP11">
        <f>AVERAGE(S8:S27)</f>
        <v>0.84000000000000008</v>
      </c>
      <c r="BQ11">
        <f>VAR(S8:S27)</f>
        <v>1.6561403508771975E-2</v>
      </c>
    </row>
    <row r="12" spans="1:75" x14ac:dyDescent="0.25">
      <c r="A12" s="1" t="s">
        <v>13</v>
      </c>
      <c r="B12">
        <v>12</v>
      </c>
      <c r="C12">
        <v>0</v>
      </c>
      <c r="D12">
        <v>12</v>
      </c>
      <c r="F12" s="1" t="s">
        <v>13</v>
      </c>
      <c r="G12">
        <v>14</v>
      </c>
      <c r="H12">
        <v>2</v>
      </c>
      <c r="I12">
        <v>10</v>
      </c>
      <c r="K12" s="1" t="s">
        <v>13</v>
      </c>
      <c r="L12">
        <v>13</v>
      </c>
      <c r="M12">
        <v>2</v>
      </c>
      <c r="N12">
        <v>10</v>
      </c>
      <c r="P12" s="1" t="s">
        <v>13</v>
      </c>
      <c r="Q12">
        <f t="shared" si="3"/>
        <v>0.8</v>
      </c>
      <c r="R12">
        <f t="shared" si="0"/>
        <v>0</v>
      </c>
      <c r="S12">
        <f t="shared" si="0"/>
        <v>0.8</v>
      </c>
      <c r="U12" s="1" t="s">
        <v>13</v>
      </c>
      <c r="V12">
        <f t="shared" si="4"/>
        <v>0.93333333333333335</v>
      </c>
      <c r="W12">
        <f t="shared" si="1"/>
        <v>0.13333333333333333</v>
      </c>
      <c r="X12">
        <f t="shared" si="1"/>
        <v>0.66666666666666663</v>
      </c>
      <c r="Z12" s="1" t="s">
        <v>13</v>
      </c>
      <c r="AA12">
        <f t="shared" si="5"/>
        <v>0.8666666666666667</v>
      </c>
      <c r="AB12">
        <f t="shared" si="2"/>
        <v>0.13333333333333333</v>
      </c>
      <c r="AC12">
        <f t="shared" si="2"/>
        <v>0.66666666666666663</v>
      </c>
      <c r="AF12" t="s">
        <v>44</v>
      </c>
      <c r="AG12">
        <f>COUNT(V8:V27)</f>
        <v>20</v>
      </c>
      <c r="AH12">
        <f>AVERAGE(V8:V27)</f>
        <v>0.83000000000000007</v>
      </c>
      <c r="AI12">
        <f>VAR(V8:V27)</f>
        <v>1.9403508771929791E-2</v>
      </c>
      <c r="AR12" s="9" t="s">
        <v>44</v>
      </c>
      <c r="AS12" s="10">
        <f>COUNT(AC8:AC27)</f>
        <v>20</v>
      </c>
      <c r="AT12">
        <f>AVERAGE(AC8:AC27)</f>
        <v>0.84000000000000008</v>
      </c>
      <c r="AU12">
        <f>VAR(AC8:AC27)</f>
        <v>1.2350877192982498E-2</v>
      </c>
      <c r="BC12" t="s">
        <v>44</v>
      </c>
      <c r="BD12">
        <f>COUNT(AA8:AA27)</f>
        <v>20</v>
      </c>
      <c r="BE12">
        <f>AVERAGE(AA8:AA27)</f>
        <v>0.80666666666666664</v>
      </c>
      <c r="BF12">
        <f>VAR(AA8:AA27)</f>
        <v>1.6327485380117062E-2</v>
      </c>
      <c r="BN12" t="s">
        <v>44</v>
      </c>
      <c r="BO12">
        <f>COUNT(AC8:AC27)</f>
        <v>20</v>
      </c>
      <c r="BP12">
        <f>AVERAGE(AC8:AC27)</f>
        <v>0.84000000000000008</v>
      </c>
      <c r="BQ12">
        <f>VAR(AC8:AC27)</f>
        <v>1.2350877192982498E-2</v>
      </c>
    </row>
    <row r="13" spans="1:75" x14ac:dyDescent="0.25">
      <c r="A13" s="1" t="s">
        <v>14</v>
      </c>
      <c r="B13">
        <v>12</v>
      </c>
      <c r="C13">
        <v>2</v>
      </c>
      <c r="D13">
        <v>10</v>
      </c>
      <c r="F13" s="1" t="s">
        <v>14</v>
      </c>
      <c r="G13">
        <v>13</v>
      </c>
      <c r="H13">
        <v>4</v>
      </c>
      <c r="I13">
        <v>14</v>
      </c>
      <c r="K13" s="1" t="s">
        <v>14</v>
      </c>
      <c r="L13">
        <v>12</v>
      </c>
      <c r="M13">
        <v>2</v>
      </c>
      <c r="N13">
        <v>15</v>
      </c>
      <c r="P13" s="1" t="s">
        <v>14</v>
      </c>
      <c r="Q13">
        <f t="shared" si="3"/>
        <v>0.8</v>
      </c>
      <c r="R13">
        <f t="shared" si="0"/>
        <v>0.13333333333333333</v>
      </c>
      <c r="S13">
        <f t="shared" si="0"/>
        <v>0.66666666666666663</v>
      </c>
      <c r="U13" s="1" t="s">
        <v>14</v>
      </c>
      <c r="V13">
        <f t="shared" si="4"/>
        <v>0.8666666666666667</v>
      </c>
      <c r="W13">
        <f t="shared" si="1"/>
        <v>0.26666666666666666</v>
      </c>
      <c r="X13">
        <f t="shared" si="1"/>
        <v>0.93333333333333335</v>
      </c>
      <c r="Z13" s="1" t="s">
        <v>14</v>
      </c>
      <c r="AA13">
        <f t="shared" si="5"/>
        <v>0.8</v>
      </c>
      <c r="AB13">
        <f t="shared" si="2"/>
        <v>0.13333333333333333</v>
      </c>
      <c r="AC13">
        <f t="shared" si="2"/>
        <v>1</v>
      </c>
      <c r="AF13" s="7" t="s">
        <v>45</v>
      </c>
      <c r="AG13" s="7"/>
      <c r="AH13" s="7"/>
      <c r="AI13" s="7">
        <f>((AG11-1)*AI11+(AG12-1)*AI12)/(AG11+AG12-2)</f>
        <v>1.7327485380116834E-2</v>
      </c>
      <c r="AJ13" s="7">
        <f>ABS(AH11-AH12-AJ9)/SQRT(AI13)</f>
        <v>0.37984134386203927</v>
      </c>
      <c r="AR13" s="18" t="s">
        <v>45</v>
      </c>
      <c r="AS13" s="19"/>
      <c r="AT13" s="7"/>
      <c r="AU13" s="7">
        <f>((AS11-1)*AU11+(AS12-1)*AU12)/(AS11+AS12-2)</f>
        <v>1.4456140350877236E-2</v>
      </c>
      <c r="AV13" s="7">
        <f>ABS(AT11-AT12-AV9)/SQRT(AU13)</f>
        <v>0</v>
      </c>
      <c r="BC13" s="7" t="s">
        <v>45</v>
      </c>
      <c r="BD13" s="7"/>
      <c r="BE13" s="7"/>
      <c r="BF13" s="7">
        <f>((BD11-1)*BF11+(BD12-1)*BF12)/(BD11+BD12-2)</f>
        <v>1.5789473684210471E-2</v>
      </c>
      <c r="BG13" s="7">
        <f>ABS(BE11-BE12-BG9)/SQRT(BF13)</f>
        <v>0.58360311221976457</v>
      </c>
      <c r="BN13" s="7" t="s">
        <v>45</v>
      </c>
      <c r="BO13" s="7"/>
      <c r="BP13" s="7"/>
      <c r="BQ13" s="7">
        <f>((BO11-1)*BQ11+(BO12-1)*BQ12)/(BO11+BO12-2)</f>
        <v>1.4456140350877236E-2</v>
      </c>
      <c r="BR13" s="7">
        <f>ABS(BP11-BP12-BR9)/SQRT(BQ13)</f>
        <v>0</v>
      </c>
    </row>
    <row r="14" spans="1:75" x14ac:dyDescent="0.25">
      <c r="A14" s="1" t="s">
        <v>15</v>
      </c>
      <c r="B14">
        <v>11</v>
      </c>
      <c r="C14">
        <v>0</v>
      </c>
      <c r="D14">
        <v>14</v>
      </c>
      <c r="F14" s="1" t="s">
        <v>15</v>
      </c>
      <c r="G14">
        <v>12</v>
      </c>
      <c r="H14">
        <v>2</v>
      </c>
      <c r="I14">
        <v>14</v>
      </c>
      <c r="K14" s="1" t="s">
        <v>15</v>
      </c>
      <c r="L14">
        <v>11</v>
      </c>
      <c r="M14">
        <v>0</v>
      </c>
      <c r="N14">
        <v>14</v>
      </c>
      <c r="P14" s="1" t="s">
        <v>15</v>
      </c>
      <c r="Q14">
        <f t="shared" si="3"/>
        <v>0.73333333333333328</v>
      </c>
      <c r="R14">
        <f t="shared" si="0"/>
        <v>0</v>
      </c>
      <c r="S14">
        <f t="shared" si="0"/>
        <v>0.93333333333333335</v>
      </c>
      <c r="U14" s="1" t="s">
        <v>15</v>
      </c>
      <c r="V14">
        <f t="shared" si="4"/>
        <v>0.8</v>
      </c>
      <c r="W14">
        <f t="shared" si="1"/>
        <v>0.13333333333333333</v>
      </c>
      <c r="X14">
        <f t="shared" si="1"/>
        <v>0.93333333333333335</v>
      </c>
      <c r="Z14" s="1" t="s">
        <v>15</v>
      </c>
      <c r="AA14">
        <f t="shared" si="5"/>
        <v>0.73333333333333328</v>
      </c>
      <c r="AB14">
        <f t="shared" si="2"/>
        <v>0</v>
      </c>
      <c r="AC14">
        <f t="shared" si="2"/>
        <v>0.93333333333333335</v>
      </c>
    </row>
    <row r="15" spans="1:75" ht="15.75" thickBot="1" x14ac:dyDescent="0.3">
      <c r="A15" s="1" t="s">
        <v>16</v>
      </c>
      <c r="B15">
        <v>13</v>
      </c>
      <c r="C15">
        <v>2</v>
      </c>
      <c r="D15">
        <v>11</v>
      </c>
      <c r="F15" s="1" t="s">
        <v>16</v>
      </c>
      <c r="G15">
        <v>13</v>
      </c>
      <c r="H15">
        <v>2</v>
      </c>
      <c r="I15">
        <v>15</v>
      </c>
      <c r="K15" s="1" t="s">
        <v>16</v>
      </c>
      <c r="L15">
        <v>12</v>
      </c>
      <c r="M15">
        <v>0</v>
      </c>
      <c r="N15">
        <v>11</v>
      </c>
      <c r="P15" s="1" t="s">
        <v>16</v>
      </c>
      <c r="Q15">
        <f t="shared" si="3"/>
        <v>0.8666666666666667</v>
      </c>
      <c r="R15">
        <f t="shared" si="0"/>
        <v>0.13333333333333333</v>
      </c>
      <c r="S15">
        <f t="shared" si="0"/>
        <v>0.73333333333333328</v>
      </c>
      <c r="U15" s="1" t="s">
        <v>16</v>
      </c>
      <c r="V15">
        <f t="shared" si="4"/>
        <v>0.8666666666666667</v>
      </c>
      <c r="W15">
        <f t="shared" si="1"/>
        <v>0.13333333333333333</v>
      </c>
      <c r="X15">
        <f t="shared" si="1"/>
        <v>1</v>
      </c>
      <c r="Z15" s="1" t="s">
        <v>16</v>
      </c>
      <c r="AA15">
        <f t="shared" si="5"/>
        <v>0.8</v>
      </c>
      <c r="AB15">
        <f t="shared" si="2"/>
        <v>0</v>
      </c>
      <c r="AC15">
        <f t="shared" si="2"/>
        <v>0.73333333333333328</v>
      </c>
      <c r="AF15" t="s">
        <v>46</v>
      </c>
      <c r="AJ15" t="s">
        <v>47</v>
      </c>
      <c r="AK15">
        <v>0.05</v>
      </c>
      <c r="AR15" s="11" t="s">
        <v>46</v>
      </c>
      <c r="AS15" s="11"/>
      <c r="AV15" t="s">
        <v>47</v>
      </c>
      <c r="AW15">
        <v>0.05</v>
      </c>
      <c r="BC15" t="s">
        <v>46</v>
      </c>
      <c r="BG15" t="s">
        <v>47</v>
      </c>
      <c r="BH15">
        <v>0.05</v>
      </c>
      <c r="BN15" t="s">
        <v>46</v>
      </c>
      <c r="BR15" t="s">
        <v>47</v>
      </c>
      <c r="BS15">
        <v>0.05</v>
      </c>
    </row>
    <row r="16" spans="1:75" ht="15.75" thickTop="1" x14ac:dyDescent="0.25">
      <c r="A16" s="1" t="s">
        <v>17</v>
      </c>
      <c r="B16">
        <v>15</v>
      </c>
      <c r="C16">
        <v>0</v>
      </c>
      <c r="D16">
        <v>11</v>
      </c>
      <c r="F16" s="1" t="s">
        <v>17</v>
      </c>
      <c r="G16">
        <v>15</v>
      </c>
      <c r="H16">
        <v>0</v>
      </c>
      <c r="I16">
        <v>11</v>
      </c>
      <c r="K16" s="1" t="s">
        <v>17</v>
      </c>
      <c r="L16">
        <v>15</v>
      </c>
      <c r="M16">
        <v>4</v>
      </c>
      <c r="N16">
        <v>13</v>
      </c>
      <c r="P16" s="1" t="s">
        <v>17</v>
      </c>
      <c r="Q16">
        <f t="shared" si="3"/>
        <v>1</v>
      </c>
      <c r="R16">
        <f t="shared" si="0"/>
        <v>0</v>
      </c>
      <c r="S16">
        <f t="shared" si="0"/>
        <v>0.73333333333333328</v>
      </c>
      <c r="U16" s="1" t="s">
        <v>17</v>
      </c>
      <c r="V16">
        <f t="shared" si="4"/>
        <v>1</v>
      </c>
      <c r="W16">
        <f t="shared" si="1"/>
        <v>0</v>
      </c>
      <c r="X16">
        <f t="shared" si="1"/>
        <v>0.73333333333333328</v>
      </c>
      <c r="Z16" s="1" t="s">
        <v>17</v>
      </c>
      <c r="AA16">
        <f t="shared" si="5"/>
        <v>1</v>
      </c>
      <c r="AB16">
        <f t="shared" si="2"/>
        <v>0.26666666666666666</v>
      </c>
      <c r="AC16">
        <f t="shared" si="2"/>
        <v>0.8666666666666667</v>
      </c>
      <c r="AF16" s="6" t="s">
        <v>48</v>
      </c>
      <c r="AG16" s="6" t="s">
        <v>49</v>
      </c>
      <c r="AH16" s="6" t="s">
        <v>50</v>
      </c>
      <c r="AI16" s="6" t="s">
        <v>51</v>
      </c>
      <c r="AJ16" s="6" t="s">
        <v>52</v>
      </c>
      <c r="AK16" s="6" t="s">
        <v>53</v>
      </c>
      <c r="AL16" s="6" t="s">
        <v>54</v>
      </c>
      <c r="AM16" s="6" t="s">
        <v>55</v>
      </c>
      <c r="AN16" s="6" t="s">
        <v>56</v>
      </c>
      <c r="AO16" s="6" t="s">
        <v>57</v>
      </c>
      <c r="AR16" s="20" t="s">
        <v>48</v>
      </c>
      <c r="AS16" s="17" t="s">
        <v>49</v>
      </c>
      <c r="AT16" s="17" t="s">
        <v>50</v>
      </c>
      <c r="AU16" s="17" t="s">
        <v>51</v>
      </c>
      <c r="AV16" s="17" t="s">
        <v>52</v>
      </c>
      <c r="AW16" s="17" t="s">
        <v>53</v>
      </c>
      <c r="AX16" s="17" t="s">
        <v>54</v>
      </c>
      <c r="AY16" s="17" t="s">
        <v>55</v>
      </c>
      <c r="AZ16" s="17" t="s">
        <v>56</v>
      </c>
      <c r="BA16" s="17" t="s">
        <v>57</v>
      </c>
      <c r="BC16" s="6" t="s">
        <v>48</v>
      </c>
      <c r="BD16" s="6" t="s">
        <v>49</v>
      </c>
      <c r="BE16" s="6" t="s">
        <v>50</v>
      </c>
      <c r="BF16" s="6" t="s">
        <v>51</v>
      </c>
      <c r="BG16" s="6" t="s">
        <v>52</v>
      </c>
      <c r="BH16" s="6" t="s">
        <v>53</v>
      </c>
      <c r="BI16" s="6" t="s">
        <v>54</v>
      </c>
      <c r="BJ16" s="6" t="s">
        <v>55</v>
      </c>
      <c r="BK16" s="6" t="s">
        <v>56</v>
      </c>
      <c r="BL16" s="6" t="s">
        <v>57</v>
      </c>
      <c r="BN16" s="6" t="s">
        <v>48</v>
      </c>
      <c r="BO16" s="6" t="s">
        <v>49</v>
      </c>
      <c r="BP16" s="6" t="s">
        <v>50</v>
      </c>
      <c r="BQ16" s="6" t="s">
        <v>51</v>
      </c>
      <c r="BR16" s="6" t="s">
        <v>52</v>
      </c>
      <c r="BS16" s="6" t="s">
        <v>53</v>
      </c>
      <c r="BT16" s="6" t="s">
        <v>54</v>
      </c>
      <c r="BU16" s="6" t="s">
        <v>55</v>
      </c>
      <c r="BV16" s="6" t="s">
        <v>56</v>
      </c>
      <c r="BW16" s="6" t="s">
        <v>57</v>
      </c>
    </row>
    <row r="17" spans="1:75" x14ac:dyDescent="0.25">
      <c r="A17" s="1" t="s">
        <v>18</v>
      </c>
      <c r="B17">
        <v>14</v>
      </c>
      <c r="C17">
        <v>0</v>
      </c>
      <c r="D17">
        <v>13</v>
      </c>
      <c r="F17" s="1" t="s">
        <v>18</v>
      </c>
      <c r="G17">
        <v>15</v>
      </c>
      <c r="H17">
        <v>0</v>
      </c>
      <c r="I17">
        <v>11</v>
      </c>
      <c r="K17" s="1" t="s">
        <v>18</v>
      </c>
      <c r="L17">
        <v>13</v>
      </c>
      <c r="M17">
        <v>0</v>
      </c>
      <c r="N17">
        <v>13</v>
      </c>
      <c r="P17" s="1" t="s">
        <v>18</v>
      </c>
      <c r="Q17">
        <f t="shared" si="3"/>
        <v>0.93333333333333335</v>
      </c>
      <c r="R17">
        <f t="shared" si="0"/>
        <v>0</v>
      </c>
      <c r="S17">
        <f t="shared" si="0"/>
        <v>0.8666666666666667</v>
      </c>
      <c r="U17" s="1" t="s">
        <v>18</v>
      </c>
      <c r="V17">
        <f t="shared" si="4"/>
        <v>1</v>
      </c>
      <c r="W17">
        <f t="shared" si="1"/>
        <v>0</v>
      </c>
      <c r="X17">
        <f t="shared" si="1"/>
        <v>0.73333333333333328</v>
      </c>
      <c r="Z17" s="1" t="s">
        <v>18</v>
      </c>
      <c r="AA17">
        <f t="shared" si="5"/>
        <v>0.8666666666666667</v>
      </c>
      <c r="AB17">
        <f t="shared" si="2"/>
        <v>0</v>
      </c>
      <c r="AC17">
        <f t="shared" si="2"/>
        <v>0.8666666666666667</v>
      </c>
      <c r="AF17" t="s">
        <v>58</v>
      </c>
      <c r="AG17">
        <f>SQRT(AI13*(1/AG11+1/AG12))</f>
        <v>4.1626296232209793E-2</v>
      </c>
      <c r="AH17">
        <f>(ABS(AH11-AH12-AJ9))/AG17</f>
        <v>1.2011637961032624</v>
      </c>
      <c r="AI17">
        <f>AG11+AG12-2</f>
        <v>38</v>
      </c>
      <c r="AJ17">
        <f>TDIST(AH17,AI17,1)</f>
        <v>0.11856057928741413</v>
      </c>
      <c r="AK17">
        <f>TINV(AK15*2,AI17)</f>
        <v>1.6859544601667387</v>
      </c>
      <c r="AN17" s="8" t="str">
        <f>IF(AJ17&lt;AK15,"yes","no")</f>
        <v>no</v>
      </c>
      <c r="AO17">
        <f>SQRT(AH17^2/(AH17^2+AI17))</f>
        <v>0.19125746516362818</v>
      </c>
      <c r="AR17" s="13" t="s">
        <v>58</v>
      </c>
      <c r="AS17">
        <f>SQRT(AU13*(1/AS11+1/AS12))</f>
        <v>3.8021231372586076E-2</v>
      </c>
      <c r="AT17">
        <f>(ABS(AT11-AT12-AV9))/AS17</f>
        <v>0</v>
      </c>
      <c r="AU17">
        <f>AS11+AS12-2</f>
        <v>38</v>
      </c>
      <c r="AV17">
        <f>TDIST(AT17,AU17,1)</f>
        <v>0.5</v>
      </c>
      <c r="AW17">
        <f>TINV(AW15*2,AU17)</f>
        <v>1.6859544601667387</v>
      </c>
      <c r="AZ17" s="8" t="str">
        <f>IF(AV17&lt;AW15,"yes","no")</f>
        <v>no</v>
      </c>
      <c r="BA17">
        <f>SQRT(AT17^2/(AT17^2+AU17))</f>
        <v>0</v>
      </c>
      <c r="BC17" t="s">
        <v>58</v>
      </c>
      <c r="BD17">
        <f>SQRT(BF13*(1/BD11+1/BD12))</f>
        <v>3.9735970711951243E-2</v>
      </c>
      <c r="BE17">
        <f>(ABS(BE11-BE12-BG9))/BD17</f>
        <v>1.8455150841773011</v>
      </c>
      <c r="BF17">
        <f>BD11+BD12-2</f>
        <v>38</v>
      </c>
      <c r="BG17">
        <f>TDIST(BE17,BF17,1)</f>
        <v>3.6382655361794587E-2</v>
      </c>
      <c r="BH17">
        <f>TINV(BH15*2,BF17)</f>
        <v>1.6859544601667387</v>
      </c>
      <c r="BK17" s="8" t="str">
        <f>IF(BG17&lt;BH15,"yes","no")</f>
        <v>yes</v>
      </c>
      <c r="BL17">
        <f>SQRT(BE17^2/(BE17^2+BF17))</f>
        <v>0.2868047559733744</v>
      </c>
      <c r="BN17" t="s">
        <v>58</v>
      </c>
      <c r="BO17">
        <f>SQRT(BQ13*(1/BO11+1/BO12))</f>
        <v>3.8021231372586076E-2</v>
      </c>
      <c r="BP17">
        <f>(ABS(BP11-BP12-BR9))/BO17</f>
        <v>0</v>
      </c>
      <c r="BQ17">
        <f>BO11+BO12-2</f>
        <v>38</v>
      </c>
      <c r="BR17">
        <f>TDIST(BP17,BQ17,1)</f>
        <v>0.5</v>
      </c>
      <c r="BS17">
        <f>TINV(BS15*2,BQ17)</f>
        <v>1.6859544601667387</v>
      </c>
      <c r="BV17" s="8" t="str">
        <f>IF(BR17&lt;BS15,"yes","no")</f>
        <v>no</v>
      </c>
      <c r="BW17">
        <f>SQRT(BP17^2/(BP17^2+BQ17))</f>
        <v>0</v>
      </c>
    </row>
    <row r="18" spans="1:75" x14ac:dyDescent="0.25">
      <c r="A18" s="1" t="s">
        <v>19</v>
      </c>
      <c r="B18">
        <v>14</v>
      </c>
      <c r="C18">
        <v>2</v>
      </c>
      <c r="D18">
        <v>14</v>
      </c>
      <c r="F18" s="1" t="s">
        <v>19</v>
      </c>
      <c r="G18">
        <v>13</v>
      </c>
      <c r="H18">
        <v>0</v>
      </c>
      <c r="I18">
        <v>11</v>
      </c>
      <c r="K18" s="1" t="s">
        <v>19</v>
      </c>
      <c r="L18">
        <v>13</v>
      </c>
      <c r="M18">
        <v>4</v>
      </c>
      <c r="N18">
        <v>12</v>
      </c>
      <c r="P18" s="1" t="s">
        <v>19</v>
      </c>
      <c r="Q18">
        <f t="shared" si="3"/>
        <v>0.93333333333333335</v>
      </c>
      <c r="R18">
        <f t="shared" si="0"/>
        <v>0.13333333333333333</v>
      </c>
      <c r="S18">
        <f t="shared" si="0"/>
        <v>0.93333333333333335</v>
      </c>
      <c r="U18" s="1" t="s">
        <v>19</v>
      </c>
      <c r="V18">
        <f t="shared" si="4"/>
        <v>0.8666666666666667</v>
      </c>
      <c r="W18">
        <f t="shared" si="1"/>
        <v>0</v>
      </c>
      <c r="X18">
        <f t="shared" si="1"/>
        <v>0.73333333333333328</v>
      </c>
      <c r="Z18" s="1" t="s">
        <v>19</v>
      </c>
      <c r="AA18">
        <f t="shared" si="5"/>
        <v>0.8666666666666667</v>
      </c>
      <c r="AB18">
        <f t="shared" si="2"/>
        <v>0.26666666666666666</v>
      </c>
      <c r="AC18">
        <f t="shared" si="2"/>
        <v>0.8</v>
      </c>
      <c r="AF18" t="s">
        <v>59</v>
      </c>
      <c r="AG18">
        <f>AG17</f>
        <v>4.1626296232209793E-2</v>
      </c>
      <c r="AH18">
        <f t="shared" ref="AH18:AI18" si="6">AH17</f>
        <v>1.2011637961032624</v>
      </c>
      <c r="AI18">
        <f t="shared" si="6"/>
        <v>38</v>
      </c>
      <c r="AJ18">
        <f>TDIST(AH18,AI18,2)</f>
        <v>0.23712115857482827</v>
      </c>
      <c r="AK18">
        <f>TINV(AK15,AI18)</f>
        <v>2.0243941639119702</v>
      </c>
      <c r="AL18">
        <f>(AH11-AH12)-AK18*AG18</f>
        <v>-3.4268031157756298E-2</v>
      </c>
      <c r="AM18">
        <f>(AH11-AH12)+AK18*AG18</f>
        <v>0.13426803115775637</v>
      </c>
      <c r="AN18" s="8" t="str">
        <f>IF(AJ18&lt;AK15,"yes","no")</f>
        <v>no</v>
      </c>
      <c r="AO18">
        <f>AO17</f>
        <v>0.19125746516362818</v>
      </c>
      <c r="AR18" s="13" t="s">
        <v>59</v>
      </c>
      <c r="AS18">
        <f>AS17</f>
        <v>3.8021231372586076E-2</v>
      </c>
      <c r="AT18">
        <f t="shared" ref="AT18:AU18" si="7">AT17</f>
        <v>0</v>
      </c>
      <c r="AU18">
        <f t="shared" si="7"/>
        <v>38</v>
      </c>
      <c r="AV18">
        <f>TDIST(AT18,AU18,2)</f>
        <v>1</v>
      </c>
      <c r="AW18">
        <f>TINV(AW15,AU18)</f>
        <v>2.0243941639119702</v>
      </c>
      <c r="AX18">
        <f>(AT11-AT12)-AW18*AS18</f>
        <v>-7.6969958895409959E-2</v>
      </c>
      <c r="AY18">
        <f>(AT11-AT12)+AW18*AS18</f>
        <v>7.6969958895409959E-2</v>
      </c>
      <c r="AZ18" s="8" t="str">
        <f>IF(AV18&lt;AW15,"yes","no")</f>
        <v>no</v>
      </c>
      <c r="BA18">
        <f>BA17</f>
        <v>0</v>
      </c>
      <c r="BC18" t="s">
        <v>59</v>
      </c>
      <c r="BD18">
        <f>BD17</f>
        <v>3.9735970711951243E-2</v>
      </c>
      <c r="BE18">
        <f t="shared" ref="BE18:BF18" si="8">BE17</f>
        <v>1.8455150841773011</v>
      </c>
      <c r="BF18">
        <f t="shared" si="8"/>
        <v>38</v>
      </c>
      <c r="BG18">
        <f>TDIST(BE18,BF18,2)</f>
        <v>7.2765310723589174E-2</v>
      </c>
      <c r="BH18">
        <f>TINV(BH15,BF18)</f>
        <v>2.0243941639119702</v>
      </c>
      <c r="BI18">
        <f>(BE11-BE12)-BH18*BD18</f>
        <v>-7.1079338733175956E-3</v>
      </c>
      <c r="BJ18">
        <f>(BE11-BE12)+BH18*BD18</f>
        <v>0.15377460053998454</v>
      </c>
      <c r="BK18" s="8" t="str">
        <f>IF(BG18&lt;BH15,"yes","no")</f>
        <v>no</v>
      </c>
      <c r="BL18">
        <f>BL17</f>
        <v>0.2868047559733744</v>
      </c>
      <c r="BN18" t="s">
        <v>59</v>
      </c>
      <c r="BO18">
        <f>BO17</f>
        <v>3.8021231372586076E-2</v>
      </c>
      <c r="BP18">
        <f t="shared" ref="BP18:BQ18" si="9">BP17</f>
        <v>0</v>
      </c>
      <c r="BQ18">
        <f t="shared" si="9"/>
        <v>38</v>
      </c>
      <c r="BR18">
        <f>TDIST(BP18,BQ18,2)</f>
        <v>1</v>
      </c>
      <c r="BS18">
        <f>TINV(BS15,BQ18)</f>
        <v>2.0243941639119702</v>
      </c>
      <c r="BT18">
        <f>(BP11-BP12)-BS18*BO18</f>
        <v>-7.6969958895409959E-2</v>
      </c>
      <c r="BU18">
        <f>(BP11-BP12)+BS18*BO18</f>
        <v>7.6969958895409959E-2</v>
      </c>
      <c r="BV18" s="8" t="str">
        <f>IF(BR18&lt;BS15,"yes","no")</f>
        <v>no</v>
      </c>
      <c r="BW18">
        <f>BW17</f>
        <v>0</v>
      </c>
    </row>
    <row r="19" spans="1:75" x14ac:dyDescent="0.25">
      <c r="A19" s="1" t="s">
        <v>20</v>
      </c>
      <c r="B19">
        <v>15</v>
      </c>
      <c r="C19">
        <v>2</v>
      </c>
      <c r="D19">
        <v>13</v>
      </c>
      <c r="F19" s="1" t="s">
        <v>20</v>
      </c>
      <c r="G19">
        <v>15</v>
      </c>
      <c r="H19">
        <v>0</v>
      </c>
      <c r="I19">
        <v>12</v>
      </c>
      <c r="K19" s="1" t="s">
        <v>20</v>
      </c>
      <c r="L19">
        <v>10</v>
      </c>
      <c r="M19">
        <v>2</v>
      </c>
      <c r="N19">
        <v>10</v>
      </c>
      <c r="P19" s="1" t="s">
        <v>20</v>
      </c>
      <c r="Q19">
        <f t="shared" si="3"/>
        <v>1</v>
      </c>
      <c r="R19">
        <f t="shared" si="0"/>
        <v>0.13333333333333333</v>
      </c>
      <c r="S19">
        <f t="shared" si="0"/>
        <v>0.8666666666666667</v>
      </c>
      <c r="U19" s="1" t="s">
        <v>20</v>
      </c>
      <c r="V19">
        <f t="shared" si="4"/>
        <v>1</v>
      </c>
      <c r="W19">
        <f t="shared" si="1"/>
        <v>0</v>
      </c>
      <c r="X19">
        <f t="shared" si="1"/>
        <v>0.8</v>
      </c>
      <c r="Z19" s="1" t="s">
        <v>20</v>
      </c>
      <c r="AA19">
        <f t="shared" si="5"/>
        <v>0.66666666666666663</v>
      </c>
      <c r="AB19">
        <f t="shared" si="2"/>
        <v>0.13333333333333333</v>
      </c>
      <c r="AC19">
        <f t="shared" si="2"/>
        <v>0.66666666666666663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R19" s="21"/>
      <c r="AS19" s="7"/>
      <c r="AT19" s="7"/>
      <c r="AU19" s="7"/>
      <c r="AV19" s="7"/>
      <c r="AW19" s="7"/>
      <c r="AX19" s="7"/>
      <c r="AY19" s="7"/>
      <c r="AZ19" s="7"/>
      <c r="BA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N19" s="7"/>
      <c r="BO19" s="7"/>
      <c r="BP19" s="7"/>
      <c r="BQ19" s="7"/>
      <c r="BR19" s="7"/>
      <c r="BS19" s="7"/>
      <c r="BT19" s="7"/>
      <c r="BU19" s="7"/>
      <c r="BV19" s="7"/>
      <c r="BW19" s="7"/>
    </row>
    <row r="20" spans="1:75" ht="15.75" thickBot="1" x14ac:dyDescent="0.3">
      <c r="A20" s="1" t="s">
        <v>21</v>
      </c>
      <c r="B20">
        <v>14</v>
      </c>
      <c r="C20">
        <v>6</v>
      </c>
      <c r="D20">
        <v>11</v>
      </c>
      <c r="F20" s="1" t="s">
        <v>21</v>
      </c>
      <c r="G20">
        <v>8</v>
      </c>
      <c r="H20">
        <v>0</v>
      </c>
      <c r="I20">
        <v>9</v>
      </c>
      <c r="K20" s="1" t="s">
        <v>21</v>
      </c>
      <c r="L20">
        <v>13</v>
      </c>
      <c r="M20">
        <v>2</v>
      </c>
      <c r="N20">
        <v>14</v>
      </c>
      <c r="P20" s="1" t="s">
        <v>21</v>
      </c>
      <c r="Q20">
        <f t="shared" si="3"/>
        <v>0.93333333333333335</v>
      </c>
      <c r="R20">
        <f t="shared" si="0"/>
        <v>0.4</v>
      </c>
      <c r="S20">
        <f t="shared" si="0"/>
        <v>0.73333333333333328</v>
      </c>
      <c r="U20" s="1" t="s">
        <v>21</v>
      </c>
      <c r="V20">
        <f t="shared" si="4"/>
        <v>0.53333333333333333</v>
      </c>
      <c r="W20">
        <f t="shared" si="1"/>
        <v>0</v>
      </c>
      <c r="X20">
        <f t="shared" si="1"/>
        <v>0.6</v>
      </c>
      <c r="Z20" s="1" t="s">
        <v>21</v>
      </c>
      <c r="AA20">
        <f t="shared" si="5"/>
        <v>0.8666666666666667</v>
      </c>
      <c r="AB20">
        <f t="shared" si="2"/>
        <v>0.13333333333333333</v>
      </c>
      <c r="AC20">
        <f t="shared" si="2"/>
        <v>0.93333333333333335</v>
      </c>
      <c r="AF20" t="s">
        <v>60</v>
      </c>
      <c r="AJ20" t="s">
        <v>47</v>
      </c>
      <c r="AK20">
        <f>AK15</f>
        <v>0.05</v>
      </c>
      <c r="AR20" s="13" t="s">
        <v>60</v>
      </c>
      <c r="AV20" t="s">
        <v>47</v>
      </c>
      <c r="AW20">
        <f>AW15</f>
        <v>0.05</v>
      </c>
      <c r="BC20" t="s">
        <v>60</v>
      </c>
      <c r="BG20" t="s">
        <v>47</v>
      </c>
      <c r="BH20">
        <f>BH15</f>
        <v>0.05</v>
      </c>
      <c r="BN20" t="s">
        <v>60</v>
      </c>
      <c r="BR20" t="s">
        <v>47</v>
      </c>
      <c r="BS20">
        <f>BS15</f>
        <v>0.05</v>
      </c>
    </row>
    <row r="21" spans="1:75" ht="15.75" thickTop="1" x14ac:dyDescent="0.25">
      <c r="A21" s="1" t="s">
        <v>22</v>
      </c>
      <c r="B21">
        <v>15</v>
      </c>
      <c r="C21">
        <v>4</v>
      </c>
      <c r="D21">
        <v>15</v>
      </c>
      <c r="F21" s="1" t="s">
        <v>22</v>
      </c>
      <c r="G21">
        <v>15</v>
      </c>
      <c r="H21">
        <v>6</v>
      </c>
      <c r="I21">
        <v>11</v>
      </c>
      <c r="K21" s="1" t="s">
        <v>22</v>
      </c>
      <c r="L21">
        <v>12</v>
      </c>
      <c r="M21">
        <v>0</v>
      </c>
      <c r="N21">
        <v>14</v>
      </c>
      <c r="P21" s="1" t="s">
        <v>22</v>
      </c>
      <c r="Q21">
        <f t="shared" si="3"/>
        <v>1</v>
      </c>
      <c r="R21">
        <f t="shared" si="0"/>
        <v>0.26666666666666666</v>
      </c>
      <c r="S21">
        <f t="shared" si="0"/>
        <v>1</v>
      </c>
      <c r="U21" s="1" t="s">
        <v>22</v>
      </c>
      <c r="V21">
        <f t="shared" si="4"/>
        <v>1</v>
      </c>
      <c r="W21">
        <f t="shared" si="1"/>
        <v>0.4</v>
      </c>
      <c r="X21">
        <f t="shared" si="1"/>
        <v>0.73333333333333328</v>
      </c>
      <c r="Z21" s="1" t="s">
        <v>22</v>
      </c>
      <c r="AA21">
        <f t="shared" si="5"/>
        <v>0.8</v>
      </c>
      <c r="AB21">
        <f t="shared" si="2"/>
        <v>0</v>
      </c>
      <c r="AC21">
        <f t="shared" si="2"/>
        <v>0.93333333333333335</v>
      </c>
      <c r="AF21" s="6" t="s">
        <v>48</v>
      </c>
      <c r="AG21" s="6" t="s">
        <v>49</v>
      </c>
      <c r="AH21" s="6" t="s">
        <v>50</v>
      </c>
      <c r="AI21" s="6" t="s">
        <v>51</v>
      </c>
      <c r="AJ21" s="6" t="s">
        <v>52</v>
      </c>
      <c r="AK21" s="6" t="s">
        <v>53</v>
      </c>
      <c r="AL21" s="6" t="s">
        <v>54</v>
      </c>
      <c r="AM21" s="6" t="s">
        <v>55</v>
      </c>
      <c r="AN21" s="6" t="s">
        <v>56</v>
      </c>
      <c r="AO21" s="6" t="s">
        <v>57</v>
      </c>
      <c r="AR21" s="22" t="s">
        <v>48</v>
      </c>
      <c r="AS21" s="23" t="s">
        <v>49</v>
      </c>
      <c r="AT21" s="23" t="s">
        <v>50</v>
      </c>
      <c r="AU21" s="23" t="s">
        <v>51</v>
      </c>
      <c r="AV21" s="23" t="s">
        <v>52</v>
      </c>
      <c r="AW21" s="23" t="s">
        <v>53</v>
      </c>
      <c r="AX21" s="23" t="s">
        <v>54</v>
      </c>
      <c r="AY21" s="23" t="s">
        <v>55</v>
      </c>
      <c r="AZ21" s="23" t="s">
        <v>56</v>
      </c>
      <c r="BA21" s="23" t="s">
        <v>57</v>
      </c>
      <c r="BC21" s="6" t="s">
        <v>48</v>
      </c>
      <c r="BD21" s="6" t="s">
        <v>49</v>
      </c>
      <c r="BE21" s="6" t="s">
        <v>50</v>
      </c>
      <c r="BF21" s="6" t="s">
        <v>51</v>
      </c>
      <c r="BG21" s="6" t="s">
        <v>52</v>
      </c>
      <c r="BH21" s="6" t="s">
        <v>53</v>
      </c>
      <c r="BI21" s="6" t="s">
        <v>54</v>
      </c>
      <c r="BJ21" s="6" t="s">
        <v>55</v>
      </c>
      <c r="BK21" s="6" t="s">
        <v>56</v>
      </c>
      <c r="BL21" s="6" t="s">
        <v>57</v>
      </c>
      <c r="BN21" s="6" t="s">
        <v>48</v>
      </c>
      <c r="BO21" s="6" t="s">
        <v>49</v>
      </c>
      <c r="BP21" s="6" t="s">
        <v>50</v>
      </c>
      <c r="BQ21" s="6" t="s">
        <v>51</v>
      </c>
      <c r="BR21" s="6" t="s">
        <v>52</v>
      </c>
      <c r="BS21" s="6" t="s">
        <v>53</v>
      </c>
      <c r="BT21" s="6" t="s">
        <v>54</v>
      </c>
      <c r="BU21" s="6" t="s">
        <v>55</v>
      </c>
      <c r="BV21" s="6" t="s">
        <v>56</v>
      </c>
      <c r="BW21" s="6" t="s">
        <v>57</v>
      </c>
    </row>
    <row r="22" spans="1:75" x14ac:dyDescent="0.25">
      <c r="A22" s="1" t="s">
        <v>23</v>
      </c>
      <c r="B22">
        <v>12</v>
      </c>
      <c r="C22">
        <v>4</v>
      </c>
      <c r="D22">
        <v>15</v>
      </c>
      <c r="F22" s="1" t="s">
        <v>23</v>
      </c>
      <c r="G22">
        <v>10</v>
      </c>
      <c r="H22">
        <v>4</v>
      </c>
      <c r="I22">
        <v>12</v>
      </c>
      <c r="K22" s="1" t="s">
        <v>23</v>
      </c>
      <c r="L22">
        <v>13</v>
      </c>
      <c r="M22">
        <v>7</v>
      </c>
      <c r="N22">
        <v>11</v>
      </c>
      <c r="P22" s="1" t="s">
        <v>23</v>
      </c>
      <c r="Q22">
        <f t="shared" si="3"/>
        <v>0.8</v>
      </c>
      <c r="R22">
        <f t="shared" si="0"/>
        <v>0.26666666666666666</v>
      </c>
      <c r="S22">
        <f t="shared" si="0"/>
        <v>1</v>
      </c>
      <c r="U22" s="1" t="s">
        <v>23</v>
      </c>
      <c r="V22">
        <f t="shared" si="4"/>
        <v>0.66666666666666663</v>
      </c>
      <c r="W22">
        <f t="shared" si="1"/>
        <v>0.26666666666666666</v>
      </c>
      <c r="X22">
        <f t="shared" si="1"/>
        <v>0.8</v>
      </c>
      <c r="Z22" s="1" t="s">
        <v>23</v>
      </c>
      <c r="AA22">
        <f t="shared" si="5"/>
        <v>0.8666666666666667</v>
      </c>
      <c r="AB22">
        <f t="shared" si="2"/>
        <v>0.46666666666666667</v>
      </c>
      <c r="AC22">
        <f t="shared" si="2"/>
        <v>0.73333333333333328</v>
      </c>
      <c r="AF22" t="s">
        <v>58</v>
      </c>
      <c r="AG22">
        <f>SQRT(AI11/AG11+AI12/AG12)</f>
        <v>4.1626296232209793E-2</v>
      </c>
      <c r="AH22">
        <f>(ABS(AH11-AH12-AJ9))/AG22</f>
        <v>1.2011637961032624</v>
      </c>
      <c r="AI22">
        <f>(AI11/AG11+AI12/AG12)^2/((AI11/AG11)^2/(AG11-1)+(AI12/AG12)^2/(AG12-1))</f>
        <v>37.462241648151618</v>
      </c>
      <c r="AJ22">
        <f>TDIST(AH22,ROUND(AI22,0),1)</f>
        <v>0.1186602922925982</v>
      </c>
      <c r="AK22">
        <f>TINV(AK20*2,ROUND(AI22,0))</f>
        <v>1.6870936195962629</v>
      </c>
      <c r="AN22" s="8" t="str">
        <f>IF(AJ22&lt;AK20,"yes","no")</f>
        <v>no</v>
      </c>
      <c r="AO22">
        <f>SQRT(AH22^2/(AH22^2+AI22))</f>
        <v>0.19257474098428953</v>
      </c>
      <c r="AR22" s="13" t="s">
        <v>58</v>
      </c>
      <c r="AS22" s="10">
        <f>SQRT(AU11/AS11+AU12/AS12)</f>
        <v>3.8021231372586076E-2</v>
      </c>
      <c r="AT22">
        <f>(ABS(AT11-AT12-AV9))/AS22</f>
        <v>0</v>
      </c>
      <c r="AU22">
        <f>(AU11/AS11+AU12/AS12)^2/((AU11/AS11)^2/(AS11-1)+(AU12/AS12)^2/(AS12-1))</f>
        <v>37.21081779582795</v>
      </c>
      <c r="AV22">
        <f>TDIST(AT22,ROUND(AU22,0),1)</f>
        <v>0.5</v>
      </c>
      <c r="AW22">
        <f>TINV(AW20*2,ROUND(AU22,0))</f>
        <v>1.6870936195962629</v>
      </c>
      <c r="AZ22" s="8" t="str">
        <f>IF(AV22&lt;AW20,"yes","no")</f>
        <v>no</v>
      </c>
      <c r="BA22">
        <f>SQRT(AT22^2/(AT22^2+AU22))</f>
        <v>0</v>
      </c>
      <c r="BC22" t="s">
        <v>58</v>
      </c>
      <c r="BD22">
        <f>SQRT(BF11/BD11+BF12/BD12)</f>
        <v>3.9735970711951243E-2</v>
      </c>
      <c r="BE22">
        <f>(ABS(BE11-BE12-BG9))/BD22</f>
        <v>1.8455150841773011</v>
      </c>
      <c r="BF22">
        <f>(BF11/BD11+BF12/BD12)^2/((BF11/BD11)^2/(BD11-1)+(BF12/BD12)^2/(BD12-1))</f>
        <v>37.95593154943284</v>
      </c>
      <c r="BG22">
        <f>TDIST(BE22,ROUND(BF22,0),1)</f>
        <v>3.6382655361794587E-2</v>
      </c>
      <c r="BH22">
        <f>TINV(BH20*2,ROUND(BF22,0))</f>
        <v>1.6859544601667387</v>
      </c>
      <c r="BK22" s="8" t="str">
        <f>IF(BG22&lt;BH20,"yes","no")</f>
        <v>yes</v>
      </c>
      <c r="BL22">
        <f>SQRT(BE22^2/(BE22^2+BF22))</f>
        <v>0.28695750148879834</v>
      </c>
      <c r="BN22" t="s">
        <v>58</v>
      </c>
      <c r="BO22">
        <f>SQRT(BQ11/BO11+BQ12/BO12)</f>
        <v>3.8021231372586076E-2</v>
      </c>
      <c r="BP22">
        <f>(ABS(BP11-BP12-BR9))/BO22</f>
        <v>0</v>
      </c>
      <c r="BQ22">
        <f>(BQ11/BO11+BQ12/BO12)^2/((BQ11/BO11)^2/(BO11-1)+(BQ12/BO12)^2/(BO12-1))</f>
        <v>37.21081779582795</v>
      </c>
      <c r="BR22">
        <f>TDIST(BP22,ROUND(BQ22,0),1)</f>
        <v>0.5</v>
      </c>
      <c r="BS22">
        <f>TINV(BS20*2,ROUND(BQ22,0))</f>
        <v>1.6870936195962629</v>
      </c>
      <c r="BV22" s="8" t="str">
        <f>IF(BR22&lt;BS20,"yes","no")</f>
        <v>no</v>
      </c>
      <c r="BW22">
        <f>SQRT(BP22^2/(BP22^2+BQ22))</f>
        <v>0</v>
      </c>
    </row>
    <row r="23" spans="1:75" x14ac:dyDescent="0.25">
      <c r="A23" s="1" t="s">
        <v>24</v>
      </c>
      <c r="B23">
        <v>9</v>
      </c>
      <c r="C23">
        <v>0</v>
      </c>
      <c r="D23">
        <v>8</v>
      </c>
      <c r="F23" s="1" t="s">
        <v>24</v>
      </c>
      <c r="G23">
        <v>11</v>
      </c>
      <c r="H23">
        <v>0</v>
      </c>
      <c r="I23">
        <v>14</v>
      </c>
      <c r="K23" s="1" t="s">
        <v>24</v>
      </c>
      <c r="L23">
        <v>8</v>
      </c>
      <c r="M23">
        <v>2</v>
      </c>
      <c r="N23">
        <v>13</v>
      </c>
      <c r="P23" s="1" t="s">
        <v>24</v>
      </c>
      <c r="Q23">
        <f t="shared" si="3"/>
        <v>0.6</v>
      </c>
      <c r="R23">
        <f t="shared" si="0"/>
        <v>0</v>
      </c>
      <c r="S23">
        <f t="shared" si="0"/>
        <v>0.53333333333333333</v>
      </c>
      <c r="U23" s="1" t="s">
        <v>24</v>
      </c>
      <c r="V23">
        <f t="shared" si="4"/>
        <v>0.73333333333333328</v>
      </c>
      <c r="W23">
        <f t="shared" si="1"/>
        <v>0</v>
      </c>
      <c r="X23">
        <f t="shared" si="1"/>
        <v>0.93333333333333335</v>
      </c>
      <c r="Z23" s="1" t="s">
        <v>24</v>
      </c>
      <c r="AA23">
        <f t="shared" si="5"/>
        <v>0.53333333333333333</v>
      </c>
      <c r="AB23">
        <f t="shared" si="2"/>
        <v>0.13333333333333333</v>
      </c>
      <c r="AC23">
        <f t="shared" si="2"/>
        <v>0.8666666666666667</v>
      </c>
      <c r="AF23" t="s">
        <v>59</v>
      </c>
      <c r="AG23">
        <f>AG22</f>
        <v>4.1626296232209793E-2</v>
      </c>
      <c r="AH23">
        <f t="shared" ref="AH23:AI23" si="10">AH22</f>
        <v>1.2011637961032624</v>
      </c>
      <c r="AI23">
        <f t="shared" si="10"/>
        <v>37.462241648151618</v>
      </c>
      <c r="AJ23">
        <f>TDIST(AH23,ROUND(AI23,0),2)</f>
        <v>0.23732058458519639</v>
      </c>
      <c r="AK23">
        <f>TINV(AK20,ROUND(AI23,0))</f>
        <v>2.026192463029111</v>
      </c>
      <c r="AL23">
        <f>(AH11-AH12)-AK23*AG23</f>
        <v>-3.4342887689520527E-2</v>
      </c>
      <c r="AM23">
        <f>(AH11-AH12)+AK23*AG23</f>
        <v>0.13434288768952063</v>
      </c>
      <c r="AN23" s="8" t="str">
        <f>IF(AJ23&lt;AK20,"yes","no")</f>
        <v>no</v>
      </c>
      <c r="AO23">
        <f>AO22</f>
        <v>0.19257474098428953</v>
      </c>
      <c r="AR23" s="13" t="s">
        <v>59</v>
      </c>
      <c r="AS23" s="10">
        <f>AS22</f>
        <v>3.8021231372586076E-2</v>
      </c>
      <c r="AT23" s="10">
        <f t="shared" ref="AT23:AU23" si="11">AT22</f>
        <v>0</v>
      </c>
      <c r="AU23" s="10">
        <f t="shared" si="11"/>
        <v>37.21081779582795</v>
      </c>
      <c r="AV23">
        <f>TDIST(AT23,ROUND(AU23,0),2)</f>
        <v>1</v>
      </c>
      <c r="AW23">
        <f>TINV(AW20,ROUND(AU23,0))</f>
        <v>2.026192463029111</v>
      </c>
      <c r="AX23">
        <f>(AT11-AT12)-AW23*AS23</f>
        <v>-7.7038332442219887E-2</v>
      </c>
      <c r="AY23">
        <f>(AT11-AT12)+AW23*AS23</f>
        <v>7.7038332442219887E-2</v>
      </c>
      <c r="AZ23" s="8" t="str">
        <f>IF(AV23&lt;AW20,"yes","no")</f>
        <v>no</v>
      </c>
      <c r="BA23">
        <f>BA22</f>
        <v>0</v>
      </c>
      <c r="BC23" t="s">
        <v>59</v>
      </c>
      <c r="BD23">
        <f>BD22</f>
        <v>3.9735970711951243E-2</v>
      </c>
      <c r="BE23">
        <f t="shared" ref="BE23:BF23" si="12">BE22</f>
        <v>1.8455150841773011</v>
      </c>
      <c r="BF23">
        <f t="shared" si="12"/>
        <v>37.95593154943284</v>
      </c>
      <c r="BG23">
        <f>TDIST(BE23,ROUND(BF23,0),2)</f>
        <v>7.2765310723589174E-2</v>
      </c>
      <c r="BH23">
        <f>TINV(BH20,ROUND(BF23,0))</f>
        <v>2.0243941639119702</v>
      </c>
      <c r="BI23">
        <f>(BE11-BE12)-BH23*BD23</f>
        <v>-7.1079338733175956E-3</v>
      </c>
      <c r="BJ23">
        <f>(BE11-BE12)+BH23*BD23</f>
        <v>0.15377460053998454</v>
      </c>
      <c r="BK23" s="8" t="str">
        <f>IF(BG23&lt;BH20,"yes","no")</f>
        <v>no</v>
      </c>
      <c r="BL23">
        <f>BL22</f>
        <v>0.28695750148879834</v>
      </c>
      <c r="BN23" t="s">
        <v>59</v>
      </c>
      <c r="BO23">
        <f>BO22</f>
        <v>3.8021231372586076E-2</v>
      </c>
      <c r="BP23">
        <f t="shared" ref="BP23:BQ23" si="13">BP22</f>
        <v>0</v>
      </c>
      <c r="BQ23">
        <f t="shared" si="13"/>
        <v>37.21081779582795</v>
      </c>
      <c r="BR23">
        <f>TDIST(BP23,ROUND(BQ23,0),2)</f>
        <v>1</v>
      </c>
      <c r="BS23">
        <f>TINV(BS20,ROUND(BQ23,0))</f>
        <v>2.026192463029111</v>
      </c>
      <c r="BT23">
        <f>(BP11-BP12)-BS23*BO23</f>
        <v>-7.7038332442219887E-2</v>
      </c>
      <c r="BU23">
        <f>(BP11-BP12)+BS23*BO23</f>
        <v>7.7038332442219887E-2</v>
      </c>
      <c r="BV23" s="8" t="str">
        <f>IF(BR23&lt;BS20,"yes","no")</f>
        <v>no</v>
      </c>
      <c r="BW23">
        <f>BW22</f>
        <v>0</v>
      </c>
    </row>
    <row r="24" spans="1:75" x14ac:dyDescent="0.25">
      <c r="A24" s="1" t="s">
        <v>25</v>
      </c>
      <c r="B24">
        <v>10</v>
      </c>
      <c r="C24">
        <v>4</v>
      </c>
      <c r="D24">
        <v>13</v>
      </c>
      <c r="F24" s="1" t="s">
        <v>25</v>
      </c>
      <c r="G24">
        <v>13</v>
      </c>
      <c r="H24">
        <v>4</v>
      </c>
      <c r="I24">
        <v>10</v>
      </c>
      <c r="K24" s="1" t="s">
        <v>25</v>
      </c>
      <c r="L24">
        <v>14</v>
      </c>
      <c r="M24">
        <v>0</v>
      </c>
      <c r="N24">
        <v>12</v>
      </c>
      <c r="P24" s="1" t="s">
        <v>25</v>
      </c>
      <c r="Q24">
        <f t="shared" si="3"/>
        <v>0.66666666666666663</v>
      </c>
      <c r="R24">
        <f t="shared" si="3"/>
        <v>0.26666666666666666</v>
      </c>
      <c r="S24">
        <f t="shared" si="3"/>
        <v>0.8666666666666667</v>
      </c>
      <c r="U24" s="1" t="s">
        <v>25</v>
      </c>
      <c r="V24">
        <f t="shared" si="4"/>
        <v>0.8666666666666667</v>
      </c>
      <c r="W24">
        <f t="shared" si="4"/>
        <v>0.26666666666666666</v>
      </c>
      <c r="X24">
        <f t="shared" si="4"/>
        <v>0.66666666666666663</v>
      </c>
      <c r="Z24" s="1" t="s">
        <v>25</v>
      </c>
      <c r="AA24">
        <f t="shared" si="5"/>
        <v>0.93333333333333335</v>
      </c>
      <c r="AB24">
        <f t="shared" si="5"/>
        <v>0</v>
      </c>
      <c r="AC24">
        <f t="shared" si="5"/>
        <v>0.8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R24" s="24"/>
      <c r="AS24" s="25"/>
      <c r="AT24" s="7"/>
      <c r="AU24" s="7"/>
      <c r="AV24" s="7"/>
      <c r="AW24" s="7"/>
      <c r="AX24" s="7"/>
      <c r="AY24" s="7"/>
      <c r="AZ24" s="7"/>
      <c r="BA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N24" s="7"/>
      <c r="BO24" s="7"/>
      <c r="BP24" s="7"/>
      <c r="BQ24" s="7"/>
      <c r="BR24" s="7"/>
      <c r="BS24" s="7"/>
      <c r="BT24" s="7"/>
      <c r="BU24" s="7"/>
      <c r="BV24" s="7"/>
      <c r="BW24" s="7"/>
    </row>
    <row r="25" spans="1:75" x14ac:dyDescent="0.25">
      <c r="A25" s="1" t="s">
        <v>26</v>
      </c>
      <c r="B25">
        <v>12</v>
      </c>
      <c r="C25">
        <v>2</v>
      </c>
      <c r="D25">
        <v>13</v>
      </c>
      <c r="F25" s="1" t="s">
        <v>26</v>
      </c>
      <c r="G25">
        <v>9</v>
      </c>
      <c r="H25">
        <v>0</v>
      </c>
      <c r="I25">
        <v>12</v>
      </c>
      <c r="K25" s="1" t="s">
        <v>26</v>
      </c>
      <c r="L25">
        <v>12</v>
      </c>
      <c r="M25">
        <v>2</v>
      </c>
      <c r="N25">
        <v>14</v>
      </c>
      <c r="P25" s="1" t="s">
        <v>26</v>
      </c>
      <c r="Q25">
        <f t="shared" si="3"/>
        <v>0.8</v>
      </c>
      <c r="R25">
        <f t="shared" si="3"/>
        <v>0.13333333333333333</v>
      </c>
      <c r="S25">
        <f t="shared" si="3"/>
        <v>0.8666666666666667</v>
      </c>
      <c r="U25" s="1" t="s">
        <v>26</v>
      </c>
      <c r="V25">
        <f t="shared" si="4"/>
        <v>0.6</v>
      </c>
      <c r="W25">
        <f t="shared" si="4"/>
        <v>0</v>
      </c>
      <c r="X25">
        <f t="shared" si="4"/>
        <v>0.8</v>
      </c>
      <c r="Z25" s="1" t="s">
        <v>26</v>
      </c>
      <c r="AA25">
        <f t="shared" si="5"/>
        <v>0.8</v>
      </c>
      <c r="AB25">
        <f t="shared" si="5"/>
        <v>0.13333333333333333</v>
      </c>
      <c r="AC25">
        <f t="shared" si="5"/>
        <v>0.93333333333333335</v>
      </c>
    </row>
    <row r="26" spans="1:75" x14ac:dyDescent="0.25">
      <c r="A26" s="1" t="s">
        <v>27</v>
      </c>
      <c r="B26">
        <v>15</v>
      </c>
      <c r="C26">
        <v>0</v>
      </c>
      <c r="D26">
        <v>13</v>
      </c>
      <c r="F26" s="1" t="s">
        <v>27</v>
      </c>
      <c r="G26">
        <v>12</v>
      </c>
      <c r="H26">
        <v>2</v>
      </c>
      <c r="I26">
        <v>12</v>
      </c>
      <c r="K26" s="1" t="s">
        <v>27</v>
      </c>
      <c r="L26">
        <v>9</v>
      </c>
      <c r="M26">
        <v>0</v>
      </c>
      <c r="N26">
        <v>14</v>
      </c>
      <c r="P26" s="1" t="s">
        <v>27</v>
      </c>
      <c r="Q26">
        <f t="shared" si="3"/>
        <v>1</v>
      </c>
      <c r="R26">
        <f t="shared" si="3"/>
        <v>0</v>
      </c>
      <c r="S26">
        <f t="shared" si="3"/>
        <v>0.8666666666666667</v>
      </c>
      <c r="U26" s="1" t="s">
        <v>27</v>
      </c>
      <c r="V26">
        <f t="shared" si="4"/>
        <v>0.8</v>
      </c>
      <c r="W26">
        <f t="shared" si="4"/>
        <v>0.13333333333333333</v>
      </c>
      <c r="X26">
        <f t="shared" si="4"/>
        <v>0.8</v>
      </c>
      <c r="Z26" s="1" t="s">
        <v>27</v>
      </c>
      <c r="AA26">
        <f t="shared" si="5"/>
        <v>0.6</v>
      </c>
      <c r="AB26">
        <f t="shared" si="5"/>
        <v>0</v>
      </c>
      <c r="AC26">
        <f t="shared" si="5"/>
        <v>0.93333333333333335</v>
      </c>
      <c r="AR26" s="12"/>
      <c r="AS26" s="12"/>
    </row>
    <row r="27" spans="1:75" x14ac:dyDescent="0.25">
      <c r="A27" s="1" t="s">
        <v>28</v>
      </c>
      <c r="B27">
        <v>14</v>
      </c>
      <c r="C27">
        <v>0</v>
      </c>
      <c r="D27">
        <v>14</v>
      </c>
      <c r="F27" s="1" t="s">
        <v>28</v>
      </c>
      <c r="G27">
        <v>10</v>
      </c>
      <c r="H27">
        <v>2</v>
      </c>
      <c r="I27">
        <v>14</v>
      </c>
      <c r="K27" s="1" t="s">
        <v>28</v>
      </c>
      <c r="L27">
        <v>12</v>
      </c>
      <c r="M27">
        <v>2</v>
      </c>
      <c r="N27">
        <v>12</v>
      </c>
      <c r="P27" s="1" t="s">
        <v>28</v>
      </c>
      <c r="Q27">
        <f t="shared" si="3"/>
        <v>0.93333333333333335</v>
      </c>
      <c r="R27">
        <f t="shared" si="3"/>
        <v>0</v>
      </c>
      <c r="S27">
        <f t="shared" si="3"/>
        <v>0.93333333333333335</v>
      </c>
      <c r="U27" s="1" t="s">
        <v>28</v>
      </c>
      <c r="V27">
        <f t="shared" si="4"/>
        <v>0.66666666666666663</v>
      </c>
      <c r="W27">
        <f t="shared" si="4"/>
        <v>0.13333333333333333</v>
      </c>
      <c r="X27">
        <f t="shared" si="4"/>
        <v>0.93333333333333335</v>
      </c>
      <c r="Z27" s="1" t="s">
        <v>28</v>
      </c>
      <c r="AA27">
        <f t="shared" si="5"/>
        <v>0.8</v>
      </c>
      <c r="AB27">
        <f t="shared" si="5"/>
        <v>0.13333333333333333</v>
      </c>
      <c r="AC27">
        <f t="shared" si="5"/>
        <v>0.8</v>
      </c>
      <c r="AR27" s="14"/>
      <c r="AS27" s="14"/>
    </row>
    <row r="28" spans="1:75" x14ac:dyDescent="0.25">
      <c r="A28" s="2" t="s">
        <v>29</v>
      </c>
      <c r="B28" s="2">
        <f>AVERAGE(B8:B27)</f>
        <v>13.2</v>
      </c>
      <c r="C28" s="2">
        <f t="shared" ref="C28:D28" si="14">AVERAGE(C8:C27)</f>
        <v>2.2000000000000002</v>
      </c>
      <c r="D28" s="2">
        <f t="shared" si="14"/>
        <v>12.6</v>
      </c>
      <c r="F28" s="2" t="s">
        <v>29</v>
      </c>
      <c r="G28" s="2">
        <f>AVERAGE(G8:G27)</f>
        <v>12.45</v>
      </c>
      <c r="H28" s="2">
        <f t="shared" ref="H28:I28" si="15">AVERAGE(H8:H27)</f>
        <v>1.7</v>
      </c>
      <c r="I28" s="2">
        <f t="shared" si="15"/>
        <v>12.3</v>
      </c>
      <c r="K28" s="2" t="s">
        <v>29</v>
      </c>
      <c r="L28" s="2">
        <f>AVERAGE(L8:L27)</f>
        <v>12.1</v>
      </c>
      <c r="M28" s="2">
        <f t="shared" ref="M28:N28" si="16">AVERAGE(M8:M27)</f>
        <v>1.55</v>
      </c>
      <c r="N28" s="2">
        <f t="shared" si="16"/>
        <v>12.6</v>
      </c>
      <c r="P28" s="2" t="s">
        <v>29</v>
      </c>
      <c r="Q28" s="2">
        <f>AVERAGE(Q8:Q27)</f>
        <v>0.88000000000000012</v>
      </c>
      <c r="R28" s="2">
        <f t="shared" ref="R28:S28" si="17">AVERAGE(R8:R27)</f>
        <v>0.14666666666666667</v>
      </c>
      <c r="S28" s="2">
        <f t="shared" si="17"/>
        <v>0.84000000000000008</v>
      </c>
      <c r="U28" s="2" t="s">
        <v>29</v>
      </c>
      <c r="V28" s="2">
        <f>AVERAGE(V8:V27)</f>
        <v>0.83000000000000007</v>
      </c>
      <c r="W28" s="2">
        <f t="shared" ref="W28:X28" si="18">AVERAGE(W8:W27)</f>
        <v>0.11333333333333333</v>
      </c>
      <c r="X28" s="2">
        <f t="shared" si="18"/>
        <v>0.82</v>
      </c>
      <c r="Z28" s="2" t="s">
        <v>29</v>
      </c>
      <c r="AA28" s="2">
        <f>AVERAGE(AA8:AA27)</f>
        <v>0.80666666666666664</v>
      </c>
      <c r="AB28" s="2">
        <f t="shared" ref="AB28:AC28" si="19">AVERAGE(AB8:AB27)</f>
        <v>0.10333333333333332</v>
      </c>
      <c r="AC28" s="2">
        <f t="shared" si="19"/>
        <v>0.84000000000000008</v>
      </c>
    </row>
    <row r="31" spans="1:75" x14ac:dyDescent="0.25">
      <c r="A31" t="s">
        <v>30</v>
      </c>
      <c r="P31" t="s">
        <v>30</v>
      </c>
      <c r="AE31" t="s">
        <v>30</v>
      </c>
    </row>
    <row r="32" spans="1:75" x14ac:dyDescent="0.25">
      <c r="AE32" t="s">
        <v>6</v>
      </c>
      <c r="BA32" t="s">
        <v>8</v>
      </c>
    </row>
    <row r="33" spans="1:73" x14ac:dyDescent="0.25">
      <c r="A33" t="s">
        <v>3</v>
      </c>
      <c r="F33" t="s">
        <v>4</v>
      </c>
      <c r="K33" t="s">
        <v>5</v>
      </c>
      <c r="P33" t="s">
        <v>3</v>
      </c>
      <c r="U33" t="s">
        <v>4</v>
      </c>
      <c r="Z33" t="s">
        <v>5</v>
      </c>
    </row>
    <row r="34" spans="1:73" x14ac:dyDescent="0.25">
      <c r="AE34" t="s">
        <v>62</v>
      </c>
      <c r="AP34" t="s">
        <v>63</v>
      </c>
      <c r="BA34" t="s">
        <v>64</v>
      </c>
      <c r="BL34" t="s">
        <v>63</v>
      </c>
    </row>
    <row r="35" spans="1:73" x14ac:dyDescent="0.25">
      <c r="B35" s="1" t="s">
        <v>6</v>
      </c>
      <c r="C35" s="1" t="s">
        <v>7</v>
      </c>
      <c r="D35" s="1" t="s">
        <v>8</v>
      </c>
      <c r="G35" s="1" t="s">
        <v>6</v>
      </c>
      <c r="H35" s="1" t="s">
        <v>7</v>
      </c>
      <c r="I35" s="1" t="s">
        <v>8</v>
      </c>
      <c r="L35" s="1" t="s">
        <v>6</v>
      </c>
      <c r="M35" s="1" t="s">
        <v>7</v>
      </c>
      <c r="N35" s="1" t="s">
        <v>8</v>
      </c>
      <c r="Q35" s="1" t="s">
        <v>6</v>
      </c>
      <c r="R35" s="1" t="s">
        <v>7</v>
      </c>
      <c r="S35" s="1" t="s">
        <v>8</v>
      </c>
      <c r="V35" s="1" t="s">
        <v>6</v>
      </c>
      <c r="W35" s="1" t="s">
        <v>7</v>
      </c>
      <c r="X35" s="1" t="s">
        <v>8</v>
      </c>
      <c r="AA35" s="1" t="s">
        <v>6</v>
      </c>
      <c r="AB35" s="1" t="s">
        <v>7</v>
      </c>
      <c r="AC35" s="1" t="s">
        <v>8</v>
      </c>
      <c r="AE35" t="s">
        <v>35</v>
      </c>
      <c r="AP35" t="s">
        <v>35</v>
      </c>
      <c r="BA35" t="s">
        <v>35</v>
      </c>
      <c r="BL35" t="s">
        <v>35</v>
      </c>
    </row>
    <row r="36" spans="1:73" x14ac:dyDescent="0.25">
      <c r="A36" s="1" t="s">
        <v>9</v>
      </c>
      <c r="B36" s="3">
        <v>2</v>
      </c>
      <c r="C36">
        <v>2</v>
      </c>
      <c r="D36" s="4">
        <v>0</v>
      </c>
      <c r="F36" s="1" t="s">
        <v>9</v>
      </c>
      <c r="G36" s="3">
        <v>2</v>
      </c>
      <c r="H36">
        <v>2</v>
      </c>
      <c r="I36" s="4">
        <v>0</v>
      </c>
      <c r="K36" s="1" t="s">
        <v>9</v>
      </c>
      <c r="L36" s="3">
        <v>2</v>
      </c>
      <c r="M36">
        <v>2</v>
      </c>
      <c r="N36" s="4">
        <v>0</v>
      </c>
      <c r="P36" s="1" t="s">
        <v>9</v>
      </c>
      <c r="Q36">
        <f>B36/15</f>
        <v>0.13333333333333333</v>
      </c>
      <c r="R36">
        <f t="shared" ref="R36:S51" si="20">C36/15</f>
        <v>0.13333333333333333</v>
      </c>
      <c r="S36">
        <f t="shared" si="20"/>
        <v>0</v>
      </c>
      <c r="U36" s="1" t="s">
        <v>9</v>
      </c>
      <c r="V36">
        <f>G36/15</f>
        <v>0.13333333333333333</v>
      </c>
      <c r="W36">
        <f t="shared" ref="W36:X51" si="21">H36/15</f>
        <v>0.13333333333333333</v>
      </c>
      <c r="X36">
        <f t="shared" si="21"/>
        <v>0</v>
      </c>
      <c r="Z36" s="1" t="s">
        <v>9</v>
      </c>
      <c r="AA36">
        <f>L36/15</f>
        <v>0.13333333333333333</v>
      </c>
      <c r="AB36">
        <f t="shared" ref="AB36:AC51" si="22">M36/15</f>
        <v>0.13333333333333333</v>
      </c>
      <c r="AC36">
        <f t="shared" si="22"/>
        <v>0</v>
      </c>
    </row>
    <row r="37" spans="1:73" ht="15.75" thickBot="1" x14ac:dyDescent="0.3">
      <c r="A37" s="1" t="s">
        <v>10</v>
      </c>
      <c r="B37" s="3">
        <v>0</v>
      </c>
      <c r="C37">
        <v>4</v>
      </c>
      <c r="D37" s="4">
        <v>4</v>
      </c>
      <c r="F37" s="1" t="s">
        <v>10</v>
      </c>
      <c r="G37" s="3">
        <v>0</v>
      </c>
      <c r="H37">
        <v>0</v>
      </c>
      <c r="I37" s="4">
        <v>4</v>
      </c>
      <c r="K37" s="1" t="s">
        <v>10</v>
      </c>
      <c r="L37" s="3">
        <v>0</v>
      </c>
      <c r="M37">
        <v>0</v>
      </c>
      <c r="N37" s="4">
        <v>4</v>
      </c>
      <c r="P37" s="1" t="s">
        <v>10</v>
      </c>
      <c r="Q37">
        <f t="shared" ref="Q37:S55" si="23">B37/15</f>
        <v>0</v>
      </c>
      <c r="R37">
        <f t="shared" si="20"/>
        <v>0.26666666666666666</v>
      </c>
      <c r="S37">
        <f t="shared" si="20"/>
        <v>0.26666666666666666</v>
      </c>
      <c r="U37" s="1" t="s">
        <v>10</v>
      </c>
      <c r="V37">
        <f t="shared" ref="V37:X55" si="24">G37/15</f>
        <v>0</v>
      </c>
      <c r="W37">
        <f t="shared" si="21"/>
        <v>0</v>
      </c>
      <c r="X37">
        <f t="shared" si="21"/>
        <v>0.26666666666666666</v>
      </c>
      <c r="Z37" s="1" t="s">
        <v>10</v>
      </c>
      <c r="AA37">
        <f t="shared" ref="AA37:AC55" si="25">L37/15</f>
        <v>0</v>
      </c>
      <c r="AB37">
        <f t="shared" si="22"/>
        <v>0</v>
      </c>
      <c r="AC37">
        <f t="shared" si="22"/>
        <v>0.26666666666666666</v>
      </c>
      <c r="AE37" t="s">
        <v>36</v>
      </c>
      <c r="AH37" t="s">
        <v>37</v>
      </c>
      <c r="AI37">
        <v>0</v>
      </c>
      <c r="AP37" t="s">
        <v>36</v>
      </c>
      <c r="AS37" t="s">
        <v>37</v>
      </c>
      <c r="AT37">
        <v>0</v>
      </c>
      <c r="BA37" t="s">
        <v>36</v>
      </c>
      <c r="BD37" t="s">
        <v>37</v>
      </c>
      <c r="BE37">
        <v>0</v>
      </c>
      <c r="BL37" t="s">
        <v>36</v>
      </c>
      <c r="BO37" t="s">
        <v>37</v>
      </c>
      <c r="BP37">
        <v>0</v>
      </c>
    </row>
    <row r="38" spans="1:73" ht="15.75" thickTop="1" x14ac:dyDescent="0.25">
      <c r="A38" s="1" t="s">
        <v>11</v>
      </c>
      <c r="B38" s="3">
        <v>2</v>
      </c>
      <c r="C38">
        <v>2</v>
      </c>
      <c r="D38" s="4">
        <v>5</v>
      </c>
      <c r="F38" s="1" t="s">
        <v>11</v>
      </c>
      <c r="G38" s="3">
        <v>2</v>
      </c>
      <c r="H38">
        <v>0</v>
      </c>
      <c r="I38" s="4">
        <v>5</v>
      </c>
      <c r="K38" s="1" t="s">
        <v>11</v>
      </c>
      <c r="L38" s="3">
        <v>2</v>
      </c>
      <c r="M38">
        <v>2</v>
      </c>
      <c r="N38" s="4">
        <v>5</v>
      </c>
      <c r="P38" s="1" t="s">
        <v>11</v>
      </c>
      <c r="Q38">
        <f t="shared" si="23"/>
        <v>0.13333333333333333</v>
      </c>
      <c r="R38">
        <f t="shared" si="20"/>
        <v>0.13333333333333333</v>
      </c>
      <c r="S38">
        <f t="shared" si="20"/>
        <v>0.33333333333333331</v>
      </c>
      <c r="U38" s="1" t="s">
        <v>11</v>
      </c>
      <c r="V38">
        <f t="shared" si="24"/>
        <v>0.13333333333333333</v>
      </c>
      <c r="W38">
        <f t="shared" si="21"/>
        <v>0</v>
      </c>
      <c r="X38">
        <f t="shared" si="21"/>
        <v>0.33333333333333331</v>
      </c>
      <c r="Z38" s="1" t="s">
        <v>11</v>
      </c>
      <c r="AA38">
        <f t="shared" si="25"/>
        <v>0.13333333333333333</v>
      </c>
      <c r="AB38">
        <f t="shared" si="22"/>
        <v>0.13333333333333333</v>
      </c>
      <c r="AC38">
        <f t="shared" si="22"/>
        <v>0.33333333333333331</v>
      </c>
      <c r="AE38" s="6" t="s">
        <v>38</v>
      </c>
      <c r="AF38" s="6" t="s">
        <v>39</v>
      </c>
      <c r="AG38" s="6" t="s">
        <v>40</v>
      </c>
      <c r="AH38" s="6" t="s">
        <v>41</v>
      </c>
      <c r="AI38" s="6" t="s">
        <v>42</v>
      </c>
      <c r="AP38" s="6" t="s">
        <v>38</v>
      </c>
      <c r="AQ38" s="6" t="s">
        <v>39</v>
      </c>
      <c r="AR38" s="6" t="s">
        <v>40</v>
      </c>
      <c r="AS38" s="6" t="s">
        <v>41</v>
      </c>
      <c r="AT38" s="6" t="s">
        <v>42</v>
      </c>
      <c r="BA38" s="6" t="s">
        <v>38</v>
      </c>
      <c r="BB38" s="6" t="s">
        <v>39</v>
      </c>
      <c r="BC38" s="6" t="s">
        <v>40</v>
      </c>
      <c r="BD38" s="6" t="s">
        <v>41</v>
      </c>
      <c r="BE38" s="6" t="s">
        <v>42</v>
      </c>
      <c r="BL38" s="6" t="s">
        <v>38</v>
      </c>
      <c r="BM38" s="6" t="s">
        <v>39</v>
      </c>
      <c r="BN38" s="6" t="s">
        <v>40</v>
      </c>
      <c r="BO38" s="6" t="s">
        <v>41</v>
      </c>
      <c r="BP38" s="6" t="s">
        <v>42</v>
      </c>
    </row>
    <row r="39" spans="1:73" x14ac:dyDescent="0.25">
      <c r="A39" s="1" t="s">
        <v>12</v>
      </c>
      <c r="B39" s="3">
        <v>2</v>
      </c>
      <c r="C39">
        <v>2</v>
      </c>
      <c r="D39" s="4">
        <v>0</v>
      </c>
      <c r="F39" s="1" t="s">
        <v>12</v>
      </c>
      <c r="G39" s="3">
        <v>2</v>
      </c>
      <c r="H39">
        <v>0</v>
      </c>
      <c r="I39" s="4">
        <v>0</v>
      </c>
      <c r="K39" s="1" t="s">
        <v>12</v>
      </c>
      <c r="L39" s="3">
        <v>2</v>
      </c>
      <c r="M39">
        <v>2</v>
      </c>
      <c r="N39" s="4">
        <v>0</v>
      </c>
      <c r="P39" s="1" t="s">
        <v>12</v>
      </c>
      <c r="Q39">
        <f t="shared" si="23"/>
        <v>0.13333333333333333</v>
      </c>
      <c r="R39">
        <f t="shared" si="20"/>
        <v>0.13333333333333333</v>
      </c>
      <c r="S39">
        <f t="shared" si="20"/>
        <v>0</v>
      </c>
      <c r="U39" s="1" t="s">
        <v>12</v>
      </c>
      <c r="V39">
        <f t="shared" si="24"/>
        <v>0.13333333333333333</v>
      </c>
      <c r="W39">
        <f t="shared" si="21"/>
        <v>0</v>
      </c>
      <c r="X39">
        <f t="shared" si="21"/>
        <v>0</v>
      </c>
      <c r="Z39" s="1" t="s">
        <v>12</v>
      </c>
      <c r="AA39">
        <f t="shared" si="25"/>
        <v>0.13333333333333333</v>
      </c>
      <c r="AB39">
        <f t="shared" si="22"/>
        <v>0.13333333333333333</v>
      </c>
      <c r="AC39">
        <f t="shared" si="22"/>
        <v>0</v>
      </c>
      <c r="AE39" t="s">
        <v>43</v>
      </c>
      <c r="AF39">
        <f>COUNT(V36:V55)</f>
        <v>20</v>
      </c>
      <c r="AG39">
        <f>AVERAGE(V36:V55)</f>
        <v>6.3333333333333325E-2</v>
      </c>
      <c r="AH39">
        <f>VAR(V36:V55)</f>
        <v>5.3684210526315796E-3</v>
      </c>
      <c r="AP39" t="s">
        <v>43</v>
      </c>
      <c r="AQ39">
        <f>COUNT(V36:V55)</f>
        <v>20</v>
      </c>
      <c r="AR39">
        <f>AVERAGE(V36:V55)</f>
        <v>6.3333333333333325E-2</v>
      </c>
      <c r="AS39">
        <f>VAR(V36:V55)</f>
        <v>5.3684210526315796E-3</v>
      </c>
      <c r="BA39" t="s">
        <v>43</v>
      </c>
      <c r="BB39">
        <f>COUNT(X36:X55)</f>
        <v>20</v>
      </c>
      <c r="BC39">
        <f>AVERAGE(X36:X55)</f>
        <v>0.14666666666666667</v>
      </c>
      <c r="BD39">
        <f>VAR(X36:X55)</f>
        <v>2.08654970760234E-2</v>
      </c>
      <c r="BL39" t="s">
        <v>43</v>
      </c>
      <c r="BM39">
        <f>COUNT(X36:X55)</f>
        <v>20</v>
      </c>
      <c r="BN39">
        <f>AVERAGE(X36:X55)</f>
        <v>0.14666666666666667</v>
      </c>
      <c r="BO39">
        <f>VAR(X36:X55)</f>
        <v>2.08654970760234E-2</v>
      </c>
    </row>
    <row r="40" spans="1:73" x14ac:dyDescent="0.25">
      <c r="A40" s="1" t="s">
        <v>13</v>
      </c>
      <c r="B40" s="3">
        <v>2</v>
      </c>
      <c r="C40">
        <v>2</v>
      </c>
      <c r="D40" s="4">
        <v>0</v>
      </c>
      <c r="F40" s="1" t="s">
        <v>13</v>
      </c>
      <c r="G40" s="3">
        <v>2</v>
      </c>
      <c r="H40">
        <v>2</v>
      </c>
      <c r="I40" s="4">
        <v>0</v>
      </c>
      <c r="K40" s="1" t="s">
        <v>13</v>
      </c>
      <c r="L40" s="3">
        <v>2</v>
      </c>
      <c r="M40">
        <v>2</v>
      </c>
      <c r="N40" s="4">
        <v>0</v>
      </c>
      <c r="P40" s="1" t="s">
        <v>13</v>
      </c>
      <c r="Q40">
        <f t="shared" si="23"/>
        <v>0.13333333333333333</v>
      </c>
      <c r="R40">
        <f t="shared" si="20"/>
        <v>0.13333333333333333</v>
      </c>
      <c r="S40">
        <f t="shared" si="20"/>
        <v>0</v>
      </c>
      <c r="U40" s="1" t="s">
        <v>13</v>
      </c>
      <c r="V40">
        <f t="shared" si="24"/>
        <v>0.13333333333333333</v>
      </c>
      <c r="W40">
        <f t="shared" si="21"/>
        <v>0.13333333333333333</v>
      </c>
      <c r="X40">
        <f t="shared" si="21"/>
        <v>0</v>
      </c>
      <c r="Z40" s="1" t="s">
        <v>13</v>
      </c>
      <c r="AA40">
        <f t="shared" si="25"/>
        <v>0.13333333333333333</v>
      </c>
      <c r="AB40">
        <f t="shared" si="22"/>
        <v>0.13333333333333333</v>
      </c>
      <c r="AC40">
        <f t="shared" si="22"/>
        <v>0</v>
      </c>
      <c r="AE40" t="s">
        <v>44</v>
      </c>
      <c r="AF40">
        <f>COUNT(Q36:Q55)</f>
        <v>20</v>
      </c>
      <c r="AG40">
        <f>AVERAGE(Q36:Q55)</f>
        <v>6.3333333333333325E-2</v>
      </c>
      <c r="AH40">
        <f>VAR(Q36:Q55)</f>
        <v>5.3684210526315796E-3</v>
      </c>
      <c r="AP40" t="s">
        <v>44</v>
      </c>
      <c r="AQ40">
        <f>COUNT(AA36:AA55)</f>
        <v>20</v>
      </c>
      <c r="AR40">
        <f>AVERAGE(AA36:AA55)</f>
        <v>6.3333333333333325E-2</v>
      </c>
      <c r="AS40">
        <f>VAR(AA36:AA55)</f>
        <v>5.3684210526315796E-3</v>
      </c>
      <c r="BA40" t="s">
        <v>44</v>
      </c>
      <c r="BB40">
        <f>COUNT(S36:S55)</f>
        <v>20</v>
      </c>
      <c r="BC40">
        <f>AVERAGE(S36:S55)</f>
        <v>0.14666666666666667</v>
      </c>
      <c r="BD40">
        <f>VAR(S36:S55)</f>
        <v>2.08654970760234E-2</v>
      </c>
      <c r="BL40" t="s">
        <v>44</v>
      </c>
      <c r="BM40">
        <f>COUNT(AC36:AC55)</f>
        <v>20</v>
      </c>
      <c r="BN40">
        <f>AVERAGE(AC36:AC55)</f>
        <v>0.14666666666666667</v>
      </c>
      <c r="BO40">
        <f>VAR(AC36:AC55)</f>
        <v>2.08654970760234E-2</v>
      </c>
    </row>
    <row r="41" spans="1:73" x14ac:dyDescent="0.25">
      <c r="A41" s="1" t="s">
        <v>14</v>
      </c>
      <c r="B41" s="3">
        <v>3</v>
      </c>
      <c r="C41">
        <v>2</v>
      </c>
      <c r="D41" s="4">
        <v>4</v>
      </c>
      <c r="F41" s="1" t="s">
        <v>14</v>
      </c>
      <c r="G41" s="3">
        <v>3</v>
      </c>
      <c r="H41">
        <v>0</v>
      </c>
      <c r="I41" s="4">
        <v>4</v>
      </c>
      <c r="K41" s="1" t="s">
        <v>14</v>
      </c>
      <c r="L41" s="3">
        <v>3</v>
      </c>
      <c r="M41">
        <v>2</v>
      </c>
      <c r="N41" s="4">
        <v>4</v>
      </c>
      <c r="P41" s="1" t="s">
        <v>14</v>
      </c>
      <c r="Q41">
        <f t="shared" si="23"/>
        <v>0.2</v>
      </c>
      <c r="R41">
        <f t="shared" si="20"/>
        <v>0.13333333333333333</v>
      </c>
      <c r="S41">
        <f t="shared" si="20"/>
        <v>0.26666666666666666</v>
      </c>
      <c r="U41" s="1" t="s">
        <v>14</v>
      </c>
      <c r="V41">
        <f t="shared" si="24"/>
        <v>0.2</v>
      </c>
      <c r="W41">
        <f t="shared" si="21"/>
        <v>0</v>
      </c>
      <c r="X41">
        <f t="shared" si="21"/>
        <v>0.26666666666666666</v>
      </c>
      <c r="Z41" s="1" t="s">
        <v>14</v>
      </c>
      <c r="AA41">
        <f t="shared" si="25"/>
        <v>0.2</v>
      </c>
      <c r="AB41">
        <f t="shared" si="22"/>
        <v>0.13333333333333333</v>
      </c>
      <c r="AC41">
        <f t="shared" si="22"/>
        <v>0.26666666666666666</v>
      </c>
      <c r="AE41" s="7" t="s">
        <v>45</v>
      </c>
      <c r="AF41" s="7"/>
      <c r="AG41" s="7"/>
      <c r="AH41" s="7">
        <f>((AF39-1)*AH39+(AF40-1)*AH40)/(AF39+AF40-2)</f>
        <v>5.3684210526315796E-3</v>
      </c>
      <c r="AI41" s="7">
        <f>ABS(AG39-AG40-AI37)/SQRT(AH41)</f>
        <v>0</v>
      </c>
      <c r="AP41" s="7" t="s">
        <v>45</v>
      </c>
      <c r="AQ41" s="7"/>
      <c r="AR41" s="7"/>
      <c r="AS41" s="7">
        <f>((AQ39-1)*AS39+(AQ40-1)*AS40)/(AQ39+AQ40-2)</f>
        <v>5.3684210526315796E-3</v>
      </c>
      <c r="AT41" s="7">
        <f>ABS(AR39-AR40-AT37)/SQRT(AS41)</f>
        <v>0</v>
      </c>
      <c r="BA41" s="7" t="s">
        <v>45</v>
      </c>
      <c r="BB41" s="7"/>
      <c r="BC41" s="7"/>
      <c r="BD41" s="7">
        <f>((BB39-1)*BD39+(BB40-1)*BD40)/(BB39+BB40-2)</f>
        <v>2.08654970760234E-2</v>
      </c>
      <c r="BE41" s="7">
        <f>ABS(BC39-BC40-BE37)/SQRT(BD41)</f>
        <v>0</v>
      </c>
      <c r="BL41" s="7" t="s">
        <v>45</v>
      </c>
      <c r="BM41" s="7"/>
      <c r="BN41" s="7"/>
      <c r="BO41" s="7">
        <f>((BM39-1)*BO39+(BM40-1)*BO40)/(BM39+BM40-2)</f>
        <v>2.08654970760234E-2</v>
      </c>
      <c r="BP41" s="7">
        <f>ABS(BN39-BN40-BP37)/SQRT(BO41)</f>
        <v>0</v>
      </c>
    </row>
    <row r="42" spans="1:73" x14ac:dyDescent="0.25">
      <c r="A42" s="1" t="s">
        <v>15</v>
      </c>
      <c r="B42" s="3">
        <v>0</v>
      </c>
      <c r="C42">
        <v>2</v>
      </c>
      <c r="D42" s="4">
        <v>4</v>
      </c>
      <c r="F42" s="1" t="s">
        <v>15</v>
      </c>
      <c r="G42" s="3">
        <v>0</v>
      </c>
      <c r="H42">
        <v>0</v>
      </c>
      <c r="I42" s="4">
        <v>4</v>
      </c>
      <c r="K42" s="1" t="s">
        <v>15</v>
      </c>
      <c r="L42" s="3">
        <v>0</v>
      </c>
      <c r="M42">
        <v>4</v>
      </c>
      <c r="N42" s="4">
        <v>4</v>
      </c>
      <c r="P42" s="1" t="s">
        <v>15</v>
      </c>
      <c r="Q42">
        <f t="shared" si="23"/>
        <v>0</v>
      </c>
      <c r="R42">
        <f t="shared" si="20"/>
        <v>0.13333333333333333</v>
      </c>
      <c r="S42">
        <f t="shared" si="20"/>
        <v>0.26666666666666666</v>
      </c>
      <c r="U42" s="1" t="s">
        <v>15</v>
      </c>
      <c r="V42">
        <f t="shared" si="24"/>
        <v>0</v>
      </c>
      <c r="W42">
        <f t="shared" si="21"/>
        <v>0</v>
      </c>
      <c r="X42">
        <f t="shared" si="21"/>
        <v>0.26666666666666666</v>
      </c>
      <c r="Z42" s="1" t="s">
        <v>15</v>
      </c>
      <c r="AA42">
        <f t="shared" si="25"/>
        <v>0</v>
      </c>
      <c r="AB42">
        <f t="shared" si="22"/>
        <v>0.26666666666666666</v>
      </c>
      <c r="AC42">
        <f t="shared" si="22"/>
        <v>0.26666666666666666</v>
      </c>
    </row>
    <row r="43" spans="1:73" ht="15.75" thickBot="1" x14ac:dyDescent="0.3">
      <c r="A43" s="1" t="s">
        <v>16</v>
      </c>
      <c r="B43" s="3">
        <v>2</v>
      </c>
      <c r="C43">
        <v>2</v>
      </c>
      <c r="D43" s="4">
        <v>4</v>
      </c>
      <c r="F43" s="1" t="s">
        <v>16</v>
      </c>
      <c r="G43" s="3">
        <v>2</v>
      </c>
      <c r="H43">
        <v>0</v>
      </c>
      <c r="I43" s="4">
        <v>4</v>
      </c>
      <c r="K43" s="1" t="s">
        <v>16</v>
      </c>
      <c r="L43" s="3">
        <v>2</v>
      </c>
      <c r="M43">
        <v>0</v>
      </c>
      <c r="N43" s="4">
        <v>4</v>
      </c>
      <c r="P43" s="1" t="s">
        <v>16</v>
      </c>
      <c r="Q43">
        <f t="shared" si="23"/>
        <v>0.13333333333333333</v>
      </c>
      <c r="R43">
        <f t="shared" si="20"/>
        <v>0.13333333333333333</v>
      </c>
      <c r="S43">
        <f t="shared" si="20"/>
        <v>0.26666666666666666</v>
      </c>
      <c r="U43" s="1" t="s">
        <v>16</v>
      </c>
      <c r="V43">
        <f t="shared" si="24"/>
        <v>0.13333333333333333</v>
      </c>
      <c r="W43">
        <f t="shared" si="21"/>
        <v>0</v>
      </c>
      <c r="X43">
        <f t="shared" si="21"/>
        <v>0.26666666666666666</v>
      </c>
      <c r="Z43" s="1" t="s">
        <v>16</v>
      </c>
      <c r="AA43">
        <f t="shared" si="25"/>
        <v>0.13333333333333333</v>
      </c>
      <c r="AB43">
        <f t="shared" si="22"/>
        <v>0</v>
      </c>
      <c r="AC43">
        <f t="shared" si="22"/>
        <v>0.26666666666666666</v>
      </c>
      <c r="AE43" t="s">
        <v>46</v>
      </c>
      <c r="AI43" t="s">
        <v>47</v>
      </c>
      <c r="AJ43">
        <v>0.05</v>
      </c>
      <c r="AP43" t="s">
        <v>46</v>
      </c>
      <c r="AT43" t="s">
        <v>47</v>
      </c>
      <c r="AU43">
        <v>0.05</v>
      </c>
      <c r="BA43" t="s">
        <v>46</v>
      </c>
      <c r="BE43" t="s">
        <v>47</v>
      </c>
      <c r="BF43">
        <v>0.05</v>
      </c>
      <c r="BL43" t="s">
        <v>46</v>
      </c>
      <c r="BP43" t="s">
        <v>47</v>
      </c>
      <c r="BQ43">
        <v>0.05</v>
      </c>
    </row>
    <row r="44" spans="1:73" ht="15.75" thickTop="1" x14ac:dyDescent="0.25">
      <c r="A44" s="1" t="s">
        <v>17</v>
      </c>
      <c r="B44" s="3">
        <v>2</v>
      </c>
      <c r="C44">
        <v>2</v>
      </c>
      <c r="D44" s="4">
        <v>2</v>
      </c>
      <c r="F44" s="1" t="s">
        <v>17</v>
      </c>
      <c r="G44" s="3">
        <v>2</v>
      </c>
      <c r="H44">
        <v>2</v>
      </c>
      <c r="I44" s="4">
        <v>2</v>
      </c>
      <c r="K44" s="1" t="s">
        <v>17</v>
      </c>
      <c r="L44" s="3">
        <v>2</v>
      </c>
      <c r="M44">
        <v>4</v>
      </c>
      <c r="N44" s="4">
        <v>2</v>
      </c>
      <c r="P44" s="1" t="s">
        <v>17</v>
      </c>
      <c r="Q44">
        <f t="shared" si="23"/>
        <v>0.13333333333333333</v>
      </c>
      <c r="R44">
        <f t="shared" si="20"/>
        <v>0.13333333333333333</v>
      </c>
      <c r="S44">
        <f t="shared" si="20"/>
        <v>0.13333333333333333</v>
      </c>
      <c r="U44" s="1" t="s">
        <v>17</v>
      </c>
      <c r="V44">
        <f t="shared" si="24"/>
        <v>0.13333333333333333</v>
      </c>
      <c r="W44">
        <f t="shared" si="21"/>
        <v>0.13333333333333333</v>
      </c>
      <c r="X44">
        <f t="shared" si="21"/>
        <v>0.13333333333333333</v>
      </c>
      <c r="Z44" s="1" t="s">
        <v>17</v>
      </c>
      <c r="AA44">
        <f t="shared" si="25"/>
        <v>0.13333333333333333</v>
      </c>
      <c r="AB44">
        <f t="shared" si="22"/>
        <v>0.26666666666666666</v>
      </c>
      <c r="AC44">
        <f t="shared" si="22"/>
        <v>0.13333333333333333</v>
      </c>
      <c r="AE44" s="6" t="s">
        <v>48</v>
      </c>
      <c r="AF44" s="6" t="s">
        <v>49</v>
      </c>
      <c r="AG44" s="6" t="s">
        <v>50</v>
      </c>
      <c r="AH44" s="6" t="s">
        <v>51</v>
      </c>
      <c r="AI44" s="6" t="s">
        <v>52</v>
      </c>
      <c r="AJ44" s="6" t="s">
        <v>53</v>
      </c>
      <c r="AK44" s="6" t="s">
        <v>54</v>
      </c>
      <c r="AL44" s="6" t="s">
        <v>55</v>
      </c>
      <c r="AM44" s="6" t="s">
        <v>56</v>
      </c>
      <c r="AN44" s="6" t="s">
        <v>57</v>
      </c>
      <c r="AP44" s="6" t="s">
        <v>48</v>
      </c>
      <c r="AQ44" s="6" t="s">
        <v>49</v>
      </c>
      <c r="AR44" s="6" t="s">
        <v>50</v>
      </c>
      <c r="AS44" s="6" t="s">
        <v>51</v>
      </c>
      <c r="AT44" s="6" t="s">
        <v>52</v>
      </c>
      <c r="AU44" s="6" t="s">
        <v>53</v>
      </c>
      <c r="AV44" s="6" t="s">
        <v>54</v>
      </c>
      <c r="AW44" s="6" t="s">
        <v>55</v>
      </c>
      <c r="AX44" s="6" t="s">
        <v>56</v>
      </c>
      <c r="AY44" s="6" t="s">
        <v>57</v>
      </c>
      <c r="BA44" s="6" t="s">
        <v>48</v>
      </c>
      <c r="BB44" s="6" t="s">
        <v>49</v>
      </c>
      <c r="BC44" s="6" t="s">
        <v>50</v>
      </c>
      <c r="BD44" s="6" t="s">
        <v>51</v>
      </c>
      <c r="BE44" s="6" t="s">
        <v>52</v>
      </c>
      <c r="BF44" s="6" t="s">
        <v>53</v>
      </c>
      <c r="BG44" s="6" t="s">
        <v>54</v>
      </c>
      <c r="BH44" s="6" t="s">
        <v>55</v>
      </c>
      <c r="BI44" s="6" t="s">
        <v>56</v>
      </c>
      <c r="BJ44" s="6" t="s">
        <v>57</v>
      </c>
      <c r="BL44" s="6" t="s">
        <v>48</v>
      </c>
      <c r="BM44" s="6" t="s">
        <v>49</v>
      </c>
      <c r="BN44" s="6" t="s">
        <v>50</v>
      </c>
      <c r="BO44" s="6" t="s">
        <v>51</v>
      </c>
      <c r="BP44" s="6" t="s">
        <v>52</v>
      </c>
      <c r="BQ44" s="6" t="s">
        <v>53</v>
      </c>
      <c r="BR44" s="6" t="s">
        <v>54</v>
      </c>
      <c r="BS44" s="6" t="s">
        <v>55</v>
      </c>
      <c r="BT44" s="6" t="s">
        <v>56</v>
      </c>
      <c r="BU44" s="6" t="s">
        <v>57</v>
      </c>
    </row>
    <row r="45" spans="1:73" x14ac:dyDescent="0.25">
      <c r="A45" s="1" t="s">
        <v>18</v>
      </c>
      <c r="B45" s="3">
        <v>0</v>
      </c>
      <c r="C45">
        <v>4</v>
      </c>
      <c r="D45" s="4">
        <v>2</v>
      </c>
      <c r="F45" s="1" t="s">
        <v>18</v>
      </c>
      <c r="G45" s="3">
        <v>0</v>
      </c>
      <c r="H45">
        <v>0</v>
      </c>
      <c r="I45" s="4">
        <v>2</v>
      </c>
      <c r="K45" s="1" t="s">
        <v>18</v>
      </c>
      <c r="L45" s="3">
        <v>0</v>
      </c>
      <c r="M45">
        <v>0</v>
      </c>
      <c r="N45" s="4">
        <v>2</v>
      </c>
      <c r="P45" s="1" t="s">
        <v>18</v>
      </c>
      <c r="Q45">
        <f t="shared" si="23"/>
        <v>0</v>
      </c>
      <c r="R45">
        <f t="shared" si="20"/>
        <v>0.26666666666666666</v>
      </c>
      <c r="S45">
        <f t="shared" si="20"/>
        <v>0.13333333333333333</v>
      </c>
      <c r="U45" s="1" t="s">
        <v>18</v>
      </c>
      <c r="V45">
        <f t="shared" si="24"/>
        <v>0</v>
      </c>
      <c r="W45">
        <f t="shared" si="21"/>
        <v>0</v>
      </c>
      <c r="X45">
        <f t="shared" si="21"/>
        <v>0.13333333333333333</v>
      </c>
      <c r="Z45" s="1" t="s">
        <v>18</v>
      </c>
      <c r="AA45">
        <f t="shared" si="25"/>
        <v>0</v>
      </c>
      <c r="AB45">
        <f t="shared" si="22"/>
        <v>0</v>
      </c>
      <c r="AC45">
        <f t="shared" si="22"/>
        <v>0.13333333333333333</v>
      </c>
      <c r="AE45" t="s">
        <v>58</v>
      </c>
      <c r="AF45">
        <f>SQRT(AH41*(1/AF39+1/AF40))</f>
        <v>2.3169853371636989E-2</v>
      </c>
      <c r="AG45">
        <f>(ABS(AG39-AG40-AI37))/AF45</f>
        <v>0</v>
      </c>
      <c r="AH45">
        <f>AF39+AF40-2</f>
        <v>38</v>
      </c>
      <c r="AI45">
        <f>TDIST(AG45,AH45,1)</f>
        <v>0.5</v>
      </c>
      <c r="AJ45">
        <f>TINV(AJ43*2,AH45)</f>
        <v>1.6859544601667387</v>
      </c>
      <c r="AM45" s="8" t="str">
        <f>IF(AI45&lt;AJ43,"yes","no")</f>
        <v>no</v>
      </c>
      <c r="AN45">
        <f>SQRT(AG45^2/(AG45^2+AH45))</f>
        <v>0</v>
      </c>
      <c r="AP45" t="s">
        <v>58</v>
      </c>
      <c r="AQ45">
        <f>SQRT(AS41*(1/AQ39+1/AQ40))</f>
        <v>2.3169853371636989E-2</v>
      </c>
      <c r="AR45">
        <f>(ABS(AR39-AR40-AT37))/AQ45</f>
        <v>0</v>
      </c>
      <c r="AS45">
        <f>AQ39+AQ40-2</f>
        <v>38</v>
      </c>
      <c r="AT45">
        <f>TDIST(AR45,AS45,1)</f>
        <v>0.5</v>
      </c>
      <c r="AU45">
        <f>TINV(AU43*2,AS45)</f>
        <v>1.6859544601667387</v>
      </c>
      <c r="AX45" s="8" t="str">
        <f>IF(AT45&lt;AU43,"yes","no")</f>
        <v>no</v>
      </c>
      <c r="AY45">
        <f>SQRT(AR45^2/(AR45^2+AS45))</f>
        <v>0</v>
      </c>
      <c r="BA45" t="s">
        <v>58</v>
      </c>
      <c r="BB45">
        <f>SQRT(BD41*(1/BB39+1/BB40))</f>
        <v>4.5678766485122382E-2</v>
      </c>
      <c r="BC45">
        <f>(ABS(BC39-BC40-BE37))/BB45</f>
        <v>0</v>
      </c>
      <c r="BD45">
        <f>BB39+BB40-2</f>
        <v>38</v>
      </c>
      <c r="BE45">
        <f>TDIST(BC45,BD45,1)</f>
        <v>0.5</v>
      </c>
      <c r="BF45">
        <f>TINV(BF43*2,BD45)</f>
        <v>1.6859544601667387</v>
      </c>
      <c r="BI45" s="8" t="str">
        <f>IF(BE45&lt;BF43,"yes","no")</f>
        <v>no</v>
      </c>
      <c r="BJ45">
        <f>SQRT(BC45^2/(BC45^2+BD45))</f>
        <v>0</v>
      </c>
      <c r="BL45" t="s">
        <v>58</v>
      </c>
      <c r="BM45">
        <f>SQRT(BO41*(1/BM39+1/BM40))</f>
        <v>4.5678766485122382E-2</v>
      </c>
      <c r="BN45">
        <f>(ABS(BN39-BN40-BP37))/BM45</f>
        <v>0</v>
      </c>
      <c r="BO45">
        <f>BM39+BM40-2</f>
        <v>38</v>
      </c>
      <c r="BP45">
        <f>TDIST(BN45,BO45,1)</f>
        <v>0.5</v>
      </c>
      <c r="BQ45">
        <f>TINV(BQ43*2,BO45)</f>
        <v>1.6859544601667387</v>
      </c>
      <c r="BT45" s="8" t="str">
        <f>IF(BP45&lt;BQ43,"yes","no")</f>
        <v>no</v>
      </c>
      <c r="BU45">
        <f>SQRT(BN45^2/(BN45^2+BO45))</f>
        <v>0</v>
      </c>
    </row>
    <row r="46" spans="1:73" x14ac:dyDescent="0.25">
      <c r="A46" s="1" t="s">
        <v>19</v>
      </c>
      <c r="B46" s="3">
        <v>2</v>
      </c>
      <c r="C46">
        <v>4</v>
      </c>
      <c r="D46" s="4">
        <v>0</v>
      </c>
      <c r="F46" s="1" t="s">
        <v>19</v>
      </c>
      <c r="G46" s="3">
        <v>2</v>
      </c>
      <c r="H46">
        <v>2</v>
      </c>
      <c r="I46" s="4">
        <v>0</v>
      </c>
      <c r="K46" s="1" t="s">
        <v>19</v>
      </c>
      <c r="L46" s="3">
        <v>2</v>
      </c>
      <c r="M46">
        <v>4</v>
      </c>
      <c r="N46" s="4">
        <v>0</v>
      </c>
      <c r="P46" s="1" t="s">
        <v>19</v>
      </c>
      <c r="Q46">
        <f t="shared" si="23"/>
        <v>0.13333333333333333</v>
      </c>
      <c r="R46">
        <f t="shared" si="20"/>
        <v>0.26666666666666666</v>
      </c>
      <c r="S46">
        <f t="shared" si="20"/>
        <v>0</v>
      </c>
      <c r="U46" s="1" t="s">
        <v>19</v>
      </c>
      <c r="V46">
        <f t="shared" si="24"/>
        <v>0.13333333333333333</v>
      </c>
      <c r="W46">
        <f t="shared" si="21"/>
        <v>0.13333333333333333</v>
      </c>
      <c r="X46">
        <f t="shared" si="21"/>
        <v>0</v>
      </c>
      <c r="Z46" s="1" t="s">
        <v>19</v>
      </c>
      <c r="AA46">
        <f t="shared" si="25"/>
        <v>0.13333333333333333</v>
      </c>
      <c r="AB46">
        <f t="shared" si="22"/>
        <v>0.26666666666666666</v>
      </c>
      <c r="AC46">
        <f t="shared" si="22"/>
        <v>0</v>
      </c>
      <c r="AE46" t="s">
        <v>59</v>
      </c>
      <c r="AF46">
        <f>AF45</f>
        <v>2.3169853371636989E-2</v>
      </c>
      <c r="AG46">
        <f t="shared" ref="AG46:AH46" si="26">AG45</f>
        <v>0</v>
      </c>
      <c r="AH46">
        <f t="shared" si="26"/>
        <v>38</v>
      </c>
      <c r="AI46">
        <f>TDIST(AG46,AH46,2)</f>
        <v>1</v>
      </c>
      <c r="AJ46">
        <f>TINV(AJ43,AH46)</f>
        <v>2.0243941639119702</v>
      </c>
      <c r="AK46">
        <f>(AG39-AG40)-AJ46*AF46</f>
        <v>-4.6904915944238006E-2</v>
      </c>
      <c r="AL46">
        <f>(AG39-AG40)+AJ46*AF46</f>
        <v>4.6904915944238006E-2</v>
      </c>
      <c r="AM46" s="8" t="str">
        <f>IF(AI46&lt;AJ43,"yes","no")</f>
        <v>no</v>
      </c>
      <c r="AN46">
        <f>AN45</f>
        <v>0</v>
      </c>
      <c r="AP46" t="s">
        <v>59</v>
      </c>
      <c r="AQ46">
        <f>AQ45</f>
        <v>2.3169853371636989E-2</v>
      </c>
      <c r="AR46">
        <f t="shared" ref="AR46:AS46" si="27">AR45</f>
        <v>0</v>
      </c>
      <c r="AS46">
        <f t="shared" si="27"/>
        <v>38</v>
      </c>
      <c r="AT46">
        <f>TDIST(AR46,AS46,2)</f>
        <v>1</v>
      </c>
      <c r="AU46">
        <f>TINV(AU43,AS46)</f>
        <v>2.0243941639119702</v>
      </c>
      <c r="AV46">
        <f>(AR39-AR40)-AU46*AQ46</f>
        <v>-4.6904915944238006E-2</v>
      </c>
      <c r="AW46">
        <f>(AR39-AR40)+AU46*AQ46</f>
        <v>4.6904915944238006E-2</v>
      </c>
      <c r="AX46" s="8" t="str">
        <f>IF(AT46&lt;AU43,"yes","no")</f>
        <v>no</v>
      </c>
      <c r="AY46">
        <f>AY45</f>
        <v>0</v>
      </c>
      <c r="BA46" t="s">
        <v>59</v>
      </c>
      <c r="BB46">
        <f>BB45</f>
        <v>4.5678766485122382E-2</v>
      </c>
      <c r="BC46">
        <f t="shared" ref="BC46:BD46" si="28">BC45</f>
        <v>0</v>
      </c>
      <c r="BD46">
        <f t="shared" si="28"/>
        <v>38</v>
      </c>
      <c r="BE46">
        <f>TDIST(BC46,BD46,2)</f>
        <v>1</v>
      </c>
      <c r="BF46">
        <f>TINV(BF43,BD46)</f>
        <v>2.0243941639119702</v>
      </c>
      <c r="BG46">
        <f>(BC39-BC40)-BF46*BB46</f>
        <v>-9.2471828287179453E-2</v>
      </c>
      <c r="BH46">
        <f>(BC39-BC40)+BF46*BB46</f>
        <v>9.2471828287179453E-2</v>
      </c>
      <c r="BI46" s="8" t="str">
        <f>IF(BE46&lt;BF43,"yes","no")</f>
        <v>no</v>
      </c>
      <c r="BJ46">
        <f>BJ45</f>
        <v>0</v>
      </c>
      <c r="BL46" t="s">
        <v>59</v>
      </c>
      <c r="BM46">
        <f>BM45</f>
        <v>4.5678766485122382E-2</v>
      </c>
      <c r="BN46">
        <f t="shared" ref="BN46:BO46" si="29">BN45</f>
        <v>0</v>
      </c>
      <c r="BO46">
        <f t="shared" si="29"/>
        <v>38</v>
      </c>
      <c r="BP46">
        <f>TDIST(BN46,BO46,2)</f>
        <v>1</v>
      </c>
      <c r="BQ46">
        <f>TINV(BQ43,BO46)</f>
        <v>2.0243941639119702</v>
      </c>
      <c r="BR46">
        <f>(BN39-BN40)-BQ46*BM46</f>
        <v>-9.2471828287179453E-2</v>
      </c>
      <c r="BS46">
        <f>(BN39-BN40)+BQ46*BM46</f>
        <v>9.2471828287179453E-2</v>
      </c>
      <c r="BT46" s="8" t="str">
        <f>IF(BP46&lt;BQ43,"yes","no")</f>
        <v>no</v>
      </c>
      <c r="BU46">
        <f>BU45</f>
        <v>0</v>
      </c>
    </row>
    <row r="47" spans="1:73" x14ac:dyDescent="0.25">
      <c r="A47" s="1" t="s">
        <v>20</v>
      </c>
      <c r="B47" s="3">
        <v>0</v>
      </c>
      <c r="C47">
        <v>2</v>
      </c>
      <c r="D47" s="4">
        <v>3</v>
      </c>
      <c r="F47" s="1" t="s">
        <v>20</v>
      </c>
      <c r="G47" s="3">
        <v>0</v>
      </c>
      <c r="H47">
        <v>2</v>
      </c>
      <c r="I47" s="4">
        <v>3</v>
      </c>
      <c r="K47" s="1" t="s">
        <v>20</v>
      </c>
      <c r="L47" s="3">
        <v>0</v>
      </c>
      <c r="M47">
        <v>2</v>
      </c>
      <c r="N47" s="4">
        <v>3</v>
      </c>
      <c r="P47" s="1" t="s">
        <v>20</v>
      </c>
      <c r="Q47">
        <f t="shared" si="23"/>
        <v>0</v>
      </c>
      <c r="R47">
        <f t="shared" si="20"/>
        <v>0.13333333333333333</v>
      </c>
      <c r="S47">
        <f t="shared" si="20"/>
        <v>0.2</v>
      </c>
      <c r="U47" s="1" t="s">
        <v>20</v>
      </c>
      <c r="V47">
        <f t="shared" si="24"/>
        <v>0</v>
      </c>
      <c r="W47">
        <f t="shared" si="21"/>
        <v>0.13333333333333333</v>
      </c>
      <c r="X47">
        <f t="shared" si="21"/>
        <v>0.2</v>
      </c>
      <c r="Z47" s="1" t="s">
        <v>20</v>
      </c>
      <c r="AA47">
        <f t="shared" si="25"/>
        <v>0</v>
      </c>
      <c r="AB47">
        <f t="shared" si="22"/>
        <v>0.13333333333333333</v>
      </c>
      <c r="AC47">
        <f t="shared" si="22"/>
        <v>0.2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L47" s="7"/>
      <c r="BM47" s="7"/>
      <c r="BN47" s="7"/>
      <c r="BO47" s="7"/>
      <c r="BP47" s="7"/>
      <c r="BQ47" s="7"/>
      <c r="BR47" s="7"/>
      <c r="BS47" s="7"/>
      <c r="BT47" s="7"/>
      <c r="BU47" s="7"/>
    </row>
    <row r="48" spans="1:73" ht="15.75" thickBot="1" x14ac:dyDescent="0.3">
      <c r="A48" s="1" t="s">
        <v>21</v>
      </c>
      <c r="B48" s="3">
        <v>0</v>
      </c>
      <c r="C48">
        <v>0</v>
      </c>
      <c r="D48" s="4">
        <v>6</v>
      </c>
      <c r="F48" s="1" t="s">
        <v>21</v>
      </c>
      <c r="G48" s="3">
        <v>0</v>
      </c>
      <c r="H48">
        <v>2</v>
      </c>
      <c r="I48" s="4">
        <v>6</v>
      </c>
      <c r="K48" s="1" t="s">
        <v>21</v>
      </c>
      <c r="L48" s="3">
        <v>0</v>
      </c>
      <c r="M48">
        <v>2</v>
      </c>
      <c r="N48" s="4">
        <v>6</v>
      </c>
      <c r="P48" s="1" t="s">
        <v>21</v>
      </c>
      <c r="Q48">
        <f t="shared" si="23"/>
        <v>0</v>
      </c>
      <c r="R48">
        <f t="shared" si="20"/>
        <v>0</v>
      </c>
      <c r="S48">
        <f t="shared" si="20"/>
        <v>0.4</v>
      </c>
      <c r="U48" s="1" t="s">
        <v>21</v>
      </c>
      <c r="V48">
        <f t="shared" si="24"/>
        <v>0</v>
      </c>
      <c r="W48">
        <f t="shared" si="21"/>
        <v>0.13333333333333333</v>
      </c>
      <c r="X48">
        <f t="shared" si="21"/>
        <v>0.4</v>
      </c>
      <c r="Z48" s="1" t="s">
        <v>21</v>
      </c>
      <c r="AA48">
        <f t="shared" si="25"/>
        <v>0</v>
      </c>
      <c r="AB48">
        <f t="shared" si="22"/>
        <v>0.13333333333333333</v>
      </c>
      <c r="AC48">
        <f t="shared" si="22"/>
        <v>0.4</v>
      </c>
      <c r="AE48" t="s">
        <v>60</v>
      </c>
      <c r="AI48" t="s">
        <v>47</v>
      </c>
      <c r="AJ48">
        <f>AJ43</f>
        <v>0.05</v>
      </c>
      <c r="AP48" t="s">
        <v>60</v>
      </c>
      <c r="AT48" t="s">
        <v>47</v>
      </c>
      <c r="AU48">
        <f>AU43</f>
        <v>0.05</v>
      </c>
      <c r="BA48" t="s">
        <v>60</v>
      </c>
      <c r="BE48" t="s">
        <v>47</v>
      </c>
      <c r="BF48">
        <f>BF43</f>
        <v>0.05</v>
      </c>
      <c r="BL48" t="s">
        <v>60</v>
      </c>
      <c r="BP48" t="s">
        <v>47</v>
      </c>
      <c r="BQ48">
        <f>BQ43</f>
        <v>0.05</v>
      </c>
    </row>
    <row r="49" spans="1:73" ht="15.75" thickTop="1" x14ac:dyDescent="0.25">
      <c r="A49" s="1" t="s">
        <v>22</v>
      </c>
      <c r="B49" s="3">
        <v>0</v>
      </c>
      <c r="C49">
        <v>0</v>
      </c>
      <c r="D49" s="4">
        <v>0</v>
      </c>
      <c r="F49" s="1" t="s">
        <v>22</v>
      </c>
      <c r="G49" s="3">
        <v>0</v>
      </c>
      <c r="H49">
        <v>4</v>
      </c>
      <c r="I49" s="4">
        <v>0</v>
      </c>
      <c r="K49" s="1" t="s">
        <v>22</v>
      </c>
      <c r="L49" s="3">
        <v>0</v>
      </c>
      <c r="M49">
        <v>6</v>
      </c>
      <c r="N49" s="4">
        <v>0</v>
      </c>
      <c r="P49" s="1" t="s">
        <v>22</v>
      </c>
      <c r="Q49">
        <f t="shared" si="23"/>
        <v>0</v>
      </c>
      <c r="R49">
        <f t="shared" si="20"/>
        <v>0</v>
      </c>
      <c r="S49">
        <f t="shared" si="20"/>
        <v>0</v>
      </c>
      <c r="U49" s="1" t="s">
        <v>22</v>
      </c>
      <c r="V49">
        <f t="shared" si="24"/>
        <v>0</v>
      </c>
      <c r="W49">
        <f t="shared" si="21"/>
        <v>0.26666666666666666</v>
      </c>
      <c r="X49">
        <f t="shared" si="21"/>
        <v>0</v>
      </c>
      <c r="Z49" s="1" t="s">
        <v>22</v>
      </c>
      <c r="AA49">
        <f t="shared" si="25"/>
        <v>0</v>
      </c>
      <c r="AB49">
        <f t="shared" si="22"/>
        <v>0.4</v>
      </c>
      <c r="AC49">
        <f t="shared" si="22"/>
        <v>0</v>
      </c>
      <c r="AE49" s="6" t="s">
        <v>48</v>
      </c>
      <c r="AF49" s="6" t="s">
        <v>49</v>
      </c>
      <c r="AG49" s="6" t="s">
        <v>50</v>
      </c>
      <c r="AH49" s="6" t="s">
        <v>51</v>
      </c>
      <c r="AI49" s="6" t="s">
        <v>52</v>
      </c>
      <c r="AJ49" s="6" t="s">
        <v>53</v>
      </c>
      <c r="AK49" s="6" t="s">
        <v>54</v>
      </c>
      <c r="AL49" s="6" t="s">
        <v>55</v>
      </c>
      <c r="AM49" s="6" t="s">
        <v>56</v>
      </c>
      <c r="AN49" s="6" t="s">
        <v>57</v>
      </c>
      <c r="AP49" s="6" t="s">
        <v>48</v>
      </c>
      <c r="AQ49" s="6" t="s">
        <v>49</v>
      </c>
      <c r="AR49" s="6" t="s">
        <v>50</v>
      </c>
      <c r="AS49" s="6" t="s">
        <v>51</v>
      </c>
      <c r="AT49" s="6" t="s">
        <v>52</v>
      </c>
      <c r="AU49" s="6" t="s">
        <v>53</v>
      </c>
      <c r="AV49" s="6" t="s">
        <v>54</v>
      </c>
      <c r="AW49" s="6" t="s">
        <v>55</v>
      </c>
      <c r="AX49" s="6" t="s">
        <v>56</v>
      </c>
      <c r="AY49" s="6" t="s">
        <v>57</v>
      </c>
      <c r="BA49" s="6" t="s">
        <v>48</v>
      </c>
      <c r="BB49" s="6" t="s">
        <v>49</v>
      </c>
      <c r="BC49" s="6" t="s">
        <v>50</v>
      </c>
      <c r="BD49" s="6" t="s">
        <v>51</v>
      </c>
      <c r="BE49" s="6" t="s">
        <v>52</v>
      </c>
      <c r="BF49" s="6" t="s">
        <v>53</v>
      </c>
      <c r="BG49" s="6" t="s">
        <v>54</v>
      </c>
      <c r="BH49" s="6" t="s">
        <v>55</v>
      </c>
      <c r="BI49" s="6" t="s">
        <v>56</v>
      </c>
      <c r="BJ49" s="6" t="s">
        <v>57</v>
      </c>
      <c r="BL49" s="6" t="s">
        <v>48</v>
      </c>
      <c r="BM49" s="6" t="s">
        <v>49</v>
      </c>
      <c r="BN49" s="6" t="s">
        <v>50</v>
      </c>
      <c r="BO49" s="6" t="s">
        <v>51</v>
      </c>
      <c r="BP49" s="6" t="s">
        <v>52</v>
      </c>
      <c r="BQ49" s="6" t="s">
        <v>53</v>
      </c>
      <c r="BR49" s="6" t="s">
        <v>54</v>
      </c>
      <c r="BS49" s="6" t="s">
        <v>55</v>
      </c>
      <c r="BT49" s="6" t="s">
        <v>56</v>
      </c>
      <c r="BU49" s="6" t="s">
        <v>57</v>
      </c>
    </row>
    <row r="50" spans="1:73" x14ac:dyDescent="0.25">
      <c r="A50" s="1" t="s">
        <v>23</v>
      </c>
      <c r="B50" s="3">
        <v>0</v>
      </c>
      <c r="C50">
        <v>2</v>
      </c>
      <c r="D50" s="4">
        <v>2</v>
      </c>
      <c r="F50" s="1" t="s">
        <v>23</v>
      </c>
      <c r="G50" s="3">
        <v>0</v>
      </c>
      <c r="H50">
        <v>4</v>
      </c>
      <c r="I50" s="4">
        <v>2</v>
      </c>
      <c r="K50" s="1" t="s">
        <v>23</v>
      </c>
      <c r="L50" s="3">
        <v>0</v>
      </c>
      <c r="M50">
        <v>2</v>
      </c>
      <c r="N50" s="4">
        <v>2</v>
      </c>
      <c r="P50" s="1" t="s">
        <v>23</v>
      </c>
      <c r="Q50">
        <f t="shared" si="23"/>
        <v>0</v>
      </c>
      <c r="R50">
        <f t="shared" si="20"/>
        <v>0.13333333333333333</v>
      </c>
      <c r="S50">
        <f t="shared" si="20"/>
        <v>0.13333333333333333</v>
      </c>
      <c r="U50" s="1" t="s">
        <v>23</v>
      </c>
      <c r="V50">
        <f t="shared" si="24"/>
        <v>0</v>
      </c>
      <c r="W50">
        <f t="shared" si="21"/>
        <v>0.26666666666666666</v>
      </c>
      <c r="X50">
        <f t="shared" si="21"/>
        <v>0.13333333333333333</v>
      </c>
      <c r="Z50" s="1" t="s">
        <v>23</v>
      </c>
      <c r="AA50">
        <f t="shared" si="25"/>
        <v>0</v>
      </c>
      <c r="AB50">
        <f t="shared" si="22"/>
        <v>0.13333333333333333</v>
      </c>
      <c r="AC50">
        <f t="shared" si="22"/>
        <v>0.13333333333333333</v>
      </c>
      <c r="AE50" t="s">
        <v>58</v>
      </c>
      <c r="AF50">
        <f>SQRT(AH39/AF39+AH40/AF40)</f>
        <v>2.3169853371636989E-2</v>
      </c>
      <c r="AG50">
        <f>(ABS(AG39-AG40-AI37))/AF50</f>
        <v>0</v>
      </c>
      <c r="AH50">
        <f>(AH39/AF39+AH40/AF40)^2/((AH39/AF39)^2/(AF39-1)+(AH40/AF40)^2/(AF40-1))</f>
        <v>38</v>
      </c>
      <c r="AI50">
        <f>TDIST(AG50,ROUND(AH50,0),1)</f>
        <v>0.5</v>
      </c>
      <c r="AJ50">
        <f>TINV(AJ48*2,ROUND(AH50,0))</f>
        <v>1.6859544601667387</v>
      </c>
      <c r="AM50" s="8" t="str">
        <f>IF(AI50&lt;AJ48,"yes","no")</f>
        <v>no</v>
      </c>
      <c r="AN50">
        <f>SQRT(AG50^2/(AG50^2+AH50))</f>
        <v>0</v>
      </c>
      <c r="AP50" t="s">
        <v>58</v>
      </c>
      <c r="AQ50">
        <f>SQRT(AS39/AQ39+AS40/AQ40)</f>
        <v>2.3169853371636989E-2</v>
      </c>
      <c r="AR50">
        <f>(ABS(AR39-AR40-AT37))/AQ50</f>
        <v>0</v>
      </c>
      <c r="AS50">
        <f>(AS39/AQ39+AS40/AQ40)^2/((AS39/AQ39)^2/(AQ39-1)+(AS40/AQ40)^2/(AQ40-1))</f>
        <v>38</v>
      </c>
      <c r="AT50">
        <f>TDIST(AR50,ROUND(AS50,0),1)</f>
        <v>0.5</v>
      </c>
      <c r="AU50">
        <f>TINV(AU48*2,ROUND(AS50,0))</f>
        <v>1.6859544601667387</v>
      </c>
      <c r="AX50" s="8" t="str">
        <f>IF(AT50&lt;AU48,"yes","no")</f>
        <v>no</v>
      </c>
      <c r="AY50">
        <f>SQRT(AR50^2/(AR50^2+AS50))</f>
        <v>0</v>
      </c>
      <c r="BA50" t="s">
        <v>58</v>
      </c>
      <c r="BB50">
        <f>SQRT(BD39/BB39+BD40/BB40)</f>
        <v>4.5678766485122382E-2</v>
      </c>
      <c r="BC50">
        <f>(ABS(BC39-BC40-BE37))/BB50</f>
        <v>0</v>
      </c>
      <c r="BD50">
        <f>(BD39/BB39+BD40/BB40)^2/((BD39/BB39)^2/(BB39-1)+(BD40/BB40)^2/(BB40-1))</f>
        <v>38</v>
      </c>
      <c r="BE50">
        <f>TDIST(BC50,ROUND(BD50,0),1)</f>
        <v>0.5</v>
      </c>
      <c r="BF50">
        <f>TINV(BF48*2,ROUND(BD50,0))</f>
        <v>1.6859544601667387</v>
      </c>
      <c r="BI50" s="8" t="str">
        <f>IF(BE50&lt;BF48,"yes","no")</f>
        <v>no</v>
      </c>
      <c r="BJ50">
        <f>SQRT(BC50^2/(BC50^2+BD50))</f>
        <v>0</v>
      </c>
      <c r="BL50" t="s">
        <v>58</v>
      </c>
      <c r="BM50">
        <f>SQRT(BO39/BM39+BO40/BM40)</f>
        <v>4.5678766485122382E-2</v>
      </c>
      <c r="BN50">
        <f>(ABS(BN39-BN40-BP37))/BM50</f>
        <v>0</v>
      </c>
      <c r="BO50">
        <f>(BO39/BM39+BO40/BM40)^2/((BO39/BM39)^2/(BM39-1)+(BO40/BM40)^2/(BM40-1))</f>
        <v>38</v>
      </c>
      <c r="BP50">
        <f>TDIST(BN50,ROUND(BO50,0),1)</f>
        <v>0.5</v>
      </c>
      <c r="BQ50">
        <f>TINV(BQ48*2,ROUND(BO50,0))</f>
        <v>1.6859544601667387</v>
      </c>
      <c r="BT50" s="8" t="str">
        <f>IF(BP50&lt;BQ48,"yes","no")</f>
        <v>no</v>
      </c>
      <c r="BU50">
        <f>SQRT(BN50^2/(BN50^2+BO50))</f>
        <v>0</v>
      </c>
    </row>
    <row r="51" spans="1:73" x14ac:dyDescent="0.25">
      <c r="A51" s="1" t="s">
        <v>24</v>
      </c>
      <c r="B51" s="3">
        <v>2</v>
      </c>
      <c r="C51">
        <v>0</v>
      </c>
      <c r="D51" s="4">
        <v>0</v>
      </c>
      <c r="F51" s="1" t="s">
        <v>24</v>
      </c>
      <c r="G51" s="3">
        <v>2</v>
      </c>
      <c r="H51">
        <v>3</v>
      </c>
      <c r="I51" s="4">
        <v>0</v>
      </c>
      <c r="K51" s="1" t="s">
        <v>24</v>
      </c>
      <c r="L51" s="3">
        <v>2</v>
      </c>
      <c r="M51">
        <v>6</v>
      </c>
      <c r="N51" s="4">
        <v>0</v>
      </c>
      <c r="P51" s="1" t="s">
        <v>24</v>
      </c>
      <c r="Q51">
        <f t="shared" si="23"/>
        <v>0.13333333333333333</v>
      </c>
      <c r="R51">
        <f t="shared" si="20"/>
        <v>0</v>
      </c>
      <c r="S51">
        <f t="shared" si="20"/>
        <v>0</v>
      </c>
      <c r="U51" s="1" t="s">
        <v>24</v>
      </c>
      <c r="V51">
        <f t="shared" si="24"/>
        <v>0.13333333333333333</v>
      </c>
      <c r="W51">
        <f t="shared" si="21"/>
        <v>0.2</v>
      </c>
      <c r="X51">
        <f t="shared" si="21"/>
        <v>0</v>
      </c>
      <c r="Z51" s="1" t="s">
        <v>24</v>
      </c>
      <c r="AA51">
        <f t="shared" si="25"/>
        <v>0.13333333333333333</v>
      </c>
      <c r="AB51">
        <f t="shared" si="22"/>
        <v>0.4</v>
      </c>
      <c r="AC51">
        <f t="shared" si="22"/>
        <v>0</v>
      </c>
      <c r="AE51" t="s">
        <v>59</v>
      </c>
      <c r="AF51">
        <f>AF50</f>
        <v>2.3169853371636989E-2</v>
      </c>
      <c r="AG51">
        <f t="shared" ref="AG51:AH51" si="30">AG50</f>
        <v>0</v>
      </c>
      <c r="AH51">
        <f t="shared" si="30"/>
        <v>38</v>
      </c>
      <c r="AI51">
        <f>TDIST(AG51,ROUND(AH51,0),2)</f>
        <v>1</v>
      </c>
      <c r="AJ51">
        <f>TINV(AJ48,ROUND(AH51,0))</f>
        <v>2.0243941639119702</v>
      </c>
      <c r="AK51">
        <f>(AG39-AG40)-AJ51*AF51</f>
        <v>-4.6904915944238006E-2</v>
      </c>
      <c r="AL51">
        <f>(AG39-AG40)+AJ51*AF51</f>
        <v>4.6904915944238006E-2</v>
      </c>
      <c r="AM51" s="8" t="str">
        <f>IF(AI51&lt;AJ48,"yes","no")</f>
        <v>no</v>
      </c>
      <c r="AN51">
        <f>AN50</f>
        <v>0</v>
      </c>
      <c r="AP51" t="s">
        <v>59</v>
      </c>
      <c r="AQ51">
        <f>AQ50</f>
        <v>2.3169853371636989E-2</v>
      </c>
      <c r="AR51">
        <f t="shared" ref="AR51:AS51" si="31">AR50</f>
        <v>0</v>
      </c>
      <c r="AS51">
        <f t="shared" si="31"/>
        <v>38</v>
      </c>
      <c r="AT51">
        <f>TDIST(AR51,ROUND(AS51,0),2)</f>
        <v>1</v>
      </c>
      <c r="AU51">
        <f>TINV(AU48,ROUND(AS51,0))</f>
        <v>2.0243941639119702</v>
      </c>
      <c r="AV51">
        <f>(AR39-AR40)-AU51*AQ51</f>
        <v>-4.6904915944238006E-2</v>
      </c>
      <c r="AW51">
        <f>(AR39-AR40)+AU51*AQ51</f>
        <v>4.6904915944238006E-2</v>
      </c>
      <c r="AX51" s="8" t="str">
        <f>IF(AT51&lt;AU48,"yes","no")</f>
        <v>no</v>
      </c>
      <c r="AY51">
        <f>AY50</f>
        <v>0</v>
      </c>
      <c r="BA51" t="s">
        <v>59</v>
      </c>
      <c r="BB51">
        <f>BB50</f>
        <v>4.5678766485122382E-2</v>
      </c>
      <c r="BC51">
        <f t="shared" ref="BC51:BD51" si="32">BC50</f>
        <v>0</v>
      </c>
      <c r="BD51">
        <f t="shared" si="32"/>
        <v>38</v>
      </c>
      <c r="BE51">
        <f>TDIST(BC51,ROUND(BD51,0),2)</f>
        <v>1</v>
      </c>
      <c r="BF51">
        <f>TINV(BF48,ROUND(BD51,0))</f>
        <v>2.0243941639119702</v>
      </c>
      <c r="BG51">
        <f>(BC39-BC40)-BF51*BB51</f>
        <v>-9.2471828287179453E-2</v>
      </c>
      <c r="BH51">
        <f>(BC39-BC40)+BF51*BB51</f>
        <v>9.2471828287179453E-2</v>
      </c>
      <c r="BI51" s="8" t="str">
        <f>IF(BE51&lt;BF48,"yes","no")</f>
        <v>no</v>
      </c>
      <c r="BJ51">
        <f>BJ50</f>
        <v>0</v>
      </c>
      <c r="BL51" t="s">
        <v>59</v>
      </c>
      <c r="BM51">
        <f>BM50</f>
        <v>4.5678766485122382E-2</v>
      </c>
      <c r="BN51">
        <f t="shared" ref="BN51:BO51" si="33">BN50</f>
        <v>0</v>
      </c>
      <c r="BO51">
        <f t="shared" si="33"/>
        <v>38</v>
      </c>
      <c r="BP51">
        <f>TDIST(BN51,ROUND(BO51,0),2)</f>
        <v>1</v>
      </c>
      <c r="BQ51">
        <f>TINV(BQ48,ROUND(BO51,0))</f>
        <v>2.0243941639119702</v>
      </c>
      <c r="BR51">
        <f>(BN39-BN40)-BQ51*BM51</f>
        <v>-9.2471828287179453E-2</v>
      </c>
      <c r="BS51">
        <f>(BN39-BN40)+BQ51*BM51</f>
        <v>9.2471828287179453E-2</v>
      </c>
      <c r="BT51" s="8" t="str">
        <f>IF(BP51&lt;BQ48,"yes","no")</f>
        <v>no</v>
      </c>
      <c r="BU51">
        <f>BU50</f>
        <v>0</v>
      </c>
    </row>
    <row r="52" spans="1:73" x14ac:dyDescent="0.25">
      <c r="A52" s="1" t="s">
        <v>25</v>
      </c>
      <c r="B52" s="3">
        <v>0</v>
      </c>
      <c r="C52">
        <v>0</v>
      </c>
      <c r="D52" s="4">
        <v>0</v>
      </c>
      <c r="F52" s="1" t="s">
        <v>25</v>
      </c>
      <c r="G52" s="3">
        <v>0</v>
      </c>
      <c r="H52">
        <v>7</v>
      </c>
      <c r="I52" s="4">
        <v>0</v>
      </c>
      <c r="K52" s="1" t="s">
        <v>25</v>
      </c>
      <c r="L52" s="3">
        <v>0</v>
      </c>
      <c r="M52">
        <v>4</v>
      </c>
      <c r="N52" s="4">
        <v>0</v>
      </c>
      <c r="P52" s="1" t="s">
        <v>25</v>
      </c>
      <c r="Q52">
        <f t="shared" si="23"/>
        <v>0</v>
      </c>
      <c r="R52">
        <f t="shared" si="23"/>
        <v>0</v>
      </c>
      <c r="S52">
        <f t="shared" si="23"/>
        <v>0</v>
      </c>
      <c r="U52" s="1" t="s">
        <v>25</v>
      </c>
      <c r="V52">
        <f t="shared" si="24"/>
        <v>0</v>
      </c>
      <c r="W52">
        <f t="shared" si="24"/>
        <v>0.46666666666666667</v>
      </c>
      <c r="X52">
        <f t="shared" si="24"/>
        <v>0</v>
      </c>
      <c r="Z52" s="1" t="s">
        <v>25</v>
      </c>
      <c r="AA52">
        <f t="shared" si="25"/>
        <v>0</v>
      </c>
      <c r="AB52">
        <f t="shared" si="25"/>
        <v>0.26666666666666666</v>
      </c>
      <c r="AC52">
        <f t="shared" si="25"/>
        <v>0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L52" s="7"/>
      <c r="BM52" s="7"/>
      <c r="BN52" s="7"/>
      <c r="BO52" s="7"/>
      <c r="BP52" s="7"/>
      <c r="BQ52" s="7"/>
      <c r="BR52" s="7"/>
      <c r="BS52" s="7"/>
      <c r="BT52" s="7"/>
      <c r="BU52" s="7"/>
    </row>
    <row r="53" spans="1:73" x14ac:dyDescent="0.25">
      <c r="A53" s="1" t="s">
        <v>26</v>
      </c>
      <c r="B53" s="3">
        <v>0</v>
      </c>
      <c r="C53">
        <v>2</v>
      </c>
      <c r="D53" s="4">
        <v>6</v>
      </c>
      <c r="F53" s="1" t="s">
        <v>26</v>
      </c>
      <c r="G53" s="3">
        <v>0</v>
      </c>
      <c r="H53">
        <v>6</v>
      </c>
      <c r="I53" s="4">
        <v>6</v>
      </c>
      <c r="K53" s="1" t="s">
        <v>26</v>
      </c>
      <c r="L53" s="3">
        <v>0</v>
      </c>
      <c r="M53">
        <v>0</v>
      </c>
      <c r="N53" s="4">
        <v>6</v>
      </c>
      <c r="P53" s="1" t="s">
        <v>26</v>
      </c>
      <c r="Q53">
        <f t="shared" si="23"/>
        <v>0</v>
      </c>
      <c r="R53">
        <f t="shared" si="23"/>
        <v>0.13333333333333333</v>
      </c>
      <c r="S53">
        <f t="shared" si="23"/>
        <v>0.4</v>
      </c>
      <c r="U53" s="1" t="s">
        <v>26</v>
      </c>
      <c r="V53">
        <f t="shared" si="24"/>
        <v>0</v>
      </c>
      <c r="W53">
        <f t="shared" si="24"/>
        <v>0.4</v>
      </c>
      <c r="X53">
        <f t="shared" si="24"/>
        <v>0.4</v>
      </c>
      <c r="Z53" s="1" t="s">
        <v>26</v>
      </c>
      <c r="AA53">
        <f t="shared" si="25"/>
        <v>0</v>
      </c>
      <c r="AB53">
        <f t="shared" si="25"/>
        <v>0</v>
      </c>
      <c r="AC53">
        <f t="shared" si="25"/>
        <v>0.4</v>
      </c>
    </row>
    <row r="54" spans="1:73" x14ac:dyDescent="0.25">
      <c r="A54" s="1" t="s">
        <v>27</v>
      </c>
      <c r="B54" s="3">
        <v>0</v>
      </c>
      <c r="C54">
        <v>2</v>
      </c>
      <c r="D54" s="4">
        <v>2</v>
      </c>
      <c r="F54" s="1" t="s">
        <v>27</v>
      </c>
      <c r="G54" s="3">
        <v>0</v>
      </c>
      <c r="H54">
        <v>0</v>
      </c>
      <c r="I54" s="4">
        <v>2</v>
      </c>
      <c r="K54" s="1" t="s">
        <v>27</v>
      </c>
      <c r="L54" s="3">
        <v>0</v>
      </c>
      <c r="M54">
        <v>2</v>
      </c>
      <c r="N54" s="4">
        <v>2</v>
      </c>
      <c r="P54" s="1" t="s">
        <v>27</v>
      </c>
      <c r="Q54">
        <f t="shared" si="23"/>
        <v>0</v>
      </c>
      <c r="R54">
        <f t="shared" si="23"/>
        <v>0.13333333333333333</v>
      </c>
      <c r="S54">
        <f t="shared" si="23"/>
        <v>0.13333333333333333</v>
      </c>
      <c r="U54" s="1" t="s">
        <v>27</v>
      </c>
      <c r="V54">
        <f t="shared" si="24"/>
        <v>0</v>
      </c>
      <c r="W54">
        <f t="shared" si="24"/>
        <v>0</v>
      </c>
      <c r="X54">
        <f t="shared" si="24"/>
        <v>0.13333333333333333</v>
      </c>
      <c r="Z54" s="1" t="s">
        <v>27</v>
      </c>
      <c r="AA54">
        <f t="shared" si="25"/>
        <v>0</v>
      </c>
      <c r="AB54">
        <f t="shared" si="25"/>
        <v>0.13333333333333333</v>
      </c>
      <c r="AC54">
        <f t="shared" si="25"/>
        <v>0.13333333333333333</v>
      </c>
    </row>
    <row r="55" spans="1:73" x14ac:dyDescent="0.25">
      <c r="A55" s="1" t="s">
        <v>28</v>
      </c>
      <c r="B55" s="3">
        <v>0</v>
      </c>
      <c r="C55">
        <v>2</v>
      </c>
      <c r="D55" s="4">
        <v>0</v>
      </c>
      <c r="F55" s="1" t="s">
        <v>28</v>
      </c>
      <c r="G55" s="3">
        <v>0</v>
      </c>
      <c r="H55">
        <v>2</v>
      </c>
      <c r="I55" s="4">
        <v>0</v>
      </c>
      <c r="K55" s="1" t="s">
        <v>28</v>
      </c>
      <c r="L55" s="3">
        <v>0</v>
      </c>
      <c r="M55">
        <v>0</v>
      </c>
      <c r="N55" s="4">
        <v>0</v>
      </c>
      <c r="P55" s="1" t="s">
        <v>28</v>
      </c>
      <c r="Q55">
        <f t="shared" si="23"/>
        <v>0</v>
      </c>
      <c r="R55">
        <f t="shared" si="23"/>
        <v>0.13333333333333333</v>
      </c>
      <c r="S55">
        <f t="shared" si="23"/>
        <v>0</v>
      </c>
      <c r="U55" s="1" t="s">
        <v>28</v>
      </c>
      <c r="V55">
        <f t="shared" si="24"/>
        <v>0</v>
      </c>
      <c r="W55">
        <f t="shared" si="24"/>
        <v>0.13333333333333333</v>
      </c>
      <c r="X55">
        <f t="shared" si="24"/>
        <v>0</v>
      </c>
      <c r="Z55" s="1" t="s">
        <v>28</v>
      </c>
      <c r="AA55">
        <f t="shared" si="25"/>
        <v>0</v>
      </c>
      <c r="AB55">
        <f t="shared" si="25"/>
        <v>0</v>
      </c>
      <c r="AC55">
        <f t="shared" si="25"/>
        <v>0</v>
      </c>
    </row>
    <row r="56" spans="1:73" x14ac:dyDescent="0.25">
      <c r="A56" s="2" t="s">
        <v>29</v>
      </c>
      <c r="B56" s="2">
        <f>AVERAGE(B36:B55)</f>
        <v>0.95</v>
      </c>
      <c r="C56" s="2">
        <f t="shared" ref="C56:D56" si="34">AVERAGE(C36:C55)</f>
        <v>1.9</v>
      </c>
      <c r="D56" s="2">
        <f t="shared" si="34"/>
        <v>2.2000000000000002</v>
      </c>
      <c r="F56" s="2" t="s">
        <v>29</v>
      </c>
      <c r="G56" s="2">
        <f>AVERAGE(G36:G55)</f>
        <v>0.95</v>
      </c>
      <c r="H56" s="2">
        <f t="shared" ref="H56:I56" si="35">AVERAGE(H36:H55)</f>
        <v>1.9</v>
      </c>
      <c r="I56" s="2">
        <f t="shared" si="35"/>
        <v>2.2000000000000002</v>
      </c>
      <c r="K56" s="2" t="s">
        <v>29</v>
      </c>
      <c r="L56" s="2">
        <f>AVERAGE(L36:L55)</f>
        <v>0.95</v>
      </c>
      <c r="M56" s="2">
        <f t="shared" ref="M56:N56" si="36">AVERAGE(M36:M55)</f>
        <v>2.2999999999999998</v>
      </c>
      <c r="N56" s="2">
        <f t="shared" si="36"/>
        <v>2.2000000000000002</v>
      </c>
      <c r="P56" s="2" t="s">
        <v>29</v>
      </c>
      <c r="Q56" s="2">
        <f>AVERAGE(Q36:Q55)</f>
        <v>6.3333333333333325E-2</v>
      </c>
      <c r="R56" s="2">
        <f t="shared" ref="R56:S56" si="37">AVERAGE(R36:R55)</f>
        <v>0.12666666666666665</v>
      </c>
      <c r="S56" s="2">
        <f t="shared" si="37"/>
        <v>0.14666666666666667</v>
      </c>
      <c r="U56" s="2" t="s">
        <v>29</v>
      </c>
      <c r="V56" s="2">
        <f>AVERAGE(V36:V55)</f>
        <v>6.3333333333333325E-2</v>
      </c>
      <c r="W56" s="2">
        <f t="shared" ref="W56:X56" si="38">AVERAGE(W36:W55)</f>
        <v>0.12666666666666665</v>
      </c>
      <c r="X56" s="2">
        <f t="shared" si="38"/>
        <v>0.14666666666666667</v>
      </c>
      <c r="Z56" s="2" t="s">
        <v>29</v>
      </c>
      <c r="AA56" s="2">
        <f>AVERAGE(AA36:AA55)</f>
        <v>6.3333333333333325E-2</v>
      </c>
      <c r="AB56" s="2">
        <f t="shared" ref="AB56:AC56" si="39">AVERAGE(AB36:AB55)</f>
        <v>0.15333333333333332</v>
      </c>
      <c r="AC56" s="2">
        <f t="shared" si="39"/>
        <v>0.14666666666666667</v>
      </c>
    </row>
    <row r="59" spans="1:73" x14ac:dyDescent="0.25">
      <c r="A59" t="s">
        <v>31</v>
      </c>
      <c r="P59" t="s">
        <v>31</v>
      </c>
      <c r="AE59" t="s">
        <v>31</v>
      </c>
    </row>
    <row r="61" spans="1:73" x14ac:dyDescent="0.25">
      <c r="A61" t="s">
        <v>3</v>
      </c>
      <c r="F61" t="s">
        <v>4</v>
      </c>
      <c r="K61" t="s">
        <v>5</v>
      </c>
      <c r="P61" t="s">
        <v>3</v>
      </c>
      <c r="U61" t="s">
        <v>4</v>
      </c>
      <c r="Z61" t="s">
        <v>5</v>
      </c>
      <c r="AE61" t="s">
        <v>6</v>
      </c>
      <c r="BA61" t="s">
        <v>8</v>
      </c>
    </row>
    <row r="63" spans="1:73" x14ac:dyDescent="0.25">
      <c r="B63" s="1" t="s">
        <v>6</v>
      </c>
      <c r="C63" s="1" t="s">
        <v>7</v>
      </c>
      <c r="D63" s="1" t="s">
        <v>8</v>
      </c>
      <c r="G63" s="1" t="s">
        <v>6</v>
      </c>
      <c r="H63" s="1" t="s">
        <v>7</v>
      </c>
      <c r="I63" s="1" t="s">
        <v>8</v>
      </c>
      <c r="L63" s="1" t="s">
        <v>6</v>
      </c>
      <c r="M63" s="1" t="s">
        <v>7</v>
      </c>
      <c r="N63" s="1" t="s">
        <v>8</v>
      </c>
      <c r="Q63" s="1" t="s">
        <v>6</v>
      </c>
      <c r="R63" s="1" t="s">
        <v>7</v>
      </c>
      <c r="S63" s="1" t="s">
        <v>8</v>
      </c>
      <c r="V63" s="1" t="s">
        <v>6</v>
      </c>
      <c r="W63" s="1" t="s">
        <v>7</v>
      </c>
      <c r="X63" s="1" t="s">
        <v>8</v>
      </c>
      <c r="AA63" s="1" t="s">
        <v>6</v>
      </c>
      <c r="AB63" s="1" t="s">
        <v>7</v>
      </c>
      <c r="AC63" s="1" t="s">
        <v>8</v>
      </c>
    </row>
    <row r="64" spans="1:73" x14ac:dyDescent="0.25">
      <c r="A64" s="1" t="s">
        <v>9</v>
      </c>
      <c r="B64">
        <v>13</v>
      </c>
      <c r="C64">
        <v>0</v>
      </c>
      <c r="D64">
        <v>2</v>
      </c>
      <c r="F64" s="1" t="s">
        <v>9</v>
      </c>
      <c r="G64">
        <v>11</v>
      </c>
      <c r="H64">
        <v>0</v>
      </c>
      <c r="I64">
        <v>4</v>
      </c>
      <c r="K64" s="1" t="s">
        <v>9</v>
      </c>
      <c r="L64">
        <v>14</v>
      </c>
      <c r="M64">
        <v>0</v>
      </c>
      <c r="N64">
        <v>0</v>
      </c>
      <c r="P64" s="1" t="s">
        <v>9</v>
      </c>
      <c r="Q64">
        <f>B64/15</f>
        <v>0.8666666666666667</v>
      </c>
      <c r="R64">
        <f t="shared" ref="R64:S79" si="40">C64/15</f>
        <v>0</v>
      </c>
      <c r="S64">
        <f t="shared" si="40"/>
        <v>0.13333333333333333</v>
      </c>
      <c r="U64" s="1" t="s">
        <v>9</v>
      </c>
      <c r="V64">
        <f>G64/15</f>
        <v>0.73333333333333328</v>
      </c>
      <c r="W64">
        <f t="shared" ref="W64:X79" si="41">H64/15</f>
        <v>0</v>
      </c>
      <c r="X64">
        <f t="shared" si="41"/>
        <v>0.26666666666666666</v>
      </c>
      <c r="Z64" s="1" t="s">
        <v>9</v>
      </c>
      <c r="AA64">
        <f>L64/15</f>
        <v>0.93333333333333335</v>
      </c>
      <c r="AB64">
        <f t="shared" ref="AB64:AC79" si="42">M64/15</f>
        <v>0</v>
      </c>
      <c r="AC64">
        <f t="shared" si="42"/>
        <v>0</v>
      </c>
      <c r="AE64" s="5" t="s">
        <v>62</v>
      </c>
      <c r="AP64" t="s">
        <v>33</v>
      </c>
      <c r="BA64" t="s">
        <v>62</v>
      </c>
      <c r="BM64" t="s">
        <v>33</v>
      </c>
    </row>
    <row r="65" spans="1:74" x14ac:dyDescent="0.25">
      <c r="A65" s="1" t="s">
        <v>10</v>
      </c>
      <c r="B65">
        <v>15</v>
      </c>
      <c r="C65">
        <v>0</v>
      </c>
      <c r="D65">
        <v>2</v>
      </c>
      <c r="F65" s="1" t="s">
        <v>10</v>
      </c>
      <c r="G65">
        <v>10</v>
      </c>
      <c r="H65">
        <v>0</v>
      </c>
      <c r="I65">
        <v>3</v>
      </c>
      <c r="K65" s="1" t="s">
        <v>10</v>
      </c>
      <c r="L65">
        <v>14</v>
      </c>
      <c r="M65">
        <v>0</v>
      </c>
      <c r="N65">
        <v>0</v>
      </c>
      <c r="P65" s="1" t="s">
        <v>10</v>
      </c>
      <c r="Q65">
        <f t="shared" ref="Q65:S83" si="43">B65/15</f>
        <v>1</v>
      </c>
      <c r="R65">
        <f t="shared" si="40"/>
        <v>0</v>
      </c>
      <c r="S65">
        <f t="shared" si="40"/>
        <v>0.13333333333333333</v>
      </c>
      <c r="U65" s="1" t="s">
        <v>10</v>
      </c>
      <c r="V65">
        <f t="shared" ref="V65:X83" si="44">G65/15</f>
        <v>0.66666666666666663</v>
      </c>
      <c r="W65">
        <f t="shared" si="41"/>
        <v>0</v>
      </c>
      <c r="X65">
        <f t="shared" si="41"/>
        <v>0.2</v>
      </c>
      <c r="Z65" s="1" t="s">
        <v>10</v>
      </c>
      <c r="AA65">
        <f t="shared" ref="AA65:AC83" si="45">L65/15</f>
        <v>0.93333333333333335</v>
      </c>
      <c r="AB65">
        <f t="shared" si="42"/>
        <v>0</v>
      </c>
      <c r="AC65">
        <f t="shared" si="42"/>
        <v>0</v>
      </c>
      <c r="AE65" t="s">
        <v>35</v>
      </c>
      <c r="AP65" t="s">
        <v>35</v>
      </c>
      <c r="BA65" t="s">
        <v>35</v>
      </c>
      <c r="BM65" t="s">
        <v>35</v>
      </c>
    </row>
    <row r="66" spans="1:74" x14ac:dyDescent="0.25">
      <c r="A66" s="1" t="s">
        <v>11</v>
      </c>
      <c r="B66">
        <v>12</v>
      </c>
      <c r="C66">
        <v>0</v>
      </c>
      <c r="D66">
        <v>2</v>
      </c>
      <c r="F66" s="1" t="s">
        <v>11</v>
      </c>
      <c r="G66">
        <v>15</v>
      </c>
      <c r="H66">
        <v>0</v>
      </c>
      <c r="I66">
        <v>0</v>
      </c>
      <c r="K66" s="1" t="s">
        <v>11</v>
      </c>
      <c r="L66">
        <v>14</v>
      </c>
      <c r="M66">
        <v>0</v>
      </c>
      <c r="N66">
        <v>6</v>
      </c>
      <c r="P66" s="1" t="s">
        <v>11</v>
      </c>
      <c r="Q66">
        <f t="shared" si="43"/>
        <v>0.8</v>
      </c>
      <c r="R66">
        <f t="shared" si="40"/>
        <v>0</v>
      </c>
      <c r="S66">
        <f t="shared" si="40"/>
        <v>0.13333333333333333</v>
      </c>
      <c r="U66" s="1" t="s">
        <v>11</v>
      </c>
      <c r="V66">
        <f t="shared" si="44"/>
        <v>1</v>
      </c>
      <c r="W66">
        <f t="shared" si="41"/>
        <v>0</v>
      </c>
      <c r="X66">
        <f t="shared" si="41"/>
        <v>0</v>
      </c>
      <c r="Z66" s="1" t="s">
        <v>11</v>
      </c>
      <c r="AA66">
        <f t="shared" si="45"/>
        <v>0.93333333333333335</v>
      </c>
      <c r="AB66">
        <f t="shared" si="42"/>
        <v>0</v>
      </c>
      <c r="AC66">
        <f t="shared" si="42"/>
        <v>0.4</v>
      </c>
    </row>
    <row r="67" spans="1:74" ht="15.75" thickBot="1" x14ac:dyDescent="0.3">
      <c r="A67" s="1" t="s">
        <v>12</v>
      </c>
      <c r="B67">
        <v>15</v>
      </c>
      <c r="C67">
        <v>0</v>
      </c>
      <c r="D67">
        <v>0</v>
      </c>
      <c r="F67" s="1" t="s">
        <v>12</v>
      </c>
      <c r="G67">
        <v>13</v>
      </c>
      <c r="H67">
        <v>0</v>
      </c>
      <c r="I67">
        <v>2</v>
      </c>
      <c r="K67" s="1" t="s">
        <v>12</v>
      </c>
      <c r="L67">
        <v>15</v>
      </c>
      <c r="M67">
        <v>0</v>
      </c>
      <c r="N67">
        <v>4</v>
      </c>
      <c r="P67" s="1" t="s">
        <v>12</v>
      </c>
      <c r="Q67">
        <f t="shared" si="43"/>
        <v>1</v>
      </c>
      <c r="R67">
        <f t="shared" si="40"/>
        <v>0</v>
      </c>
      <c r="S67">
        <f t="shared" si="40"/>
        <v>0</v>
      </c>
      <c r="U67" s="1" t="s">
        <v>12</v>
      </c>
      <c r="V67">
        <f t="shared" si="44"/>
        <v>0.8666666666666667</v>
      </c>
      <c r="W67">
        <f t="shared" si="41"/>
        <v>0</v>
      </c>
      <c r="X67">
        <f t="shared" si="41"/>
        <v>0.13333333333333333</v>
      </c>
      <c r="Z67" s="1" t="s">
        <v>12</v>
      </c>
      <c r="AA67">
        <f t="shared" si="45"/>
        <v>1</v>
      </c>
      <c r="AB67">
        <f t="shared" si="42"/>
        <v>0</v>
      </c>
      <c r="AC67">
        <f t="shared" si="42"/>
        <v>0.26666666666666666</v>
      </c>
      <c r="AE67" t="s">
        <v>36</v>
      </c>
      <c r="AH67" t="s">
        <v>37</v>
      </c>
      <c r="AI67">
        <v>0</v>
      </c>
      <c r="AP67" t="s">
        <v>36</v>
      </c>
      <c r="AS67" t="s">
        <v>37</v>
      </c>
      <c r="AT67">
        <v>0</v>
      </c>
      <c r="BA67" t="s">
        <v>36</v>
      </c>
      <c r="BD67" t="s">
        <v>37</v>
      </c>
      <c r="BE67">
        <v>0</v>
      </c>
      <c r="BM67" t="s">
        <v>36</v>
      </c>
      <c r="BP67" t="s">
        <v>37</v>
      </c>
      <c r="BQ67">
        <v>0</v>
      </c>
    </row>
    <row r="68" spans="1:74" ht="15.75" thickTop="1" x14ac:dyDescent="0.25">
      <c r="A68" s="1" t="s">
        <v>13</v>
      </c>
      <c r="B68">
        <v>12</v>
      </c>
      <c r="C68">
        <v>0</v>
      </c>
      <c r="D68">
        <v>4</v>
      </c>
      <c r="F68" s="1" t="s">
        <v>13</v>
      </c>
      <c r="G68">
        <v>14</v>
      </c>
      <c r="H68">
        <v>0</v>
      </c>
      <c r="I68">
        <v>2</v>
      </c>
      <c r="K68" s="1" t="s">
        <v>13</v>
      </c>
      <c r="L68">
        <v>9</v>
      </c>
      <c r="M68">
        <v>0</v>
      </c>
      <c r="N68">
        <v>0</v>
      </c>
      <c r="P68" s="1" t="s">
        <v>13</v>
      </c>
      <c r="Q68">
        <f t="shared" si="43"/>
        <v>0.8</v>
      </c>
      <c r="R68">
        <f t="shared" si="40"/>
        <v>0</v>
      </c>
      <c r="S68">
        <f t="shared" si="40"/>
        <v>0.26666666666666666</v>
      </c>
      <c r="U68" s="1" t="s">
        <v>13</v>
      </c>
      <c r="V68">
        <f t="shared" si="44"/>
        <v>0.93333333333333335</v>
      </c>
      <c r="W68">
        <f t="shared" si="41"/>
        <v>0</v>
      </c>
      <c r="X68">
        <f t="shared" si="41"/>
        <v>0.13333333333333333</v>
      </c>
      <c r="Z68" s="1" t="s">
        <v>13</v>
      </c>
      <c r="AA68">
        <f t="shared" si="45"/>
        <v>0.6</v>
      </c>
      <c r="AB68">
        <f t="shared" si="42"/>
        <v>0</v>
      </c>
      <c r="AC68">
        <f t="shared" si="42"/>
        <v>0</v>
      </c>
      <c r="AE68" s="6" t="s">
        <v>38</v>
      </c>
      <c r="AF68" s="6" t="s">
        <v>39</v>
      </c>
      <c r="AG68" s="6" t="s">
        <v>40</v>
      </c>
      <c r="AH68" s="6" t="s">
        <v>41</v>
      </c>
      <c r="AI68" s="6" t="s">
        <v>42</v>
      </c>
      <c r="AP68" s="6" t="s">
        <v>38</v>
      </c>
      <c r="AQ68" s="6" t="s">
        <v>39</v>
      </c>
      <c r="AR68" s="6" t="s">
        <v>40</v>
      </c>
      <c r="AS68" s="6" t="s">
        <v>41</v>
      </c>
      <c r="AT68" s="6" t="s">
        <v>42</v>
      </c>
      <c r="BA68" s="6" t="s">
        <v>38</v>
      </c>
      <c r="BB68" s="6" t="s">
        <v>39</v>
      </c>
      <c r="BC68" s="6" t="s">
        <v>40</v>
      </c>
      <c r="BD68" s="6" t="s">
        <v>41</v>
      </c>
      <c r="BE68" s="6" t="s">
        <v>42</v>
      </c>
      <c r="BM68" s="6" t="s">
        <v>38</v>
      </c>
      <c r="BN68" s="6" t="s">
        <v>39</v>
      </c>
      <c r="BO68" s="6" t="s">
        <v>40</v>
      </c>
      <c r="BP68" s="6" t="s">
        <v>41</v>
      </c>
      <c r="BQ68" s="6" t="s">
        <v>42</v>
      </c>
    </row>
    <row r="69" spans="1:74" x14ac:dyDescent="0.25">
      <c r="A69" s="1" t="s">
        <v>14</v>
      </c>
      <c r="B69">
        <v>11</v>
      </c>
      <c r="C69">
        <v>0</v>
      </c>
      <c r="D69">
        <v>2</v>
      </c>
      <c r="F69" s="1" t="s">
        <v>14</v>
      </c>
      <c r="G69">
        <v>10</v>
      </c>
      <c r="H69">
        <v>0</v>
      </c>
      <c r="I69">
        <v>5</v>
      </c>
      <c r="K69" s="1" t="s">
        <v>14</v>
      </c>
      <c r="L69">
        <v>10</v>
      </c>
      <c r="M69">
        <v>0</v>
      </c>
      <c r="N69">
        <v>3</v>
      </c>
      <c r="P69" s="1" t="s">
        <v>14</v>
      </c>
      <c r="Q69">
        <f t="shared" si="43"/>
        <v>0.73333333333333328</v>
      </c>
      <c r="R69">
        <f t="shared" si="40"/>
        <v>0</v>
      </c>
      <c r="S69">
        <f t="shared" si="40"/>
        <v>0.13333333333333333</v>
      </c>
      <c r="U69" s="1" t="s">
        <v>14</v>
      </c>
      <c r="V69">
        <f t="shared" si="44"/>
        <v>0.66666666666666663</v>
      </c>
      <c r="W69">
        <f t="shared" si="41"/>
        <v>0</v>
      </c>
      <c r="X69">
        <f t="shared" si="41"/>
        <v>0.33333333333333331</v>
      </c>
      <c r="Z69" s="1" t="s">
        <v>14</v>
      </c>
      <c r="AA69">
        <f t="shared" si="45"/>
        <v>0.66666666666666663</v>
      </c>
      <c r="AB69">
        <f t="shared" si="42"/>
        <v>0</v>
      </c>
      <c r="AC69">
        <f t="shared" si="42"/>
        <v>0.2</v>
      </c>
      <c r="AE69" t="s">
        <v>43</v>
      </c>
      <c r="AF69">
        <f>COUNT(AA64:AA83)</f>
        <v>20</v>
      </c>
      <c r="AG69">
        <f>AVERAGE(AA64:AA83)</f>
        <v>0.79333333333333333</v>
      </c>
      <c r="AH69">
        <f>VAR(AA64:AA83)</f>
        <v>3.1766081871344831E-2</v>
      </c>
      <c r="AP69" t="s">
        <v>43</v>
      </c>
      <c r="AQ69">
        <f>COUNT(AA64:AA83)</f>
        <v>20</v>
      </c>
      <c r="AR69">
        <f>AVERAGE(AA64:AA83)</f>
        <v>0.79333333333333333</v>
      </c>
      <c r="AS69">
        <f>VAR(AA64:AA83)</f>
        <v>3.1766081871344831E-2</v>
      </c>
      <c r="BA69">
        <f>AC64</f>
        <v>0</v>
      </c>
      <c r="BB69">
        <f>COUNT(AC65:AC83)</f>
        <v>19</v>
      </c>
      <c r="BC69">
        <f>AVERAGE(AC65:AC83)</f>
        <v>0.14385964912280699</v>
      </c>
      <c r="BD69">
        <f>VAR(AC65:AC83)</f>
        <v>1.8895386614684876E-2</v>
      </c>
      <c r="BM69" t="s">
        <v>43</v>
      </c>
      <c r="BN69">
        <f>COUNT(AC64:AC83)</f>
        <v>20</v>
      </c>
      <c r="BO69">
        <f>AVERAGE(AC64:AC83)</f>
        <v>0.13666666666666666</v>
      </c>
      <c r="BP69">
        <f>VAR(AC64:AC83)</f>
        <v>1.8935672514619896E-2</v>
      </c>
    </row>
    <row r="70" spans="1:74" x14ac:dyDescent="0.25">
      <c r="A70" s="1" t="s">
        <v>15</v>
      </c>
      <c r="B70">
        <v>15</v>
      </c>
      <c r="C70">
        <v>0</v>
      </c>
      <c r="D70">
        <v>4</v>
      </c>
      <c r="F70" s="1" t="s">
        <v>15</v>
      </c>
      <c r="G70">
        <v>15</v>
      </c>
      <c r="H70">
        <v>0</v>
      </c>
      <c r="I70">
        <v>0</v>
      </c>
      <c r="K70" s="1" t="s">
        <v>15</v>
      </c>
      <c r="L70">
        <v>13</v>
      </c>
      <c r="M70">
        <v>0</v>
      </c>
      <c r="N70">
        <v>0</v>
      </c>
      <c r="P70" s="1" t="s">
        <v>15</v>
      </c>
      <c r="Q70">
        <f t="shared" si="43"/>
        <v>1</v>
      </c>
      <c r="R70">
        <f t="shared" si="40"/>
        <v>0</v>
      </c>
      <c r="S70">
        <f t="shared" si="40"/>
        <v>0.26666666666666666</v>
      </c>
      <c r="U70" s="1" t="s">
        <v>15</v>
      </c>
      <c r="V70">
        <f t="shared" si="44"/>
        <v>1</v>
      </c>
      <c r="W70">
        <f t="shared" si="41"/>
        <v>0</v>
      </c>
      <c r="X70">
        <f t="shared" si="41"/>
        <v>0</v>
      </c>
      <c r="Z70" s="1" t="s">
        <v>15</v>
      </c>
      <c r="AA70">
        <f t="shared" si="45"/>
        <v>0.8666666666666667</v>
      </c>
      <c r="AB70">
        <f t="shared" si="42"/>
        <v>0</v>
      </c>
      <c r="AC70">
        <f t="shared" si="42"/>
        <v>0</v>
      </c>
      <c r="AE70" t="s">
        <v>44</v>
      </c>
      <c r="AF70">
        <f>COUNT(Q64:Q83)</f>
        <v>20</v>
      </c>
      <c r="AG70">
        <f>AVERAGE(Q64:Q83)</f>
        <v>0.83666666666666667</v>
      </c>
      <c r="AH70">
        <f>VAR(Q64:Q83)</f>
        <v>1.0514619883040916E-2</v>
      </c>
      <c r="AP70" t="s">
        <v>44</v>
      </c>
      <c r="AQ70">
        <f>COUNT(V64:V83)</f>
        <v>20</v>
      </c>
      <c r="AR70">
        <f>AVERAGE(V64:V83)</f>
        <v>0.84000000000000019</v>
      </c>
      <c r="AS70">
        <f>VAR(V64:V83)</f>
        <v>1.3286549707602154E-2</v>
      </c>
      <c r="BA70">
        <f>S64</f>
        <v>0.13333333333333333</v>
      </c>
      <c r="BB70">
        <f>COUNT(S65:S83)</f>
        <v>19</v>
      </c>
      <c r="BC70">
        <f>AVERAGE(S65:S83)</f>
        <v>0.18596491228070175</v>
      </c>
      <c r="BD70">
        <f>VAR(S65:S83)</f>
        <v>1.8063677712800527E-2</v>
      </c>
      <c r="BM70" t="s">
        <v>44</v>
      </c>
      <c r="BN70">
        <f>COUNT(X64:X83)</f>
        <v>20</v>
      </c>
      <c r="BO70">
        <f>AVERAGE(X64:X83)</f>
        <v>0.14666666666666667</v>
      </c>
      <c r="BP70">
        <f>VAR(X64:X83)</f>
        <v>1.3380116959064334E-2</v>
      </c>
    </row>
    <row r="71" spans="1:74" x14ac:dyDescent="0.25">
      <c r="A71" s="1" t="s">
        <v>16</v>
      </c>
      <c r="B71">
        <v>13</v>
      </c>
      <c r="C71">
        <v>0</v>
      </c>
      <c r="D71">
        <v>6</v>
      </c>
      <c r="F71" s="1" t="s">
        <v>16</v>
      </c>
      <c r="G71">
        <v>10</v>
      </c>
      <c r="H71">
        <v>0</v>
      </c>
      <c r="I71">
        <v>2</v>
      </c>
      <c r="K71" s="1" t="s">
        <v>16</v>
      </c>
      <c r="L71">
        <v>11</v>
      </c>
      <c r="M71">
        <v>0</v>
      </c>
      <c r="N71">
        <v>4</v>
      </c>
      <c r="P71" s="1" t="s">
        <v>16</v>
      </c>
      <c r="Q71">
        <f t="shared" si="43"/>
        <v>0.8666666666666667</v>
      </c>
      <c r="R71">
        <f t="shared" si="40"/>
        <v>0</v>
      </c>
      <c r="S71">
        <f t="shared" si="40"/>
        <v>0.4</v>
      </c>
      <c r="U71" s="1" t="s">
        <v>16</v>
      </c>
      <c r="V71">
        <f t="shared" si="44"/>
        <v>0.66666666666666663</v>
      </c>
      <c r="W71">
        <f t="shared" si="41"/>
        <v>0</v>
      </c>
      <c r="X71">
        <f t="shared" si="41"/>
        <v>0.13333333333333333</v>
      </c>
      <c r="Z71" s="1" t="s">
        <v>16</v>
      </c>
      <c r="AA71">
        <f t="shared" si="45"/>
        <v>0.73333333333333328</v>
      </c>
      <c r="AB71">
        <f t="shared" si="42"/>
        <v>0</v>
      </c>
      <c r="AC71">
        <f t="shared" si="42"/>
        <v>0.26666666666666666</v>
      </c>
      <c r="AE71" s="7" t="s">
        <v>45</v>
      </c>
      <c r="AF71" s="7"/>
      <c r="AG71" s="7"/>
      <c r="AH71" s="7">
        <f>((AF69-1)*AH69+(AF70-1)*AH70)/(AF69+AF70-2)</f>
        <v>2.1140350877192876E-2</v>
      </c>
      <c r="AI71" s="7">
        <f>ABS(AG69-AG70-AI67)/SQRT(AH71)</f>
        <v>0.29803413062133477</v>
      </c>
      <c r="AP71" s="7" t="s">
        <v>45</v>
      </c>
      <c r="AQ71" s="7"/>
      <c r="AR71" s="7"/>
      <c r="AS71" s="7">
        <f>((AQ69-1)*AS69+(AQ70-1)*AS70)/(AQ69+AQ70-2)</f>
        <v>2.2526315789473495E-2</v>
      </c>
      <c r="AT71" s="7">
        <f>ABS(AR69-AR70-AT67)/SQRT(AS71)</f>
        <v>0.31092933422670166</v>
      </c>
      <c r="BA71" s="7" t="s">
        <v>45</v>
      </c>
      <c r="BB71" s="7"/>
      <c r="BC71" s="7"/>
      <c r="BD71" s="7">
        <f>((BB69-1)*BD69+(BB70-1)*BD70)/(BB69+BB70-2)</f>
        <v>1.84795321637427E-2</v>
      </c>
      <c r="BE71" s="7">
        <f>ABS(BC69-BC70-BE67)/SQRT(BD71)</f>
        <v>0.30973543975180046</v>
      </c>
      <c r="BM71" s="7" t="s">
        <v>45</v>
      </c>
      <c r="BN71" s="7"/>
      <c r="BO71" s="7"/>
      <c r="BP71" s="7">
        <f>((BN69-1)*BP69+(BN70-1)*BP70)/(BN69+BN70-2)</f>
        <v>1.6157894736842114E-2</v>
      </c>
      <c r="BQ71" s="7">
        <f>ABS(BO69-BO70-BQ67)/SQRT(BP71)</f>
        <v>7.8669721503468112E-2</v>
      </c>
    </row>
    <row r="72" spans="1:74" x14ac:dyDescent="0.25">
      <c r="A72" s="1" t="s">
        <v>17</v>
      </c>
      <c r="B72">
        <v>11</v>
      </c>
      <c r="C72">
        <v>0</v>
      </c>
      <c r="D72">
        <v>6</v>
      </c>
      <c r="F72" s="1" t="s">
        <v>17</v>
      </c>
      <c r="G72">
        <v>15</v>
      </c>
      <c r="H72">
        <v>0</v>
      </c>
      <c r="I72">
        <v>2</v>
      </c>
      <c r="K72" s="1" t="s">
        <v>17</v>
      </c>
      <c r="L72">
        <v>12</v>
      </c>
      <c r="M72">
        <v>0</v>
      </c>
      <c r="N72">
        <v>6</v>
      </c>
      <c r="P72" s="1" t="s">
        <v>17</v>
      </c>
      <c r="Q72">
        <f t="shared" si="43"/>
        <v>0.73333333333333328</v>
      </c>
      <c r="R72">
        <f t="shared" si="40"/>
        <v>0</v>
      </c>
      <c r="S72">
        <f t="shared" si="40"/>
        <v>0.4</v>
      </c>
      <c r="U72" s="1" t="s">
        <v>17</v>
      </c>
      <c r="V72">
        <f t="shared" si="44"/>
        <v>1</v>
      </c>
      <c r="W72">
        <f t="shared" si="41"/>
        <v>0</v>
      </c>
      <c r="X72">
        <f t="shared" si="41"/>
        <v>0.13333333333333333</v>
      </c>
      <c r="Z72" s="1" t="s">
        <v>17</v>
      </c>
      <c r="AA72">
        <f t="shared" si="45"/>
        <v>0.8</v>
      </c>
      <c r="AB72">
        <f t="shared" si="42"/>
        <v>0</v>
      </c>
      <c r="AC72">
        <f t="shared" si="42"/>
        <v>0.4</v>
      </c>
    </row>
    <row r="73" spans="1:74" ht="15.75" thickBot="1" x14ac:dyDescent="0.3">
      <c r="A73" s="1" t="s">
        <v>18</v>
      </c>
      <c r="B73">
        <v>10</v>
      </c>
      <c r="C73">
        <v>0</v>
      </c>
      <c r="D73">
        <v>4</v>
      </c>
      <c r="F73" s="1" t="s">
        <v>18</v>
      </c>
      <c r="G73">
        <v>14</v>
      </c>
      <c r="H73">
        <v>0</v>
      </c>
      <c r="I73">
        <v>2</v>
      </c>
      <c r="K73" s="1" t="s">
        <v>18</v>
      </c>
      <c r="L73">
        <v>15</v>
      </c>
      <c r="M73">
        <v>0</v>
      </c>
      <c r="N73">
        <v>4</v>
      </c>
      <c r="P73" s="1" t="s">
        <v>18</v>
      </c>
      <c r="Q73">
        <f t="shared" si="43"/>
        <v>0.66666666666666663</v>
      </c>
      <c r="R73">
        <f t="shared" si="40"/>
        <v>0</v>
      </c>
      <c r="S73">
        <f t="shared" si="40"/>
        <v>0.26666666666666666</v>
      </c>
      <c r="U73" s="1" t="s">
        <v>18</v>
      </c>
      <c r="V73">
        <f t="shared" si="44"/>
        <v>0.93333333333333335</v>
      </c>
      <c r="W73">
        <f t="shared" si="41"/>
        <v>0</v>
      </c>
      <c r="X73">
        <f t="shared" si="41"/>
        <v>0.13333333333333333</v>
      </c>
      <c r="Z73" s="1" t="s">
        <v>18</v>
      </c>
      <c r="AA73">
        <f t="shared" si="45"/>
        <v>1</v>
      </c>
      <c r="AB73">
        <f t="shared" si="42"/>
        <v>0</v>
      </c>
      <c r="AC73">
        <f t="shared" si="42"/>
        <v>0.26666666666666666</v>
      </c>
      <c r="AE73" t="s">
        <v>46</v>
      </c>
      <c r="AI73" t="s">
        <v>47</v>
      </c>
      <c r="AJ73">
        <v>0.05</v>
      </c>
      <c r="AP73" t="s">
        <v>46</v>
      </c>
      <c r="AT73" t="s">
        <v>47</v>
      </c>
      <c r="AU73">
        <v>0.05</v>
      </c>
      <c r="BA73" t="s">
        <v>46</v>
      </c>
      <c r="BE73" t="s">
        <v>47</v>
      </c>
      <c r="BF73">
        <v>0.05</v>
      </c>
      <c r="BM73" t="s">
        <v>46</v>
      </c>
      <c r="BQ73" t="s">
        <v>47</v>
      </c>
      <c r="BR73">
        <v>0.05</v>
      </c>
    </row>
    <row r="74" spans="1:74" ht="15.75" thickTop="1" x14ac:dyDescent="0.25">
      <c r="A74" s="1" t="s">
        <v>19</v>
      </c>
      <c r="B74">
        <v>11</v>
      </c>
      <c r="C74">
        <v>0</v>
      </c>
      <c r="D74">
        <v>0</v>
      </c>
      <c r="F74" s="1" t="s">
        <v>19</v>
      </c>
      <c r="G74">
        <v>12</v>
      </c>
      <c r="H74">
        <v>0</v>
      </c>
      <c r="I74">
        <v>2</v>
      </c>
      <c r="K74" s="1" t="s">
        <v>19</v>
      </c>
      <c r="L74">
        <v>7</v>
      </c>
      <c r="M74">
        <v>0</v>
      </c>
      <c r="N74">
        <v>2</v>
      </c>
      <c r="P74" s="1" t="s">
        <v>19</v>
      </c>
      <c r="Q74">
        <f t="shared" si="43"/>
        <v>0.73333333333333328</v>
      </c>
      <c r="R74">
        <f t="shared" si="40"/>
        <v>0</v>
      </c>
      <c r="S74">
        <f t="shared" si="40"/>
        <v>0</v>
      </c>
      <c r="U74" s="1" t="s">
        <v>19</v>
      </c>
      <c r="V74">
        <f t="shared" si="44"/>
        <v>0.8</v>
      </c>
      <c r="W74">
        <f t="shared" si="41"/>
        <v>0</v>
      </c>
      <c r="X74">
        <f t="shared" si="41"/>
        <v>0.13333333333333333</v>
      </c>
      <c r="Z74" s="1" t="s">
        <v>19</v>
      </c>
      <c r="AA74">
        <f t="shared" si="45"/>
        <v>0.46666666666666667</v>
      </c>
      <c r="AB74">
        <f t="shared" si="42"/>
        <v>0</v>
      </c>
      <c r="AC74">
        <f t="shared" si="42"/>
        <v>0.13333333333333333</v>
      </c>
      <c r="AE74" s="6" t="s">
        <v>48</v>
      </c>
      <c r="AF74" s="6" t="s">
        <v>49</v>
      </c>
      <c r="AG74" s="6" t="s">
        <v>50</v>
      </c>
      <c r="AH74" s="6" t="s">
        <v>51</v>
      </c>
      <c r="AI74" s="6" t="s">
        <v>52</v>
      </c>
      <c r="AJ74" s="6" t="s">
        <v>53</v>
      </c>
      <c r="AK74" s="6" t="s">
        <v>54</v>
      </c>
      <c r="AL74" s="6" t="s">
        <v>55</v>
      </c>
      <c r="AM74" s="6" t="s">
        <v>56</v>
      </c>
      <c r="AN74" s="6" t="s">
        <v>57</v>
      </c>
      <c r="AP74" s="6" t="s">
        <v>48</v>
      </c>
      <c r="AQ74" s="6" t="s">
        <v>49</v>
      </c>
      <c r="AR74" s="6" t="s">
        <v>50</v>
      </c>
      <c r="AS74" s="6" t="s">
        <v>51</v>
      </c>
      <c r="AT74" s="6" t="s">
        <v>52</v>
      </c>
      <c r="AU74" s="6" t="s">
        <v>53</v>
      </c>
      <c r="AV74" s="6" t="s">
        <v>54</v>
      </c>
      <c r="AW74" s="6" t="s">
        <v>55</v>
      </c>
      <c r="AX74" s="6" t="s">
        <v>56</v>
      </c>
      <c r="AY74" s="6" t="s">
        <v>57</v>
      </c>
      <c r="BA74" s="6" t="s">
        <v>48</v>
      </c>
      <c r="BB74" s="6" t="s">
        <v>49</v>
      </c>
      <c r="BC74" s="6" t="s">
        <v>50</v>
      </c>
      <c r="BD74" s="6" t="s">
        <v>51</v>
      </c>
      <c r="BE74" s="6" t="s">
        <v>52</v>
      </c>
      <c r="BF74" s="6" t="s">
        <v>53</v>
      </c>
      <c r="BG74" s="6" t="s">
        <v>54</v>
      </c>
      <c r="BH74" s="6" t="s">
        <v>55</v>
      </c>
      <c r="BI74" s="6" t="s">
        <v>56</v>
      </c>
      <c r="BJ74" s="6" t="s">
        <v>57</v>
      </c>
      <c r="BM74" s="6" t="s">
        <v>48</v>
      </c>
      <c r="BN74" s="6" t="s">
        <v>49</v>
      </c>
      <c r="BO74" s="6" t="s">
        <v>50</v>
      </c>
      <c r="BP74" s="6" t="s">
        <v>51</v>
      </c>
      <c r="BQ74" s="6" t="s">
        <v>52</v>
      </c>
      <c r="BR74" s="6" t="s">
        <v>53</v>
      </c>
      <c r="BS74" s="6" t="s">
        <v>54</v>
      </c>
      <c r="BT74" s="6" t="s">
        <v>55</v>
      </c>
      <c r="BU74" s="6" t="s">
        <v>56</v>
      </c>
      <c r="BV74" s="6" t="s">
        <v>57</v>
      </c>
    </row>
    <row r="75" spans="1:74" x14ac:dyDescent="0.25">
      <c r="A75" s="1" t="s">
        <v>20</v>
      </c>
      <c r="B75">
        <v>12</v>
      </c>
      <c r="C75">
        <v>0</v>
      </c>
      <c r="D75">
        <v>0</v>
      </c>
      <c r="F75" s="1" t="s">
        <v>20</v>
      </c>
      <c r="G75">
        <v>13</v>
      </c>
      <c r="H75">
        <v>0</v>
      </c>
      <c r="I75">
        <v>2</v>
      </c>
      <c r="K75" s="1" t="s">
        <v>20</v>
      </c>
      <c r="L75">
        <v>13</v>
      </c>
      <c r="M75">
        <v>0</v>
      </c>
      <c r="N75">
        <v>0</v>
      </c>
      <c r="P75" s="1" t="s">
        <v>20</v>
      </c>
      <c r="Q75">
        <f t="shared" si="43"/>
        <v>0.8</v>
      </c>
      <c r="R75">
        <f t="shared" si="40"/>
        <v>0</v>
      </c>
      <c r="S75">
        <f t="shared" si="40"/>
        <v>0</v>
      </c>
      <c r="U75" s="1" t="s">
        <v>20</v>
      </c>
      <c r="V75">
        <f t="shared" si="44"/>
        <v>0.8666666666666667</v>
      </c>
      <c r="W75">
        <f t="shared" si="41"/>
        <v>0</v>
      </c>
      <c r="X75">
        <f t="shared" si="41"/>
        <v>0.13333333333333333</v>
      </c>
      <c r="Z75" s="1" t="s">
        <v>20</v>
      </c>
      <c r="AA75">
        <f t="shared" si="45"/>
        <v>0.8666666666666667</v>
      </c>
      <c r="AB75">
        <f t="shared" si="42"/>
        <v>0</v>
      </c>
      <c r="AC75">
        <f t="shared" si="42"/>
        <v>0</v>
      </c>
      <c r="AE75" t="s">
        <v>58</v>
      </c>
      <c r="AF75">
        <f>SQRT(AH71*(1/AF69+1/AF70))</f>
        <v>4.5978637297328505E-2</v>
      </c>
      <c r="AG75">
        <f>(ABS(AG69-AG70-AI67))/AF75</f>
        <v>0.94246667323155164</v>
      </c>
      <c r="AH75">
        <f>AF69+AF70-2</f>
        <v>38</v>
      </c>
      <c r="AI75">
        <f>TDIST(AG75,AH75,1)</f>
        <v>0.1759536674107306</v>
      </c>
      <c r="AJ75">
        <f>TINV(AJ73*2,AH75)</f>
        <v>1.6859544601667387</v>
      </c>
      <c r="AM75" s="8" t="str">
        <f>IF(AI75&lt;AJ73,"yes","no")</f>
        <v>no</v>
      </c>
      <c r="AN75">
        <f>SQRT(AG75^2/(AG75^2+AH75))</f>
        <v>0.1511321423432157</v>
      </c>
      <c r="AP75" t="s">
        <v>58</v>
      </c>
      <c r="AQ75">
        <f>SQRT(AS71*(1/AQ69+1/AQ70))</f>
        <v>4.7461896074086102E-2</v>
      </c>
      <c r="AR75">
        <f>(ABS(AR69-AR70-AT67))/AQ75</f>
        <v>0.98324488751612615</v>
      </c>
      <c r="AS75">
        <f>AQ69+AQ70-2</f>
        <v>38</v>
      </c>
      <c r="AT75">
        <f>TDIST(AR75,AS75,1)</f>
        <v>0.16585305434251463</v>
      </c>
      <c r="AU75">
        <f>TINV(AU73*2,AS75)</f>
        <v>1.6859544601667387</v>
      </c>
      <c r="AX75" s="8" t="str">
        <f>IF(AT75&lt;AU73,"yes","no")</f>
        <v>no</v>
      </c>
      <c r="AY75">
        <f>SQRT(AR75^2/(AR75^2+AS75))</f>
        <v>0.15751230612964462</v>
      </c>
      <c r="BA75" t="s">
        <v>58</v>
      </c>
      <c r="BB75">
        <f>SQRT(BD71*(1/BB69+1/BB70))</f>
        <v>4.4104579263075573E-2</v>
      </c>
      <c r="BC75">
        <f>(ABS(BC69-BC70-BE67))/BB75</f>
        <v>0.95466874101087618</v>
      </c>
      <c r="BD75">
        <f>BB69+BB70-2</f>
        <v>36</v>
      </c>
      <c r="BE75">
        <f>TDIST(BC75,BD75,1)</f>
        <v>0.1730560724255733</v>
      </c>
      <c r="BF75">
        <f>TINV(BF73*2,BD75)</f>
        <v>1.6882977141168172</v>
      </c>
      <c r="BI75" s="8" t="str">
        <f>IF(BE75&lt;BF73,"yes","no")</f>
        <v>no</v>
      </c>
      <c r="BJ75">
        <f>SQRT(BC75^2/(BC75^2+BD75))</f>
        <v>0.15713484026367724</v>
      </c>
      <c r="BM75" t="s">
        <v>58</v>
      </c>
      <c r="BN75">
        <f>SQRT(BP71*(1/BN69+1/BN70))</f>
        <v>4.0196883880273745E-2</v>
      </c>
      <c r="BO75">
        <f>(ABS(BO69-BO70-BQ67))/BN75</f>
        <v>0.24877550284208516</v>
      </c>
      <c r="BP75">
        <f>BN69+BN70-2</f>
        <v>38</v>
      </c>
      <c r="BQ75">
        <f>TDIST(BO75,BP75,1)</f>
        <v>0.4024370610625802</v>
      </c>
      <c r="BR75">
        <f>TINV(BR73*2,BP75)</f>
        <v>1.6859544601667387</v>
      </c>
      <c r="BU75" s="8" t="str">
        <f>IF(BQ75&lt;BR73,"yes","no")</f>
        <v>no</v>
      </c>
      <c r="BV75">
        <f>SQRT(BO75^2/(BO75^2+BP75))</f>
        <v>4.0323891927275618E-2</v>
      </c>
    </row>
    <row r="76" spans="1:74" x14ac:dyDescent="0.25">
      <c r="A76" s="1" t="s">
        <v>21</v>
      </c>
      <c r="B76">
        <v>12</v>
      </c>
      <c r="C76">
        <v>0</v>
      </c>
      <c r="D76">
        <v>0</v>
      </c>
      <c r="F76" s="1" t="s">
        <v>21</v>
      </c>
      <c r="G76">
        <v>10</v>
      </c>
      <c r="H76">
        <v>0</v>
      </c>
      <c r="I76">
        <v>2</v>
      </c>
      <c r="K76" s="1" t="s">
        <v>21</v>
      </c>
      <c r="L76">
        <v>14</v>
      </c>
      <c r="M76">
        <v>0</v>
      </c>
      <c r="N76">
        <v>0</v>
      </c>
      <c r="P76" s="1" t="s">
        <v>21</v>
      </c>
      <c r="Q76">
        <f t="shared" si="43"/>
        <v>0.8</v>
      </c>
      <c r="R76">
        <f t="shared" si="40"/>
        <v>0</v>
      </c>
      <c r="S76">
        <f t="shared" si="40"/>
        <v>0</v>
      </c>
      <c r="U76" s="1" t="s">
        <v>21</v>
      </c>
      <c r="V76">
        <f t="shared" si="44"/>
        <v>0.66666666666666663</v>
      </c>
      <c r="W76">
        <f t="shared" si="41"/>
        <v>0</v>
      </c>
      <c r="X76">
        <f t="shared" si="41"/>
        <v>0.13333333333333333</v>
      </c>
      <c r="Z76" s="1" t="s">
        <v>21</v>
      </c>
      <c r="AA76">
        <f t="shared" si="45"/>
        <v>0.93333333333333335</v>
      </c>
      <c r="AB76">
        <f t="shared" si="42"/>
        <v>0</v>
      </c>
      <c r="AC76">
        <f t="shared" si="42"/>
        <v>0</v>
      </c>
      <c r="AE76" t="s">
        <v>59</v>
      </c>
      <c r="AF76">
        <f>AF75</f>
        <v>4.5978637297328505E-2</v>
      </c>
      <c r="AG76">
        <f t="shared" ref="AG76:AH76" si="46">AG75</f>
        <v>0.94246667323155164</v>
      </c>
      <c r="AH76">
        <f t="shared" si="46"/>
        <v>38</v>
      </c>
      <c r="AI76">
        <f>TDIST(AG76,AH76,2)</f>
        <v>0.35190733482146119</v>
      </c>
      <c r="AJ76">
        <f>TINV(AJ73,AH76)</f>
        <v>2.0243941639119702</v>
      </c>
      <c r="AK76">
        <f>(AG69-AG70)-AJ76*AF76</f>
        <v>-0.13641221834267042</v>
      </c>
      <c r="AL76">
        <f>(AG69-AG70)+AJ76*AF76</f>
        <v>4.9745551676003738E-2</v>
      </c>
      <c r="AM76" s="8" t="str">
        <f>IF(AI76&lt;AJ73,"yes","no")</f>
        <v>no</v>
      </c>
      <c r="AN76">
        <f>AN75</f>
        <v>0.1511321423432157</v>
      </c>
      <c r="AP76" t="s">
        <v>59</v>
      </c>
      <c r="AQ76">
        <f>AQ75</f>
        <v>4.7461896074086102E-2</v>
      </c>
      <c r="AR76">
        <f t="shared" ref="AR76:AS76" si="47">AR75</f>
        <v>0.98324488751612615</v>
      </c>
      <c r="AS76">
        <f t="shared" si="47"/>
        <v>38</v>
      </c>
      <c r="AT76">
        <f>TDIST(AR76,AS76,2)</f>
        <v>0.33170610868502926</v>
      </c>
      <c r="AU76">
        <f>TINV(AU73,AS76)</f>
        <v>2.0243941639119702</v>
      </c>
      <c r="AV76">
        <f>(AR69-AR70)-AU76*AQ76</f>
        <v>-0.14274825208724323</v>
      </c>
      <c r="AW76">
        <f>(AR69-AR70)+AU76*AQ76</f>
        <v>4.9414918753909506E-2</v>
      </c>
      <c r="AX76" s="8" t="str">
        <f>IF(AT76&lt;AU73,"yes","no")</f>
        <v>no</v>
      </c>
      <c r="AY76">
        <f>AY75</f>
        <v>0.15751230612964462</v>
      </c>
      <c r="BA76" t="s">
        <v>59</v>
      </c>
      <c r="BB76">
        <f>BB75</f>
        <v>4.4104579263075573E-2</v>
      </c>
      <c r="BC76">
        <f t="shared" ref="BC76:BD76" si="48">BC75</f>
        <v>0.95466874101087618</v>
      </c>
      <c r="BD76">
        <f t="shared" si="48"/>
        <v>36</v>
      </c>
      <c r="BE76">
        <f>TDIST(BC76,BD76,2)</f>
        <v>0.34611214485114661</v>
      </c>
      <c r="BF76">
        <f>TINV(BF73,BD76)</f>
        <v>2.028094000980452</v>
      </c>
      <c r="BG76">
        <f>(BC69-BC70)-BF76*BB76</f>
        <v>-0.13155349577710518</v>
      </c>
      <c r="BH76">
        <f>(BC69-BC70)+BF76*BB76</f>
        <v>4.7342969461315651E-2</v>
      </c>
      <c r="BI76" s="8" t="str">
        <f>IF(BE76&lt;BF73,"yes","no")</f>
        <v>no</v>
      </c>
      <c r="BJ76">
        <f>BJ75</f>
        <v>0.15713484026367724</v>
      </c>
      <c r="BM76" t="s">
        <v>59</v>
      </c>
      <c r="BN76">
        <f>BN75</f>
        <v>4.0196883880273745E-2</v>
      </c>
      <c r="BO76">
        <f t="shared" ref="BO76:BP76" si="49">BO75</f>
        <v>0.24877550284208516</v>
      </c>
      <c r="BP76">
        <f t="shared" si="49"/>
        <v>38</v>
      </c>
      <c r="BQ76">
        <f>TDIST(BO76,BP76,2)</f>
        <v>0.80487412212516041</v>
      </c>
      <c r="BR76">
        <f>TINV(BR73,BP76)</f>
        <v>2.0243941639119702</v>
      </c>
      <c r="BS76">
        <f>(BO69-BO70)-BR76*BN76</f>
        <v>-9.1374337134673328E-2</v>
      </c>
      <c r="BT76">
        <f>(BO69-BO70)+BR76*BN76</f>
        <v>7.137433713467331E-2</v>
      </c>
      <c r="BU76" s="8" t="str">
        <f>IF(BQ76&lt;BR73,"yes","no")</f>
        <v>no</v>
      </c>
      <c r="BV76">
        <f>BV75</f>
        <v>4.0323891927275618E-2</v>
      </c>
    </row>
    <row r="77" spans="1:74" x14ac:dyDescent="0.25">
      <c r="A77" s="1" t="s">
        <v>22</v>
      </c>
      <c r="B77">
        <v>12</v>
      </c>
      <c r="C77">
        <v>0</v>
      </c>
      <c r="D77">
        <v>3</v>
      </c>
      <c r="F77" s="1" t="s">
        <v>22</v>
      </c>
      <c r="G77">
        <v>14</v>
      </c>
      <c r="H77">
        <v>0</v>
      </c>
      <c r="I77">
        <v>4</v>
      </c>
      <c r="K77" s="1" t="s">
        <v>22</v>
      </c>
      <c r="L77">
        <v>14</v>
      </c>
      <c r="M77">
        <v>0</v>
      </c>
      <c r="N77">
        <v>0</v>
      </c>
      <c r="P77" s="1" t="s">
        <v>22</v>
      </c>
      <c r="Q77">
        <f t="shared" si="43"/>
        <v>0.8</v>
      </c>
      <c r="R77">
        <f t="shared" si="40"/>
        <v>0</v>
      </c>
      <c r="S77">
        <f t="shared" si="40"/>
        <v>0.2</v>
      </c>
      <c r="U77" s="1" t="s">
        <v>22</v>
      </c>
      <c r="V77">
        <f t="shared" si="44"/>
        <v>0.93333333333333335</v>
      </c>
      <c r="W77">
        <f t="shared" si="41"/>
        <v>0</v>
      </c>
      <c r="X77">
        <f t="shared" si="41"/>
        <v>0.26666666666666666</v>
      </c>
      <c r="Z77" s="1" t="s">
        <v>22</v>
      </c>
      <c r="AA77">
        <f t="shared" si="45"/>
        <v>0.93333333333333335</v>
      </c>
      <c r="AB77">
        <f t="shared" si="42"/>
        <v>0</v>
      </c>
      <c r="AC77">
        <f t="shared" si="42"/>
        <v>0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M77" s="7"/>
      <c r="BN77" s="7"/>
      <c r="BO77" s="7"/>
      <c r="BP77" s="7"/>
      <c r="BQ77" s="7"/>
      <c r="BR77" s="7"/>
      <c r="BS77" s="7"/>
      <c r="BT77" s="7"/>
      <c r="BU77" s="7"/>
      <c r="BV77" s="7"/>
    </row>
    <row r="78" spans="1:74" ht="15.75" thickBot="1" x14ac:dyDescent="0.3">
      <c r="A78" s="1" t="s">
        <v>23</v>
      </c>
      <c r="B78">
        <v>14</v>
      </c>
      <c r="C78">
        <v>0</v>
      </c>
      <c r="D78">
        <v>2</v>
      </c>
      <c r="F78" s="1" t="s">
        <v>23</v>
      </c>
      <c r="G78">
        <v>13</v>
      </c>
      <c r="H78">
        <v>0</v>
      </c>
      <c r="I78">
        <v>4</v>
      </c>
      <c r="K78" s="1" t="s">
        <v>23</v>
      </c>
      <c r="L78">
        <v>13</v>
      </c>
      <c r="M78">
        <v>0</v>
      </c>
      <c r="N78">
        <v>2</v>
      </c>
      <c r="P78" s="1" t="s">
        <v>23</v>
      </c>
      <c r="Q78">
        <f t="shared" si="43"/>
        <v>0.93333333333333335</v>
      </c>
      <c r="R78">
        <f t="shared" si="40"/>
        <v>0</v>
      </c>
      <c r="S78">
        <f t="shared" si="40"/>
        <v>0.13333333333333333</v>
      </c>
      <c r="U78" s="1" t="s">
        <v>23</v>
      </c>
      <c r="V78">
        <f t="shared" si="44"/>
        <v>0.8666666666666667</v>
      </c>
      <c r="W78">
        <f t="shared" si="41"/>
        <v>0</v>
      </c>
      <c r="X78">
        <f t="shared" si="41"/>
        <v>0.26666666666666666</v>
      </c>
      <c r="Z78" s="1" t="s">
        <v>23</v>
      </c>
      <c r="AA78">
        <f t="shared" si="45"/>
        <v>0.8666666666666667</v>
      </c>
      <c r="AB78">
        <f t="shared" si="42"/>
        <v>0</v>
      </c>
      <c r="AC78">
        <f t="shared" si="42"/>
        <v>0.13333333333333333</v>
      </c>
      <c r="AE78" t="s">
        <v>60</v>
      </c>
      <c r="AI78" t="s">
        <v>47</v>
      </c>
      <c r="AJ78">
        <f>AJ73</f>
        <v>0.05</v>
      </c>
      <c r="AP78" t="s">
        <v>60</v>
      </c>
      <c r="AT78" t="s">
        <v>47</v>
      </c>
      <c r="AU78">
        <f>AU73</f>
        <v>0.05</v>
      </c>
      <c r="BA78" t="s">
        <v>60</v>
      </c>
      <c r="BE78" t="s">
        <v>47</v>
      </c>
      <c r="BF78">
        <f>BF73</f>
        <v>0.05</v>
      </c>
      <c r="BM78" t="s">
        <v>60</v>
      </c>
      <c r="BQ78" t="s">
        <v>47</v>
      </c>
      <c r="BR78">
        <f>BR73</f>
        <v>0.05</v>
      </c>
    </row>
    <row r="79" spans="1:74" ht="15.75" thickTop="1" x14ac:dyDescent="0.25">
      <c r="A79" s="1" t="s">
        <v>24</v>
      </c>
      <c r="B79">
        <v>10</v>
      </c>
      <c r="C79">
        <v>0</v>
      </c>
      <c r="D79">
        <v>2</v>
      </c>
      <c r="F79" s="1" t="s">
        <v>24</v>
      </c>
      <c r="G79">
        <v>12</v>
      </c>
      <c r="H79">
        <v>0</v>
      </c>
      <c r="I79">
        <v>0</v>
      </c>
      <c r="K79" s="1" t="s">
        <v>24</v>
      </c>
      <c r="L79">
        <v>9</v>
      </c>
      <c r="M79">
        <v>0</v>
      </c>
      <c r="N79">
        <v>2</v>
      </c>
      <c r="P79" s="1" t="s">
        <v>24</v>
      </c>
      <c r="Q79">
        <f t="shared" si="43"/>
        <v>0.66666666666666663</v>
      </c>
      <c r="R79">
        <f t="shared" si="40"/>
        <v>0</v>
      </c>
      <c r="S79">
        <f t="shared" si="40"/>
        <v>0.13333333333333333</v>
      </c>
      <c r="U79" s="1" t="s">
        <v>24</v>
      </c>
      <c r="V79">
        <f t="shared" si="44"/>
        <v>0.8</v>
      </c>
      <c r="W79">
        <f t="shared" si="41"/>
        <v>0</v>
      </c>
      <c r="X79">
        <f t="shared" si="41"/>
        <v>0</v>
      </c>
      <c r="Z79" s="1" t="s">
        <v>24</v>
      </c>
      <c r="AA79">
        <f t="shared" si="45"/>
        <v>0.6</v>
      </c>
      <c r="AB79">
        <f t="shared" si="42"/>
        <v>0</v>
      </c>
      <c r="AC79">
        <f t="shared" si="42"/>
        <v>0.13333333333333333</v>
      </c>
      <c r="AE79" s="6" t="s">
        <v>48</v>
      </c>
      <c r="AF79" s="6" t="s">
        <v>49</v>
      </c>
      <c r="AG79" s="6" t="s">
        <v>50</v>
      </c>
      <c r="AH79" s="6" t="s">
        <v>51</v>
      </c>
      <c r="AI79" s="6" t="s">
        <v>52</v>
      </c>
      <c r="AJ79" s="6" t="s">
        <v>53</v>
      </c>
      <c r="AK79" s="6" t="s">
        <v>54</v>
      </c>
      <c r="AL79" s="6" t="s">
        <v>55</v>
      </c>
      <c r="AM79" s="6" t="s">
        <v>56</v>
      </c>
      <c r="AN79" s="6" t="s">
        <v>57</v>
      </c>
      <c r="AP79" s="6" t="s">
        <v>48</v>
      </c>
      <c r="AQ79" s="6" t="s">
        <v>49</v>
      </c>
      <c r="AR79" s="6" t="s">
        <v>50</v>
      </c>
      <c r="AS79" s="6" t="s">
        <v>51</v>
      </c>
      <c r="AT79" s="6" t="s">
        <v>52</v>
      </c>
      <c r="AU79" s="6" t="s">
        <v>53</v>
      </c>
      <c r="AV79" s="6" t="s">
        <v>54</v>
      </c>
      <c r="AW79" s="6" t="s">
        <v>55</v>
      </c>
      <c r="AX79" s="6" t="s">
        <v>56</v>
      </c>
      <c r="AY79" s="6" t="s">
        <v>57</v>
      </c>
      <c r="BA79" s="6" t="s">
        <v>48</v>
      </c>
      <c r="BB79" s="6" t="s">
        <v>49</v>
      </c>
      <c r="BC79" s="6" t="s">
        <v>50</v>
      </c>
      <c r="BD79" s="6" t="s">
        <v>51</v>
      </c>
      <c r="BE79" s="6" t="s">
        <v>52</v>
      </c>
      <c r="BF79" s="6" t="s">
        <v>53</v>
      </c>
      <c r="BG79" s="6" t="s">
        <v>54</v>
      </c>
      <c r="BH79" s="6" t="s">
        <v>55</v>
      </c>
      <c r="BI79" s="6" t="s">
        <v>56</v>
      </c>
      <c r="BJ79" s="6" t="s">
        <v>57</v>
      </c>
      <c r="BM79" s="6" t="s">
        <v>48</v>
      </c>
      <c r="BN79" s="6" t="s">
        <v>49</v>
      </c>
      <c r="BO79" s="6" t="s">
        <v>50</v>
      </c>
      <c r="BP79" s="6" t="s">
        <v>51</v>
      </c>
      <c r="BQ79" s="6" t="s">
        <v>52</v>
      </c>
      <c r="BR79" s="6" t="s">
        <v>53</v>
      </c>
      <c r="BS79" s="6" t="s">
        <v>54</v>
      </c>
      <c r="BT79" s="6" t="s">
        <v>55</v>
      </c>
      <c r="BU79" s="6" t="s">
        <v>56</v>
      </c>
      <c r="BV79" s="6" t="s">
        <v>57</v>
      </c>
    </row>
    <row r="80" spans="1:74" x14ac:dyDescent="0.25">
      <c r="A80" s="1" t="s">
        <v>25</v>
      </c>
      <c r="B80">
        <v>13</v>
      </c>
      <c r="C80">
        <v>0</v>
      </c>
      <c r="D80">
        <v>4</v>
      </c>
      <c r="F80" s="1" t="s">
        <v>25</v>
      </c>
      <c r="G80">
        <v>14</v>
      </c>
      <c r="H80">
        <v>0</v>
      </c>
      <c r="I80">
        <v>2</v>
      </c>
      <c r="K80" s="1" t="s">
        <v>25</v>
      </c>
      <c r="L80">
        <v>15</v>
      </c>
      <c r="M80">
        <v>0</v>
      </c>
      <c r="N80">
        <v>0</v>
      </c>
      <c r="P80" s="1" t="s">
        <v>25</v>
      </c>
      <c r="Q80">
        <f t="shared" si="43"/>
        <v>0.8666666666666667</v>
      </c>
      <c r="R80">
        <f t="shared" si="43"/>
        <v>0</v>
      </c>
      <c r="S80">
        <f t="shared" si="43"/>
        <v>0.26666666666666666</v>
      </c>
      <c r="U80" s="1" t="s">
        <v>25</v>
      </c>
      <c r="V80">
        <f t="shared" si="44"/>
        <v>0.93333333333333335</v>
      </c>
      <c r="W80">
        <f t="shared" si="44"/>
        <v>0</v>
      </c>
      <c r="X80">
        <f t="shared" si="44"/>
        <v>0.13333333333333333</v>
      </c>
      <c r="Z80" s="1" t="s">
        <v>25</v>
      </c>
      <c r="AA80">
        <f t="shared" si="45"/>
        <v>1</v>
      </c>
      <c r="AB80">
        <f t="shared" si="45"/>
        <v>0</v>
      </c>
      <c r="AC80">
        <f t="shared" si="45"/>
        <v>0</v>
      </c>
      <c r="AE80" t="s">
        <v>58</v>
      </c>
      <c r="AF80">
        <f>SQRT(AH69/AF69+AH70/AF70)</f>
        <v>4.5978637297328498E-2</v>
      </c>
      <c r="AG80">
        <f>(ABS(AG69-AG70-AI67))/AF80</f>
        <v>0.94246667323155175</v>
      </c>
      <c r="AH80">
        <f>(AH69/AF69+AH70/AF70)^2/((AH69/AF69)^2/(AF69-1)+(AH70/AF70)^2/(AF70-1))</f>
        <v>30.336055351975034</v>
      </c>
      <c r="AI80">
        <f>TDIST(AG80,ROUND(AH80,0),1)</f>
        <v>0.17674101317712221</v>
      </c>
      <c r="AJ80">
        <f>TINV(AJ78*2,ROUND(AH80,0))</f>
        <v>1.6972608865939587</v>
      </c>
      <c r="AM80" s="8" t="str">
        <f>IF(AI80&lt;AJ78,"yes","no")</f>
        <v>no</v>
      </c>
      <c r="AN80">
        <f>SQRT(AG80^2/(AG80^2+AH80))</f>
        <v>0.16866293558201995</v>
      </c>
      <c r="AP80" t="s">
        <v>58</v>
      </c>
      <c r="AQ80">
        <f>SQRT(AS69/AQ69+AS70/AQ70)</f>
        <v>4.7461896074086102E-2</v>
      </c>
      <c r="AR80">
        <f>(ABS(AR69-AR70-AT67))/AQ80</f>
        <v>0.98324488751612615</v>
      </c>
      <c r="AS80">
        <f>(AS69/AQ69+AS70/AQ70)^2/((AS69/AQ69)^2/(AQ69-1)+(AS70/AQ70)^2/(AQ70-1))</f>
        <v>32.527429540868717</v>
      </c>
      <c r="AT80">
        <f>TDIST(AR80,ROUND(AS80,0),1)</f>
        <v>0.16632061708754065</v>
      </c>
      <c r="AU80">
        <f>TINV(AU78*2,ROUND(AS80,0))</f>
        <v>1.6923603090303456</v>
      </c>
      <c r="AX80" s="8" t="str">
        <f>IF(AT80&lt;AU78,"yes","no")</f>
        <v>no</v>
      </c>
      <c r="AY80">
        <f>SQRT(AR80^2/(AR80^2+AS80))</f>
        <v>0.16989355030136838</v>
      </c>
      <c r="BA80" t="s">
        <v>58</v>
      </c>
      <c r="BB80">
        <f>SQRT(BD69/BB69+BD70/BB70)</f>
        <v>4.4104579263075573E-2</v>
      </c>
      <c r="BC80">
        <f>(ABS(BC69-BC70-BE67))/BB80</f>
        <v>0.95466874101087618</v>
      </c>
      <c r="BD80">
        <f>(BD69/BB69+BD70/BB70)^2/((BD69/BB69)^2/(BB69-1)+(BD70/BB70)^2/(BB70-1))</f>
        <v>35.981778530854506</v>
      </c>
      <c r="BE80">
        <f>TDIST(BC80,ROUND(BD80,0),1)</f>
        <v>0.1730560724255733</v>
      </c>
      <c r="BF80">
        <f>TINV(BF78*2,ROUND(BD80,0))</f>
        <v>1.6882977141168172</v>
      </c>
      <c r="BI80" s="8" t="str">
        <f>IF(BE80&lt;BF78,"yes","no")</f>
        <v>no</v>
      </c>
      <c r="BJ80">
        <f>SQRT(BC80^2/(BC80^2+BD80))</f>
        <v>0.15717363977755047</v>
      </c>
      <c r="BM80" t="s">
        <v>58</v>
      </c>
      <c r="BN80">
        <f>SQRT(BP69/BN69+BP70/BN70)</f>
        <v>4.0196883880273745E-2</v>
      </c>
      <c r="BO80">
        <f>(ABS(BO69-BO70-BQ67))/BN80</f>
        <v>0.24877550284208516</v>
      </c>
      <c r="BP80">
        <f>(BP69/BN69+BP70/BN70)^2/((BP69/BN69)^2/(BN69-1)+(BP70/BN70)^2/(BN70-1))</f>
        <v>36.909163522606313</v>
      </c>
      <c r="BQ80">
        <f>TDIST(BO80,ROUND(BP80,0),1)</f>
        <v>0.40245509674420943</v>
      </c>
      <c r="BR80">
        <f>TINV(BR78*2,ROUND(BP80,0))</f>
        <v>1.6870936195962629</v>
      </c>
      <c r="BU80" s="8" t="str">
        <f>IF(BQ80&lt;BR78,"yes","no")</f>
        <v>no</v>
      </c>
      <c r="BV80">
        <f>SQRT(BO80^2/(BO80^2+BP80))</f>
        <v>4.0914448727627097E-2</v>
      </c>
    </row>
    <row r="81" spans="1:74" x14ac:dyDescent="0.25">
      <c r="A81" s="1" t="s">
        <v>26</v>
      </c>
      <c r="B81">
        <v>14</v>
      </c>
      <c r="C81">
        <v>0</v>
      </c>
      <c r="D81">
        <v>2</v>
      </c>
      <c r="F81" s="1" t="s">
        <v>26</v>
      </c>
      <c r="G81">
        <v>12</v>
      </c>
      <c r="H81">
        <v>0</v>
      </c>
      <c r="I81">
        <v>0</v>
      </c>
      <c r="K81" s="1" t="s">
        <v>26</v>
      </c>
      <c r="L81">
        <v>9</v>
      </c>
      <c r="M81">
        <v>0</v>
      </c>
      <c r="N81">
        <v>4</v>
      </c>
      <c r="P81" s="1" t="s">
        <v>26</v>
      </c>
      <c r="Q81">
        <f t="shared" si="43"/>
        <v>0.93333333333333335</v>
      </c>
      <c r="R81">
        <f t="shared" si="43"/>
        <v>0</v>
      </c>
      <c r="S81">
        <f t="shared" si="43"/>
        <v>0.13333333333333333</v>
      </c>
      <c r="U81" s="1" t="s">
        <v>26</v>
      </c>
      <c r="V81">
        <f t="shared" si="44"/>
        <v>0.8</v>
      </c>
      <c r="W81">
        <f t="shared" si="44"/>
        <v>0</v>
      </c>
      <c r="X81">
        <f t="shared" si="44"/>
        <v>0</v>
      </c>
      <c r="Z81" s="1" t="s">
        <v>26</v>
      </c>
      <c r="AA81">
        <f t="shared" si="45"/>
        <v>0.6</v>
      </c>
      <c r="AB81">
        <f t="shared" si="45"/>
        <v>0</v>
      </c>
      <c r="AC81">
        <f t="shared" si="45"/>
        <v>0.26666666666666666</v>
      </c>
      <c r="AE81" t="s">
        <v>59</v>
      </c>
      <c r="AF81">
        <f>AF80</f>
        <v>4.5978637297328498E-2</v>
      </c>
      <c r="AG81">
        <f t="shared" ref="AG81:AH81" si="50">AG80</f>
        <v>0.94246667323155175</v>
      </c>
      <c r="AH81">
        <f t="shared" si="50"/>
        <v>30.336055351975034</v>
      </c>
      <c r="AI81">
        <f>TDIST(AG81,ROUND(AH81,0),2)</f>
        <v>0.35348202635424442</v>
      </c>
      <c r="AJ81">
        <f>TINV(AJ78,ROUND(AH81,0))</f>
        <v>2.0422724563012378</v>
      </c>
      <c r="AK81">
        <f>(AG69-AG70)-AJ81*AF81</f>
        <v>-0.13723423786393213</v>
      </c>
      <c r="AL81">
        <f>(AG69-AG70)+AJ81*AF81</f>
        <v>5.0567571197265446E-2</v>
      </c>
      <c r="AM81" s="8" t="str">
        <f>IF(AI81&lt;AJ78,"yes","no")</f>
        <v>no</v>
      </c>
      <c r="AN81">
        <f>AN80</f>
        <v>0.16866293558201995</v>
      </c>
      <c r="AP81" t="s">
        <v>59</v>
      </c>
      <c r="AQ81">
        <f>AQ80</f>
        <v>4.7461896074086102E-2</v>
      </c>
      <c r="AR81">
        <f t="shared" ref="AR81:AS81" si="51">AR80</f>
        <v>0.98324488751612615</v>
      </c>
      <c r="AS81">
        <f t="shared" si="51"/>
        <v>32.527429540868717</v>
      </c>
      <c r="AT81">
        <f>TDIST(AR81,ROUND(AS81,0),2)</f>
        <v>0.33264123417508129</v>
      </c>
      <c r="AU81">
        <f>TINV(AU78,ROUND(AS81,0))</f>
        <v>2.0345152974493397</v>
      </c>
      <c r="AV81">
        <f>(AR69-AR70)-AU81*AQ81</f>
        <v>-0.14322862027534577</v>
      </c>
      <c r="AW81">
        <f>(AR69-AR70)+AU81*AQ81</f>
        <v>4.9895286942012076E-2</v>
      </c>
      <c r="AX81" s="8" t="str">
        <f>IF(AT81&lt;AU78,"yes","no")</f>
        <v>no</v>
      </c>
      <c r="AY81">
        <f>AY80</f>
        <v>0.16989355030136838</v>
      </c>
      <c r="BA81" t="s">
        <v>59</v>
      </c>
      <c r="BB81">
        <f>BB80</f>
        <v>4.4104579263075573E-2</v>
      </c>
      <c r="BC81">
        <f t="shared" ref="BC81:BD81" si="52">BC80</f>
        <v>0.95466874101087618</v>
      </c>
      <c r="BD81">
        <f t="shared" si="52"/>
        <v>35.981778530854506</v>
      </c>
      <c r="BE81">
        <f>TDIST(BC81,ROUND(BD81,0),2)</f>
        <v>0.34611214485114661</v>
      </c>
      <c r="BF81">
        <f>TINV(BF78,ROUND(BD81,0))</f>
        <v>2.028094000980452</v>
      </c>
      <c r="BG81">
        <f>(BC69-BC70)-BF81*BB81</f>
        <v>-0.13155349577710518</v>
      </c>
      <c r="BH81">
        <f>(BC69-BC70)+BF81*BB81</f>
        <v>4.7342969461315651E-2</v>
      </c>
      <c r="BI81" s="8" t="str">
        <f>IF(BE81&lt;BF78,"yes","no")</f>
        <v>no</v>
      </c>
      <c r="BJ81">
        <f>BJ80</f>
        <v>0.15717363977755047</v>
      </c>
      <c r="BM81" t="s">
        <v>59</v>
      </c>
      <c r="BN81">
        <f>BN80</f>
        <v>4.0196883880273745E-2</v>
      </c>
      <c r="BO81">
        <f t="shared" ref="BO81:BP81" si="53">BO80</f>
        <v>0.24877550284208516</v>
      </c>
      <c r="BP81">
        <f t="shared" si="53"/>
        <v>36.909163522606313</v>
      </c>
      <c r="BQ81">
        <f>TDIST(BO81,ROUND(BP81,0),2)</f>
        <v>0.80491019348841886</v>
      </c>
      <c r="BR81">
        <f>TINV(BR78,ROUND(BP81,0))</f>
        <v>2.026192463029111</v>
      </c>
      <c r="BS81">
        <f>(BO69-BO70)-BR81*BN81</f>
        <v>-9.1446623155467033E-2</v>
      </c>
      <c r="BT81">
        <f>(BO69-BO70)+BR81*BN81</f>
        <v>7.1446623155467015E-2</v>
      </c>
      <c r="BU81" s="8" t="str">
        <f>IF(BQ81&lt;BR78,"yes","no")</f>
        <v>no</v>
      </c>
      <c r="BV81">
        <f>BV80</f>
        <v>4.0914448727627097E-2</v>
      </c>
    </row>
    <row r="82" spans="1:74" x14ac:dyDescent="0.25">
      <c r="A82" s="1" t="s">
        <v>27</v>
      </c>
      <c r="B82">
        <v>13</v>
      </c>
      <c r="C82">
        <v>0</v>
      </c>
      <c r="D82">
        <v>6</v>
      </c>
      <c r="F82" s="1" t="s">
        <v>27</v>
      </c>
      <c r="G82">
        <v>13</v>
      </c>
      <c r="H82">
        <v>0</v>
      </c>
      <c r="I82">
        <v>0</v>
      </c>
      <c r="K82" s="1" t="s">
        <v>27</v>
      </c>
      <c r="L82">
        <v>10</v>
      </c>
      <c r="M82">
        <v>0</v>
      </c>
      <c r="N82">
        <v>2</v>
      </c>
      <c r="P82" s="1" t="s">
        <v>27</v>
      </c>
      <c r="Q82">
        <f t="shared" si="43"/>
        <v>0.8666666666666667</v>
      </c>
      <c r="R82">
        <f t="shared" si="43"/>
        <v>0</v>
      </c>
      <c r="S82">
        <f t="shared" si="43"/>
        <v>0.4</v>
      </c>
      <c r="U82" s="1" t="s">
        <v>27</v>
      </c>
      <c r="V82">
        <f t="shared" si="44"/>
        <v>0.8666666666666667</v>
      </c>
      <c r="W82">
        <f t="shared" si="44"/>
        <v>0</v>
      </c>
      <c r="X82">
        <f t="shared" si="44"/>
        <v>0</v>
      </c>
      <c r="Z82" s="1" t="s">
        <v>27</v>
      </c>
      <c r="AA82">
        <f t="shared" si="45"/>
        <v>0.66666666666666663</v>
      </c>
      <c r="AB82">
        <f t="shared" si="45"/>
        <v>0</v>
      </c>
      <c r="AC82">
        <f t="shared" si="45"/>
        <v>0.13333333333333333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M82" s="7"/>
      <c r="BN82" s="7"/>
      <c r="BO82" s="7"/>
      <c r="BP82" s="7"/>
      <c r="BQ82" s="7"/>
      <c r="BR82" s="7"/>
      <c r="BS82" s="7"/>
      <c r="BT82" s="7"/>
      <c r="BU82" s="7"/>
      <c r="BV82" s="7"/>
    </row>
    <row r="83" spans="1:74" x14ac:dyDescent="0.25">
      <c r="A83" s="1" t="s">
        <v>28</v>
      </c>
      <c r="B83">
        <v>13</v>
      </c>
      <c r="C83">
        <v>0</v>
      </c>
      <c r="D83">
        <v>4</v>
      </c>
      <c r="F83" s="1" t="s">
        <v>28</v>
      </c>
      <c r="G83">
        <v>12</v>
      </c>
      <c r="H83">
        <v>0</v>
      </c>
      <c r="I83">
        <v>6</v>
      </c>
      <c r="K83" s="1" t="s">
        <v>28</v>
      </c>
      <c r="L83">
        <v>7</v>
      </c>
      <c r="M83">
        <v>0</v>
      </c>
      <c r="N83">
        <v>2</v>
      </c>
      <c r="P83" s="1" t="s">
        <v>28</v>
      </c>
      <c r="Q83">
        <f t="shared" si="43"/>
        <v>0.8666666666666667</v>
      </c>
      <c r="R83">
        <f t="shared" si="43"/>
        <v>0</v>
      </c>
      <c r="S83">
        <f t="shared" si="43"/>
        <v>0.26666666666666666</v>
      </c>
      <c r="U83" s="1" t="s">
        <v>28</v>
      </c>
      <c r="V83">
        <f t="shared" si="44"/>
        <v>0.8</v>
      </c>
      <c r="W83">
        <f t="shared" si="44"/>
        <v>0</v>
      </c>
      <c r="X83">
        <f t="shared" si="44"/>
        <v>0.4</v>
      </c>
      <c r="Z83" s="1" t="s">
        <v>28</v>
      </c>
      <c r="AA83">
        <f t="shared" si="45"/>
        <v>0.46666666666666667</v>
      </c>
      <c r="AB83">
        <f t="shared" si="45"/>
        <v>0</v>
      </c>
      <c r="AC83">
        <f t="shared" si="45"/>
        <v>0.13333333333333333</v>
      </c>
    </row>
    <row r="84" spans="1:74" x14ac:dyDescent="0.25">
      <c r="A84" s="2" t="s">
        <v>29</v>
      </c>
      <c r="B84" s="2">
        <f>AVERAGE(B64:B83)</f>
        <v>12.55</v>
      </c>
      <c r="C84" s="2">
        <f t="shared" ref="C84:D84" si="54">AVERAGE(C64:C83)</f>
        <v>0</v>
      </c>
      <c r="D84" s="2">
        <f t="shared" si="54"/>
        <v>2.75</v>
      </c>
      <c r="F84" s="2" t="s">
        <v>29</v>
      </c>
      <c r="G84" s="2">
        <f>AVERAGE(G64:G83)</f>
        <v>12.6</v>
      </c>
      <c r="H84" s="2">
        <f t="shared" ref="H84:I84" si="55">AVERAGE(H64:H83)</f>
        <v>0</v>
      </c>
      <c r="I84" s="2">
        <f t="shared" si="55"/>
        <v>2.2000000000000002</v>
      </c>
      <c r="K84" s="2" t="s">
        <v>29</v>
      </c>
      <c r="L84" s="2">
        <f>AVERAGE(L64:L83)</f>
        <v>11.9</v>
      </c>
      <c r="M84" s="2">
        <f t="shared" ref="M84:N84" si="56">AVERAGE(M64:M83)</f>
        <v>0</v>
      </c>
      <c r="N84" s="2">
        <f t="shared" si="56"/>
        <v>2.0499999999999998</v>
      </c>
      <c r="P84" s="2" t="s">
        <v>29</v>
      </c>
      <c r="Q84" s="2">
        <f>AVERAGE(Q64:Q83)</f>
        <v>0.83666666666666667</v>
      </c>
      <c r="R84" s="2">
        <f t="shared" ref="R84:S84" si="57">AVERAGE(R64:R83)</f>
        <v>0</v>
      </c>
      <c r="S84" s="2">
        <f t="shared" si="57"/>
        <v>0.18333333333333332</v>
      </c>
      <c r="U84" s="2" t="s">
        <v>29</v>
      </c>
      <c r="V84" s="2">
        <f>AVERAGE(V64:V83)</f>
        <v>0.84000000000000019</v>
      </c>
      <c r="W84" s="2">
        <f t="shared" ref="W84:X84" si="58">AVERAGE(W64:W83)</f>
        <v>0</v>
      </c>
      <c r="X84" s="2">
        <f t="shared" si="58"/>
        <v>0.14666666666666667</v>
      </c>
      <c r="Z84" s="2" t="s">
        <v>29</v>
      </c>
      <c r="AA84" s="2">
        <f>AVERAGE(AA64:AA83)</f>
        <v>0.79333333333333333</v>
      </c>
      <c r="AB84" s="2">
        <f t="shared" ref="AB84:AC84" si="59">AVERAGE(AB64:AB83)</f>
        <v>0</v>
      </c>
      <c r="AC84" s="2">
        <f t="shared" si="59"/>
        <v>0.13666666666666666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2017-11-14T11:38:17Z</dcterms:created>
  <dcterms:modified xsi:type="dcterms:W3CDTF">2017-11-14T12:34:44Z</dcterms:modified>
</cp:coreProperties>
</file>