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64" documentId="13_ncr:1_{083DBA0A-6B4F-45A7-B6E9-97D604E9AF50}" xr6:coauthVersionLast="47" xr6:coauthVersionMax="47" xr10:uidLastSave="{60B3CD52-89A4-41F7-B5D0-BFA009249F79}"/>
  <bookViews>
    <workbookView xWindow="20370" yWindow="-2790" windowWidth="29040" windowHeight="15720" firstSheet="2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Cadastro!$A$4:$I$151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5" l="1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Q620" i="5"/>
  <c r="R620" i="5"/>
  <c r="Q621" i="5"/>
  <c r="R621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67" i="4"/>
  <c r="B67" i="4"/>
  <c r="F66" i="4"/>
  <c r="B66" i="4"/>
  <c r="F65" i="4"/>
  <c r="B65" i="4"/>
  <c r="F64" i="4"/>
  <c r="B64" i="4"/>
  <c r="F63" i="4"/>
  <c r="B63" i="4"/>
  <c r="F62" i="4"/>
  <c r="B62" i="4"/>
  <c r="F61" i="4"/>
  <c r="B61" i="4"/>
  <c r="F60" i="4"/>
  <c r="B60" i="4"/>
  <c r="F59" i="4"/>
  <c r="B59" i="4"/>
  <c r="F58" i="4"/>
  <c r="B58" i="4"/>
  <c r="F57" i="4"/>
  <c r="B57" i="4"/>
  <c r="F56" i="4"/>
  <c r="B56" i="4"/>
  <c r="F55" i="4"/>
  <c r="B55" i="4"/>
  <c r="F54" i="4"/>
  <c r="B54" i="4"/>
  <c r="F53" i="4"/>
  <c r="B53" i="4"/>
  <c r="F52" i="4"/>
  <c r="B52" i="4"/>
  <c r="F51" i="4"/>
  <c r="B51" i="4"/>
  <c r="F50" i="4"/>
  <c r="B50" i="4"/>
  <c r="F49" i="4"/>
  <c r="B49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40" i="4"/>
  <c r="B40" i="4"/>
  <c r="F39" i="4"/>
  <c r="B39" i="4"/>
  <c r="F38" i="4"/>
  <c r="B38" i="4"/>
  <c r="F37" i="4"/>
  <c r="B37" i="4"/>
  <c r="F36" i="4"/>
  <c r="B36" i="4"/>
  <c r="F35" i="4"/>
  <c r="B35" i="4"/>
  <c r="F34" i="4"/>
  <c r="B34" i="4"/>
  <c r="F33" i="4"/>
  <c r="B33" i="4"/>
  <c r="F32" i="4"/>
  <c r="B32" i="4"/>
  <c r="F31" i="4"/>
  <c r="B31" i="4"/>
  <c r="F30" i="4"/>
  <c r="B30" i="4"/>
  <c r="F29" i="4"/>
  <c r="B29" i="4"/>
  <c r="F28" i="4"/>
  <c r="B28" i="4"/>
  <c r="F27" i="4"/>
  <c r="B27" i="4"/>
  <c r="F26" i="4"/>
  <c r="B26" i="4"/>
  <c r="F25" i="4"/>
  <c r="B25" i="4"/>
  <c r="F24" i="4"/>
  <c r="B24" i="4"/>
  <c r="F23" i="4"/>
  <c r="B23" i="4"/>
  <c r="F22" i="4"/>
  <c r="B22" i="4"/>
  <c r="F21" i="4"/>
  <c r="B21" i="4"/>
  <c r="F20" i="4"/>
  <c r="B20" i="4"/>
  <c r="F19" i="4"/>
  <c r="B19" i="4"/>
  <c r="F18" i="4"/>
  <c r="B18" i="4"/>
  <c r="F17" i="4"/>
  <c r="B17" i="4"/>
  <c r="F16" i="4"/>
  <c r="B16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  <c r="B8" i="4"/>
  <c r="F7" i="4"/>
  <c r="B7" i="4"/>
  <c r="F6" i="4"/>
  <c r="B6" i="4"/>
  <c r="F5" i="4"/>
  <c r="B5" i="4"/>
  <c r="I148" i="3"/>
  <c r="H148" i="3"/>
  <c r="C148" i="3"/>
  <c r="I147" i="3"/>
  <c r="H147" i="3"/>
  <c r="C147" i="3"/>
  <c r="I146" i="3"/>
  <c r="H146" i="3"/>
  <c r="C146" i="3"/>
  <c r="I145" i="3"/>
  <c r="H145" i="3"/>
  <c r="C145" i="3"/>
  <c r="I144" i="3"/>
  <c r="H144" i="3"/>
  <c r="C144" i="3"/>
  <c r="I143" i="3"/>
  <c r="H143" i="3"/>
  <c r="C143" i="3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5" i="3"/>
  <c r="H135" i="3"/>
  <c r="C135" i="3"/>
  <c r="I134" i="3"/>
  <c r="H134" i="3"/>
  <c r="C134" i="3"/>
  <c r="C28" i="8" s="1" a="1"/>
  <c r="C28" i="8" s="1"/>
  <c r="I133" i="3"/>
  <c r="H133" i="3"/>
  <c r="C133" i="3"/>
  <c r="C6" i="8" s="1" a="1"/>
  <c r="C6" i="8" s="1"/>
  <c r="I132" i="3"/>
  <c r="H132" i="3"/>
  <c r="C132" i="3"/>
  <c r="C17" i="8" s="1" a="1"/>
  <c r="C17" i="8" s="1"/>
  <c r="I131" i="3"/>
  <c r="H131" i="3"/>
  <c r="C131" i="3"/>
  <c r="I130" i="3"/>
  <c r="H130" i="3"/>
  <c r="C130" i="3"/>
  <c r="I129" i="3"/>
  <c r="H129" i="3"/>
  <c r="C129" i="3"/>
  <c r="I128" i="3"/>
  <c r="H128" i="3"/>
  <c r="C128" i="3"/>
  <c r="C50" i="8" s="1" a="1"/>
  <c r="C50" i="8" s="1"/>
  <c r="I127" i="3"/>
  <c r="H127" i="3"/>
  <c r="C127" i="3"/>
  <c r="I126" i="3"/>
  <c r="H126" i="3"/>
  <c r="C126" i="3"/>
  <c r="C61" i="8" s="1" a="1"/>
  <c r="C61" i="8" s="1"/>
  <c r="I125" i="3"/>
  <c r="H125" i="3"/>
  <c r="C125" i="3"/>
  <c r="C37" i="8" s="1" a="1"/>
  <c r="C37" i="8" s="1"/>
  <c r="I124" i="3"/>
  <c r="H124" i="3"/>
  <c r="C124" i="3"/>
  <c r="I123" i="3"/>
  <c r="H123" i="3"/>
  <c r="C123" i="3"/>
  <c r="C26" i="8" s="1" a="1"/>
  <c r="C26" i="8" s="1"/>
  <c r="I122" i="3"/>
  <c r="H122" i="3"/>
  <c r="C122" i="3"/>
  <c r="C60" i="8" s="1" a="1"/>
  <c r="C60" i="8" s="1"/>
  <c r="I121" i="3"/>
  <c r="H121" i="3"/>
  <c r="C121" i="3"/>
  <c r="C55" i="8" s="1" a="1"/>
  <c r="C55" i="8" s="1"/>
  <c r="I120" i="3"/>
  <c r="H120" i="3"/>
  <c r="C120" i="3"/>
  <c r="I119" i="3"/>
  <c r="H119" i="3"/>
  <c r="C119" i="3"/>
  <c r="C49" i="8" s="1" a="1"/>
  <c r="C49" i="8" s="1"/>
  <c r="I118" i="3"/>
  <c r="H118" i="3"/>
  <c r="C118" i="3"/>
  <c r="C40" i="8" s="1" a="1"/>
  <c r="C40" i="8" s="1"/>
  <c r="I117" i="3"/>
  <c r="H117" i="3"/>
  <c r="C117" i="3"/>
  <c r="I116" i="3"/>
  <c r="H116" i="3"/>
  <c r="C116" i="3"/>
  <c r="I115" i="3"/>
  <c r="H115" i="3"/>
  <c r="C115" i="3"/>
  <c r="I114" i="3"/>
  <c r="H114" i="3"/>
  <c r="C114" i="3"/>
  <c r="C16" i="8" s="1" a="1"/>
  <c r="C16" i="8" s="1"/>
  <c r="I113" i="3"/>
  <c r="H113" i="3"/>
  <c r="C113" i="3"/>
  <c r="C15" i="8" s="1" a="1"/>
  <c r="C15" i="8" s="1"/>
  <c r="I112" i="3"/>
  <c r="H112" i="3"/>
  <c r="C112" i="3"/>
  <c r="I111" i="3"/>
  <c r="H111" i="3"/>
  <c r="C111" i="3"/>
  <c r="I110" i="3"/>
  <c r="H110" i="3"/>
  <c r="C110" i="3"/>
  <c r="I109" i="3"/>
  <c r="H109" i="3"/>
  <c r="C109" i="3"/>
  <c r="C36" i="8" s="1" a="1"/>
  <c r="C36" i="8" s="1"/>
  <c r="I108" i="3"/>
  <c r="H108" i="3"/>
  <c r="C108" i="3"/>
  <c r="C25" i="8" s="1" a="1"/>
  <c r="C25" i="8" s="1"/>
  <c r="I107" i="3"/>
  <c r="H107" i="3"/>
  <c r="C107" i="3"/>
  <c r="I106" i="3"/>
  <c r="H106" i="3"/>
  <c r="C106" i="3"/>
  <c r="I105" i="3"/>
  <c r="H105" i="3"/>
  <c r="C105" i="3"/>
  <c r="I104" i="3"/>
  <c r="H104" i="3"/>
  <c r="C104" i="3"/>
  <c r="C48" i="8" s="1" a="1"/>
  <c r="C48" i="8" s="1"/>
  <c r="I103" i="3"/>
  <c r="H103" i="3"/>
  <c r="C103" i="3"/>
  <c r="C24" i="8" s="1" a="1"/>
  <c r="C24" i="8" s="1"/>
  <c r="I102" i="3"/>
  <c r="H102" i="3"/>
  <c r="C102" i="3"/>
  <c r="C14" i="8" s="1" a="1"/>
  <c r="C14" i="8" s="1"/>
  <c r="I101" i="3"/>
  <c r="H101" i="3"/>
  <c r="C101" i="3"/>
  <c r="C23" i="8" s="1" a="1"/>
  <c r="C23" i="8" s="1"/>
  <c r="I100" i="3"/>
  <c r="H100" i="3"/>
  <c r="C100" i="3"/>
  <c r="I99" i="3"/>
  <c r="H99" i="3"/>
  <c r="C99" i="3"/>
  <c r="C47" i="8" s="1" a="1"/>
  <c r="C47" i="8" s="1"/>
  <c r="I98" i="3"/>
  <c r="H98" i="3"/>
  <c r="C98" i="3"/>
  <c r="C54" i="8" s="1" a="1"/>
  <c r="C54" i="8" s="1"/>
  <c r="I97" i="3"/>
  <c r="H97" i="3"/>
  <c r="C97" i="3"/>
  <c r="I96" i="3"/>
  <c r="H96" i="3"/>
  <c r="C96" i="3"/>
  <c r="I95" i="3"/>
  <c r="H95" i="3"/>
  <c r="C95" i="3"/>
  <c r="I94" i="3"/>
  <c r="H94" i="3"/>
  <c r="C94" i="3"/>
  <c r="I93" i="3"/>
  <c r="H93" i="3"/>
  <c r="C93" i="3"/>
  <c r="I92" i="3"/>
  <c r="H92" i="3"/>
  <c r="C92" i="3"/>
  <c r="C46" i="8" s="1" a="1"/>
  <c r="C46" i="8" s="1"/>
  <c r="I91" i="3"/>
  <c r="H91" i="3"/>
  <c r="C91" i="3"/>
  <c r="C30" i="8" s="1" a="1"/>
  <c r="C30" i="8" s="1"/>
  <c r="I90" i="3"/>
  <c r="H90" i="3"/>
  <c r="C90" i="3"/>
  <c r="I89" i="3"/>
  <c r="H89" i="3"/>
  <c r="C89" i="3"/>
  <c r="I88" i="3"/>
  <c r="H88" i="3"/>
  <c r="C88" i="3"/>
  <c r="I87" i="3"/>
  <c r="H87" i="3"/>
  <c r="C87" i="3"/>
  <c r="I86" i="3"/>
  <c r="H86" i="3"/>
  <c r="C86" i="3"/>
  <c r="C35" i="8" s="1" a="1"/>
  <c r="C35" i="8" s="1"/>
  <c r="I85" i="3"/>
  <c r="H85" i="3"/>
  <c r="C85" i="3"/>
  <c r="C34" i="8" s="1" a="1"/>
  <c r="C34" i="8" s="1"/>
  <c r="I84" i="3"/>
  <c r="H84" i="3"/>
  <c r="C84" i="3"/>
  <c r="C22" i="8" s="1" a="1"/>
  <c r="C22" i="8" s="1"/>
  <c r="I83" i="3"/>
  <c r="H83" i="3"/>
  <c r="C83" i="3"/>
  <c r="C59" i="8" s="1" a="1"/>
  <c r="C59" i="8" s="1"/>
  <c r="I82" i="3"/>
  <c r="H82" i="3"/>
  <c r="C82" i="3"/>
  <c r="C53" i="8" s="1" a="1"/>
  <c r="C53" i="8" s="1"/>
  <c r="I81" i="3"/>
  <c r="H81" i="3"/>
  <c r="C81" i="3"/>
  <c r="I80" i="3"/>
  <c r="H80" i="3"/>
  <c r="C80" i="3"/>
  <c r="I79" i="3"/>
  <c r="H79" i="3"/>
  <c r="C79" i="3"/>
  <c r="I78" i="3"/>
  <c r="H78" i="3"/>
  <c r="C78" i="3"/>
  <c r="C44" i="8" s="1" a="1"/>
  <c r="C44" i="8" s="1"/>
  <c r="I77" i="3"/>
  <c r="H77" i="3"/>
  <c r="C77" i="3"/>
  <c r="C58" i="8" s="1" a="1"/>
  <c r="C58" i="8" s="1"/>
  <c r="I76" i="3"/>
  <c r="H76" i="3"/>
  <c r="C76" i="3"/>
  <c r="C43" i="8" s="1" a="1"/>
  <c r="C43" i="8" s="1"/>
  <c r="I75" i="3"/>
  <c r="H75" i="3"/>
  <c r="C75" i="3"/>
  <c r="C13" i="8" s="1" a="1"/>
  <c r="C13" i="8" s="1"/>
  <c r="I74" i="3"/>
  <c r="H74" i="3"/>
  <c r="C74" i="3"/>
  <c r="C41" i="8" s="1" a="1"/>
  <c r="C41" i="8" s="1"/>
  <c r="I73" i="3"/>
  <c r="H73" i="3"/>
  <c r="C73" i="3"/>
  <c r="I72" i="3"/>
  <c r="H72" i="3"/>
  <c r="C72" i="3"/>
  <c r="I71" i="3"/>
  <c r="H71" i="3"/>
  <c r="C71" i="3"/>
  <c r="I70" i="3"/>
  <c r="H70" i="3"/>
  <c r="C70" i="3"/>
  <c r="C39" i="8" s="1" a="1"/>
  <c r="C39" i="8" s="1"/>
  <c r="I69" i="3"/>
  <c r="H69" i="3"/>
  <c r="C69" i="3"/>
  <c r="I68" i="3"/>
  <c r="H68" i="3"/>
  <c r="C68" i="3"/>
  <c r="I67" i="3"/>
  <c r="H67" i="3"/>
  <c r="C67" i="3"/>
  <c r="C12" i="8" s="1" a="1"/>
  <c r="C12" i="8" s="1"/>
  <c r="I66" i="3"/>
  <c r="H66" i="3"/>
  <c r="C66" i="3"/>
  <c r="I65" i="3"/>
  <c r="H65" i="3"/>
  <c r="C65" i="3"/>
  <c r="I64" i="3"/>
  <c r="H64" i="3"/>
  <c r="C64" i="3"/>
  <c r="C21" i="8" s="1" a="1"/>
  <c r="C21" i="8" s="1"/>
  <c r="I63" i="3"/>
  <c r="H63" i="3"/>
  <c r="C63" i="3"/>
  <c r="I62" i="3"/>
  <c r="H62" i="3"/>
  <c r="C62" i="3"/>
  <c r="I61" i="3"/>
  <c r="H61" i="3"/>
  <c r="C61" i="3"/>
  <c r="I60" i="3"/>
  <c r="H60" i="3"/>
  <c r="C60" i="3"/>
  <c r="C33" i="8" s="1" a="1"/>
  <c r="C33" i="8" s="1"/>
  <c r="I59" i="3"/>
  <c r="H59" i="3"/>
  <c r="C59" i="3"/>
  <c r="I58" i="3"/>
  <c r="H58" i="3"/>
  <c r="C58" i="3"/>
  <c r="I57" i="3"/>
  <c r="H57" i="3"/>
  <c r="C57" i="3"/>
  <c r="I56" i="3"/>
  <c r="H56" i="3"/>
  <c r="C56" i="3"/>
  <c r="I55" i="3"/>
  <c r="H55" i="3"/>
  <c r="C55" i="3"/>
  <c r="C29" i="8" s="1" a="1"/>
  <c r="C29" i="8" s="1"/>
  <c r="I54" i="3"/>
  <c r="H54" i="3"/>
  <c r="C54" i="3"/>
  <c r="I53" i="3"/>
  <c r="H53" i="3"/>
  <c r="C53" i="3"/>
  <c r="I52" i="3"/>
  <c r="H52" i="3"/>
  <c r="C52" i="3"/>
  <c r="C20" i="8" s="1" a="1"/>
  <c r="C20" i="8" s="1"/>
  <c r="I51" i="3"/>
  <c r="H51" i="3"/>
  <c r="C51" i="3"/>
  <c r="I50" i="3"/>
  <c r="H50" i="3"/>
  <c r="C50" i="3"/>
  <c r="C19" i="8" s="1" a="1"/>
  <c r="C19" i="8" s="1"/>
  <c r="I49" i="3"/>
  <c r="H49" i="3"/>
  <c r="C49" i="3"/>
  <c r="I48" i="3"/>
  <c r="H48" i="3"/>
  <c r="C48" i="3"/>
  <c r="C11" i="8" s="1" a="1"/>
  <c r="C11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C27" i="8" s="1" a="1"/>
  <c r="C27" i="8" s="1"/>
  <c r="I42" i="3"/>
  <c r="H42" i="3"/>
  <c r="C42" i="3"/>
  <c r="I41" i="3"/>
  <c r="H41" i="3"/>
  <c r="C41" i="3"/>
  <c r="I40" i="3"/>
  <c r="H40" i="3"/>
  <c r="C40" i="3"/>
  <c r="I39" i="3"/>
  <c r="H39" i="3"/>
  <c r="C39" i="3"/>
  <c r="C52" i="8" s="1" a="1"/>
  <c r="C52" i="8" s="1"/>
  <c r="I38" i="3"/>
  <c r="H38" i="3"/>
  <c r="C38" i="3"/>
  <c r="I37" i="3"/>
  <c r="H37" i="3"/>
  <c r="C37" i="3"/>
  <c r="I36" i="3"/>
  <c r="H36" i="3"/>
  <c r="C36" i="3"/>
  <c r="I35" i="3"/>
  <c r="H35" i="3"/>
  <c r="C35" i="3"/>
  <c r="C51" i="8" s="1" a="1"/>
  <c r="C51" i="8" s="1"/>
  <c r="I34" i="3"/>
  <c r="H34" i="3"/>
  <c r="C34" i="3"/>
  <c r="I33" i="3"/>
  <c r="H33" i="3"/>
  <c r="C33" i="3"/>
  <c r="C32" i="8" s="1" a="1"/>
  <c r="C32" i="8" s="1"/>
  <c r="I32" i="3"/>
  <c r="H32" i="3"/>
  <c r="C32" i="3"/>
  <c r="I31" i="3"/>
  <c r="H31" i="3"/>
  <c r="C31" i="3"/>
  <c r="I30" i="3"/>
  <c r="H30" i="3"/>
  <c r="C30" i="3"/>
  <c r="I29" i="3"/>
  <c r="H29" i="3"/>
  <c r="C29" i="3"/>
  <c r="I28" i="3"/>
  <c r="H28" i="3"/>
  <c r="C28" i="3"/>
  <c r="I27" i="3"/>
  <c r="H27" i="3"/>
  <c r="C27" i="3"/>
  <c r="C62" i="8" s="1" a="1"/>
  <c r="C62" i="8" s="1"/>
  <c r="I26" i="3"/>
  <c r="H26" i="3"/>
  <c r="C26" i="3"/>
  <c r="C5" i="8" s="1" a="1"/>
  <c r="C5" i="8" s="1"/>
  <c r="I25" i="3"/>
  <c r="H25" i="3"/>
  <c r="C25" i="3"/>
  <c r="C10" i="8" s="1" a="1"/>
  <c r="C10" i="8" s="1"/>
  <c r="I24" i="3"/>
  <c r="H24" i="3"/>
  <c r="C24" i="3"/>
  <c r="C9" i="8" s="1" a="1"/>
  <c r="C9" i="8" s="1"/>
  <c r="I23" i="3"/>
  <c r="H23" i="3"/>
  <c r="C23" i="3"/>
  <c r="I22" i="3"/>
  <c r="H22" i="3"/>
  <c r="C22" i="3"/>
  <c r="I21" i="3"/>
  <c r="H21" i="3"/>
  <c r="C21" i="3"/>
  <c r="C57" i="8" s="1" a="1"/>
  <c r="C57" i="8" s="1"/>
  <c r="I20" i="3"/>
  <c r="H20" i="3"/>
  <c r="C20" i="3"/>
  <c r="I19" i="3"/>
  <c r="H19" i="3"/>
  <c r="C19" i="3"/>
  <c r="I18" i="3"/>
  <c r="H18" i="3"/>
  <c r="C18" i="3"/>
  <c r="C56" i="8" s="1" a="1"/>
  <c r="C56" i="8" s="1"/>
  <c r="I17" i="3"/>
  <c r="H17" i="3"/>
  <c r="C17" i="3"/>
  <c r="C38" i="8" s="1" a="1"/>
  <c r="C38" i="8" s="1"/>
  <c r="I16" i="3"/>
  <c r="H16" i="3"/>
  <c r="C16" i="3"/>
  <c r="I15" i="3"/>
  <c r="H15" i="3"/>
  <c r="C15" i="3"/>
  <c r="I14" i="3"/>
  <c r="H14" i="3"/>
  <c r="C14" i="3"/>
  <c r="C8" i="8" s="1" a="1"/>
  <c r="C8" i="8" s="1"/>
  <c r="I13" i="3"/>
  <c r="H13" i="3"/>
  <c r="C13" i="3"/>
  <c r="C18" i="8" s="1" a="1"/>
  <c r="C18" i="8" s="1"/>
  <c r="I12" i="3"/>
  <c r="H12" i="3"/>
  <c r="C12" i="3"/>
  <c r="C7" i="8" s="1" a="1"/>
  <c r="C7" i="8" s="1"/>
  <c r="I11" i="3"/>
  <c r="H11" i="3"/>
  <c r="C11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2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S5" i="5" l="1"/>
  <c r="S26" i="5"/>
  <c r="S50" i="5"/>
  <c r="S71" i="5"/>
  <c r="S92" i="5"/>
  <c r="S113" i="5"/>
  <c r="S134" i="5"/>
  <c r="S158" i="5"/>
  <c r="S179" i="5"/>
  <c r="S200" i="5"/>
  <c r="S221" i="5"/>
  <c r="S242" i="5"/>
  <c r="S12" i="5"/>
  <c r="S33" i="5"/>
  <c r="S54" i="5"/>
  <c r="S75" i="5"/>
  <c r="S102" i="5"/>
  <c r="S129" i="5"/>
  <c r="S156" i="5"/>
  <c r="S183" i="5"/>
  <c r="S210" i="5"/>
  <c r="S7" i="5"/>
  <c r="S34" i="5"/>
  <c r="S61" i="5"/>
  <c r="S88" i="5"/>
  <c r="S115" i="5"/>
  <c r="S151" i="5"/>
  <c r="S187" i="5"/>
  <c r="S223" i="5"/>
  <c r="S260" i="5"/>
  <c r="S296" i="5"/>
  <c r="S332" i="5"/>
  <c r="S368" i="5"/>
  <c r="S416" i="5"/>
  <c r="S261" i="5"/>
  <c r="S315" i="5"/>
  <c r="S369" i="5"/>
  <c r="S280" i="5"/>
  <c r="S334" i="5"/>
  <c r="S388" i="5"/>
  <c r="S442" i="5"/>
  <c r="S496" i="5"/>
  <c r="S482" i="5"/>
  <c r="S536" i="5"/>
  <c r="S590" i="5"/>
  <c r="S522" i="5"/>
  <c r="S477" i="5"/>
  <c r="S520" i="5"/>
  <c r="S8" i="5"/>
  <c r="S32" i="5"/>
  <c r="S53" i="5"/>
  <c r="S74" i="5"/>
  <c r="S95" i="5"/>
  <c r="S116" i="5"/>
  <c r="S140" i="5"/>
  <c r="S161" i="5"/>
  <c r="S182" i="5"/>
  <c r="S203" i="5"/>
  <c r="S224" i="5"/>
  <c r="S248" i="5"/>
  <c r="S15" i="5"/>
  <c r="S36" i="5"/>
  <c r="S57" i="5"/>
  <c r="S78" i="5"/>
  <c r="S105" i="5"/>
  <c r="S132" i="5"/>
  <c r="S159" i="5"/>
  <c r="S186" i="5"/>
  <c r="S213" i="5"/>
  <c r="S10" i="5"/>
  <c r="S37" i="5"/>
  <c r="S64" i="5"/>
  <c r="S91" i="5"/>
  <c r="S124" i="5"/>
  <c r="S160" i="5"/>
  <c r="S196" i="5"/>
  <c r="S232" i="5"/>
  <c r="S269" i="5"/>
  <c r="S305" i="5"/>
  <c r="S341" i="5"/>
  <c r="S377" i="5"/>
  <c r="S431" i="5"/>
  <c r="S276" i="5"/>
  <c r="S330" i="5"/>
  <c r="S384" i="5"/>
  <c r="S295" i="5"/>
  <c r="S349" i="5"/>
  <c r="S403" i="5"/>
  <c r="S457" i="5"/>
  <c r="S443" i="5"/>
  <c r="S497" i="5"/>
  <c r="S551" i="5"/>
  <c r="S605" i="5"/>
  <c r="S591" i="5"/>
  <c r="S495" i="5"/>
  <c r="S538" i="5"/>
  <c r="S14" i="5"/>
  <c r="S35" i="5"/>
  <c r="S56" i="5"/>
  <c r="S77" i="5"/>
  <c r="S98" i="5"/>
  <c r="S122" i="5"/>
  <c r="S143" i="5"/>
  <c r="S164" i="5"/>
  <c r="S185" i="5"/>
  <c r="S206" i="5"/>
  <c r="S230" i="5"/>
  <c r="S251" i="5"/>
  <c r="S18" i="5"/>
  <c r="S39" i="5"/>
  <c r="S60" i="5"/>
  <c r="S84" i="5"/>
  <c r="S111" i="5"/>
  <c r="S138" i="5"/>
  <c r="S165" i="5"/>
  <c r="S192" i="5"/>
  <c r="S219" i="5"/>
  <c r="S16" i="5"/>
  <c r="S43" i="5"/>
  <c r="S70" i="5"/>
  <c r="S97" i="5"/>
  <c r="S127" i="5"/>
  <c r="S163" i="5"/>
  <c r="S199" i="5"/>
  <c r="S235" i="5"/>
  <c r="S272" i="5"/>
  <c r="S308" i="5"/>
  <c r="S344" i="5"/>
  <c r="S380" i="5"/>
  <c r="S434" i="5"/>
  <c r="S279" i="5"/>
  <c r="S333" i="5"/>
  <c r="S387" i="5"/>
  <c r="S298" i="5"/>
  <c r="S352" i="5"/>
  <c r="S406" i="5"/>
  <c r="S460" i="5"/>
  <c r="S446" i="5"/>
  <c r="S500" i="5"/>
  <c r="S554" i="5"/>
  <c r="S608" i="5"/>
  <c r="S405" i="5"/>
  <c r="S513" i="5"/>
  <c r="S556" i="5"/>
  <c r="S17" i="5"/>
  <c r="S38" i="5"/>
  <c r="S59" i="5"/>
  <c r="S80" i="5"/>
  <c r="S104" i="5"/>
  <c r="S125" i="5"/>
  <c r="S146" i="5"/>
  <c r="S167" i="5"/>
  <c r="S188" i="5"/>
  <c r="S212" i="5"/>
  <c r="S233" i="5"/>
  <c r="S254" i="5"/>
  <c r="S21" i="5"/>
  <c r="S42" i="5"/>
  <c r="S66" i="5"/>
  <c r="S87" i="5"/>
  <c r="S114" i="5"/>
  <c r="S141" i="5"/>
  <c r="S168" i="5"/>
  <c r="S195" i="5"/>
  <c r="S222" i="5"/>
  <c r="S19" i="5"/>
  <c r="S46" i="5"/>
  <c r="S73" i="5"/>
  <c r="S100" i="5"/>
  <c r="S133" i="5"/>
  <c r="S169" i="5"/>
  <c r="S205" i="5"/>
  <c r="S241" i="5"/>
  <c r="S278" i="5"/>
  <c r="S314" i="5"/>
  <c r="S350" i="5"/>
  <c r="S395" i="5"/>
  <c r="S240" i="5"/>
  <c r="S294" i="5"/>
  <c r="S348" i="5"/>
  <c r="S259" i="5"/>
  <c r="S313" i="5"/>
  <c r="S367" i="5"/>
  <c r="S421" i="5"/>
  <c r="S475" i="5"/>
  <c r="S461" i="5"/>
  <c r="S515" i="5"/>
  <c r="S569" i="5"/>
  <c r="S561" i="5"/>
  <c r="S423" i="5"/>
  <c r="S534" i="5"/>
  <c r="S574" i="5"/>
  <c r="S20" i="5"/>
  <c r="S41" i="5"/>
  <c r="S62" i="5"/>
  <c r="S86" i="5"/>
  <c r="S107" i="5"/>
  <c r="S128" i="5"/>
  <c r="S149" i="5"/>
  <c r="S170" i="5"/>
  <c r="S194" i="5"/>
  <c r="S215" i="5"/>
  <c r="S236" i="5"/>
  <c r="S3" i="5"/>
  <c r="S24" i="5"/>
  <c r="S48" i="5"/>
  <c r="S69" i="5"/>
  <c r="S93" i="5"/>
  <c r="S120" i="5"/>
  <c r="S147" i="5"/>
  <c r="S174" i="5"/>
  <c r="S201" i="5"/>
  <c r="S228" i="5"/>
  <c r="S25" i="5"/>
  <c r="S52" i="5"/>
  <c r="S79" i="5"/>
  <c r="S106" i="5"/>
  <c r="S142" i="5"/>
  <c r="S178" i="5"/>
  <c r="S214" i="5"/>
  <c r="S250" i="5"/>
  <c r="S287" i="5"/>
  <c r="S323" i="5"/>
  <c r="S359" i="5"/>
  <c r="S398" i="5"/>
  <c r="S243" i="5"/>
  <c r="S297" i="5"/>
  <c r="S351" i="5"/>
  <c r="S262" i="5"/>
  <c r="S316" i="5"/>
  <c r="S370" i="5"/>
  <c r="S424" i="5"/>
  <c r="S478" i="5"/>
  <c r="S464" i="5"/>
  <c r="S518" i="5"/>
  <c r="S572" i="5"/>
  <c r="S576" i="5"/>
  <c r="S441" i="5"/>
  <c r="S552" i="5"/>
  <c r="S619" i="5"/>
  <c r="S601" i="5"/>
  <c r="S583" i="5"/>
  <c r="S565" i="5"/>
  <c r="S547" i="5"/>
  <c r="S529" i="5"/>
  <c r="S511" i="5"/>
  <c r="S570" i="5"/>
  <c r="S543" i="5"/>
  <c r="S525" i="5"/>
  <c r="S504" i="5"/>
  <c r="S486" i="5"/>
  <c r="S468" i="5"/>
  <c r="S450" i="5"/>
  <c r="S432" i="5"/>
  <c r="S414" i="5"/>
  <c r="S618" i="5"/>
  <c r="S567" i="5"/>
  <c r="S594" i="5"/>
  <c r="S614" i="5"/>
  <c r="S596" i="5"/>
  <c r="S578" i="5"/>
  <c r="S560" i="5"/>
  <c r="S542" i="5"/>
  <c r="S524" i="5"/>
  <c r="S506" i="5"/>
  <c r="S488" i="5"/>
  <c r="S470" i="5"/>
  <c r="S452" i="5"/>
  <c r="S502" i="5"/>
  <c r="S484" i="5"/>
  <c r="S466" i="5"/>
  <c r="S448" i="5"/>
  <c r="S430" i="5"/>
  <c r="S412" i="5"/>
  <c r="S394" i="5"/>
  <c r="S376" i="5"/>
  <c r="S358" i="5"/>
  <c r="S340" i="5"/>
  <c r="S322" i="5"/>
  <c r="S304" i="5"/>
  <c r="S286" i="5"/>
  <c r="S268" i="5"/>
  <c r="S393" i="5"/>
  <c r="S375" i="5"/>
  <c r="S357" i="5"/>
  <c r="S339" i="5"/>
  <c r="S321" i="5"/>
  <c r="S303" i="5"/>
  <c r="S285" i="5"/>
  <c r="S267" i="5"/>
  <c r="S249" i="5"/>
  <c r="S440" i="5"/>
  <c r="S422" i="5"/>
  <c r="S404" i="5"/>
  <c r="S386" i="5"/>
  <c r="S616" i="5"/>
  <c r="S598" i="5"/>
  <c r="S580" i="5"/>
  <c r="S562" i="5"/>
  <c r="S544" i="5"/>
  <c r="S526" i="5"/>
  <c r="S615" i="5"/>
  <c r="S564" i="5"/>
  <c r="S540" i="5"/>
  <c r="S519" i="5"/>
  <c r="S501" i="5"/>
  <c r="S483" i="5"/>
  <c r="S465" i="5"/>
  <c r="S447" i="5"/>
  <c r="S429" i="5"/>
  <c r="S411" i="5"/>
  <c r="S609" i="5"/>
  <c r="S555" i="5"/>
  <c r="S585" i="5"/>
  <c r="S611" i="5"/>
  <c r="S593" i="5"/>
  <c r="S575" i="5"/>
  <c r="S557" i="5"/>
  <c r="S539" i="5"/>
  <c r="S521" i="5"/>
  <c r="S503" i="5"/>
  <c r="S485" i="5"/>
  <c r="S467" i="5"/>
  <c r="S449" i="5"/>
  <c r="S499" i="5"/>
  <c r="S481" i="5"/>
  <c r="S463" i="5"/>
  <c r="S445" i="5"/>
  <c r="S427" i="5"/>
  <c r="S409" i="5"/>
  <c r="S391" i="5"/>
  <c r="S373" i="5"/>
  <c r="S355" i="5"/>
  <c r="S337" i="5"/>
  <c r="S319" i="5"/>
  <c r="S301" i="5"/>
  <c r="S283" i="5"/>
  <c r="S265" i="5"/>
  <c r="S390" i="5"/>
  <c r="S372" i="5"/>
  <c r="S354" i="5"/>
  <c r="S336" i="5"/>
  <c r="S318" i="5"/>
  <c r="S300" i="5"/>
  <c r="S282" i="5"/>
  <c r="S264" i="5"/>
  <c r="S246" i="5"/>
  <c r="S437" i="5"/>
  <c r="S419" i="5"/>
  <c r="S401" i="5"/>
  <c r="S383" i="5"/>
  <c r="S365" i="5"/>
  <c r="S347" i="5"/>
  <c r="S329" i="5"/>
  <c r="S311" i="5"/>
  <c r="S293" i="5"/>
  <c r="S275" i="5"/>
  <c r="S257" i="5"/>
  <c r="S238" i="5"/>
  <c r="S220" i="5"/>
  <c r="S202" i="5"/>
  <c r="S184" i="5"/>
  <c r="S166" i="5"/>
  <c r="S148" i="5"/>
  <c r="S130" i="5"/>
  <c r="S112" i="5"/>
  <c r="S94" i="5"/>
  <c r="S76" i="5"/>
  <c r="S58" i="5"/>
  <c r="S40" i="5"/>
  <c r="S22" i="5"/>
  <c r="S4" i="5"/>
  <c r="S216" i="5"/>
  <c r="S198" i="5"/>
  <c r="S180" i="5"/>
  <c r="S162" i="5"/>
  <c r="S144" i="5"/>
  <c r="S126" i="5"/>
  <c r="S108" i="5"/>
  <c r="S90" i="5"/>
  <c r="S613" i="5"/>
  <c r="S595" i="5"/>
  <c r="S577" i="5"/>
  <c r="S559" i="5"/>
  <c r="S541" i="5"/>
  <c r="S523" i="5"/>
  <c r="S606" i="5"/>
  <c r="S558" i="5"/>
  <c r="S537" i="5"/>
  <c r="S516" i="5"/>
  <c r="S498" i="5"/>
  <c r="S480" i="5"/>
  <c r="S462" i="5"/>
  <c r="S444" i="5"/>
  <c r="S426" i="5"/>
  <c r="S408" i="5"/>
  <c r="S600" i="5"/>
  <c r="S607" i="5"/>
  <c r="S589" i="5"/>
  <c r="S571" i="5"/>
  <c r="S553" i="5"/>
  <c r="S535" i="5"/>
  <c r="S517" i="5"/>
  <c r="S588" i="5"/>
  <c r="S549" i="5"/>
  <c r="S531" i="5"/>
  <c r="S510" i="5"/>
  <c r="S492" i="5"/>
  <c r="S474" i="5"/>
  <c r="S456" i="5"/>
  <c r="S438" i="5"/>
  <c r="S420" i="5"/>
  <c r="S402" i="5"/>
  <c r="S582" i="5"/>
  <c r="S612" i="5"/>
  <c r="S620" i="5"/>
  <c r="S602" i="5"/>
  <c r="S584" i="5"/>
  <c r="S566" i="5"/>
  <c r="S548" i="5"/>
  <c r="S530" i="5"/>
  <c r="S512" i="5"/>
  <c r="S494" i="5"/>
  <c r="S476" i="5"/>
  <c r="S458" i="5"/>
  <c r="S508" i="5"/>
  <c r="S490" i="5"/>
  <c r="S472" i="5"/>
  <c r="S454" i="5"/>
  <c r="S436" i="5"/>
  <c r="S418" i="5"/>
  <c r="S400" i="5"/>
  <c r="S382" i="5"/>
  <c r="S364" i="5"/>
  <c r="S346" i="5"/>
  <c r="S328" i="5"/>
  <c r="S310" i="5"/>
  <c r="S292" i="5"/>
  <c r="S274" i="5"/>
  <c r="S256" i="5"/>
  <c r="S381" i="5"/>
  <c r="S363" i="5"/>
  <c r="S345" i="5"/>
  <c r="S327" i="5"/>
  <c r="S309" i="5"/>
  <c r="S291" i="5"/>
  <c r="S273" i="5"/>
  <c r="S255" i="5"/>
  <c r="S237" i="5"/>
  <c r="S428" i="5"/>
  <c r="S410" i="5"/>
  <c r="S392" i="5"/>
  <c r="S374" i="5"/>
  <c r="S356" i="5"/>
  <c r="S338" i="5"/>
  <c r="S320" i="5"/>
  <c r="S302" i="5"/>
  <c r="S284" i="5"/>
  <c r="S266" i="5"/>
  <c r="S247" i="5"/>
  <c r="S229" i="5"/>
  <c r="S211" i="5"/>
  <c r="S193" i="5"/>
  <c r="S175" i="5"/>
  <c r="S157" i="5"/>
  <c r="S139" i="5"/>
  <c r="S121" i="5"/>
  <c r="S103" i="5"/>
  <c r="S85" i="5"/>
  <c r="S67" i="5"/>
  <c r="S49" i="5"/>
  <c r="S31" i="5"/>
  <c r="S13" i="5"/>
  <c r="S225" i="5"/>
  <c r="S207" i="5"/>
  <c r="S189" i="5"/>
  <c r="S171" i="5"/>
  <c r="S153" i="5"/>
  <c r="S135" i="5"/>
  <c r="S117" i="5"/>
  <c r="S99" i="5"/>
  <c r="S81" i="5"/>
  <c r="S63" i="5"/>
  <c r="S45" i="5"/>
  <c r="S27" i="5"/>
  <c r="S9" i="5"/>
  <c r="S245" i="5"/>
  <c r="S227" i="5"/>
  <c r="S209" i="5"/>
  <c r="S191" i="5"/>
  <c r="S173" i="5"/>
  <c r="S155" i="5"/>
  <c r="S137" i="5"/>
  <c r="S119" i="5"/>
  <c r="S101" i="5"/>
  <c r="S83" i="5"/>
  <c r="S65" i="5"/>
  <c r="S47" i="5"/>
  <c r="S29" i="5"/>
  <c r="S11" i="5"/>
  <c r="S604" i="5"/>
  <c r="S586" i="5"/>
  <c r="S568" i="5"/>
  <c r="S550" i="5"/>
  <c r="S532" i="5"/>
  <c r="S514" i="5"/>
  <c r="S579" i="5"/>
  <c r="S546" i="5"/>
  <c r="S528" i="5"/>
  <c r="S507" i="5"/>
  <c r="S489" i="5"/>
  <c r="S471" i="5"/>
  <c r="S453" i="5"/>
  <c r="S435" i="5"/>
  <c r="S417" i="5"/>
  <c r="S399" i="5"/>
  <c r="S573" i="5"/>
  <c r="S603" i="5"/>
  <c r="S617" i="5"/>
  <c r="S599" i="5"/>
  <c r="S581" i="5"/>
  <c r="S563" i="5"/>
  <c r="S545" i="5"/>
  <c r="S527" i="5"/>
  <c r="S509" i="5"/>
  <c r="S491" i="5"/>
  <c r="S473" i="5"/>
  <c r="S455" i="5"/>
  <c r="S505" i="5"/>
  <c r="S487" i="5"/>
  <c r="S469" i="5"/>
  <c r="S451" i="5"/>
  <c r="S433" i="5"/>
  <c r="S415" i="5"/>
  <c r="S397" i="5"/>
  <c r="S379" i="5"/>
  <c r="S361" i="5"/>
  <c r="S343" i="5"/>
  <c r="S325" i="5"/>
  <c r="S307" i="5"/>
  <c r="S289" i="5"/>
  <c r="S271" i="5"/>
  <c r="S396" i="5"/>
  <c r="S378" i="5"/>
  <c r="S360" i="5"/>
  <c r="S342" i="5"/>
  <c r="S324" i="5"/>
  <c r="S306" i="5"/>
  <c r="S288" i="5"/>
  <c r="S270" i="5"/>
  <c r="S252" i="5"/>
  <c r="S234" i="5"/>
  <c r="S425" i="5"/>
  <c r="S407" i="5"/>
  <c r="S389" i="5"/>
  <c r="S371" i="5"/>
  <c r="S353" i="5"/>
  <c r="S335" i="5"/>
  <c r="S317" i="5"/>
  <c r="S299" i="5"/>
  <c r="S281" i="5"/>
  <c r="S263" i="5"/>
  <c r="S244" i="5"/>
  <c r="S226" i="5"/>
  <c r="S208" i="5"/>
  <c r="S190" i="5"/>
  <c r="S172" i="5"/>
  <c r="S154" i="5"/>
  <c r="S136" i="5"/>
  <c r="S118" i="5"/>
  <c r="S2" i="5"/>
  <c r="S23" i="5"/>
  <c r="S44" i="5"/>
  <c r="S68" i="5"/>
  <c r="S89" i="5"/>
  <c r="S110" i="5"/>
  <c r="S131" i="5"/>
  <c r="S152" i="5"/>
  <c r="S176" i="5"/>
  <c r="S197" i="5"/>
  <c r="S218" i="5"/>
  <c r="S239" i="5"/>
  <c r="S6" i="5"/>
  <c r="S30" i="5"/>
  <c r="S51" i="5"/>
  <c r="S72" i="5"/>
  <c r="S96" i="5"/>
  <c r="S123" i="5"/>
  <c r="S150" i="5"/>
  <c r="S177" i="5"/>
  <c r="S204" i="5"/>
  <c r="S231" i="5"/>
  <c r="S28" i="5"/>
  <c r="S55" i="5"/>
  <c r="S82" i="5"/>
  <c r="S109" i="5"/>
  <c r="S145" i="5"/>
  <c r="S181" i="5"/>
  <c r="S217" i="5"/>
  <c r="S253" i="5"/>
  <c r="S290" i="5"/>
  <c r="S326" i="5"/>
  <c r="S362" i="5"/>
  <c r="S413" i="5"/>
  <c r="S258" i="5"/>
  <c r="S312" i="5"/>
  <c r="S366" i="5"/>
  <c r="S277" i="5"/>
  <c r="S331" i="5"/>
  <c r="S385" i="5"/>
  <c r="S439" i="5"/>
  <c r="S493" i="5"/>
  <c r="S479" i="5"/>
  <c r="S533" i="5"/>
  <c r="S587" i="5"/>
  <c r="S621" i="5"/>
  <c r="S459" i="5"/>
  <c r="S597" i="5"/>
  <c r="S610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L807" i="6"/>
  <c r="L1505" i="6"/>
  <c r="L968" i="6"/>
  <c r="L1275" i="6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L419" i="6"/>
  <c r="L230" i="6"/>
  <c r="L1514" i="6"/>
  <c r="L1388" i="6"/>
  <c r="L656" i="6"/>
  <c r="L149" i="6"/>
  <c r="L745" i="6"/>
  <c r="L884" i="6"/>
  <c r="L1231" i="6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1165" i="6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886" i="6"/>
  <c r="L895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504" i="6"/>
  <c r="L499" i="6"/>
  <c r="L488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492" i="6"/>
  <c r="L1500" i="6"/>
  <c r="L1490" i="6"/>
  <c r="L1501" i="6"/>
  <c r="L1540" i="6"/>
  <c r="L1530" i="6"/>
  <c r="L1538" i="6"/>
  <c r="L1532" i="6"/>
  <c r="L153" i="6"/>
  <c r="L145" i="6"/>
  <c r="L743" i="6"/>
  <c r="L421" i="6"/>
  <c r="L417" i="6"/>
  <c r="L413" i="6"/>
  <c r="L409" i="6"/>
  <c r="L405" i="6"/>
  <c r="L401" i="6"/>
  <c r="L397" i="6"/>
  <c r="L416" i="6"/>
  <c r="L404" i="6"/>
  <c r="L420" i="6"/>
  <c r="L408" i="6"/>
  <c r="L396" i="6"/>
  <c r="L412" i="6"/>
  <c r="L40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722" i="6"/>
  <c r="L704" i="6"/>
  <c r="L720" i="6"/>
  <c r="L705" i="6"/>
  <c r="L724" i="6"/>
  <c r="L715" i="6"/>
  <c r="L706" i="6"/>
  <c r="L1401" i="6"/>
  <c r="L1393" i="6"/>
  <c r="L1386" i="6"/>
  <c r="L1379" i="6"/>
  <c r="L1387" i="6"/>
  <c r="L1376" i="6"/>
  <c r="L1392" i="6"/>
  <c r="L1378" i="6"/>
  <c r="L1400" i="6"/>
  <c r="L1395" i="6"/>
  <c r="L671" i="6"/>
  <c r="L665" i="6"/>
  <c r="L662" i="6"/>
  <c r="L659" i="6"/>
  <c r="L653" i="6"/>
  <c r="L647" i="6"/>
  <c r="L672" i="6"/>
  <c r="L669" i="6"/>
  <c r="L663" i="6"/>
  <c r="L657" i="6"/>
  <c r="L654" i="6"/>
  <c r="L651" i="6"/>
  <c r="L673" i="6"/>
  <c r="L667" i="6"/>
  <c r="L664" i="6"/>
  <c r="L661" i="6"/>
  <c r="L655" i="6"/>
  <c r="L649" i="6"/>
  <c r="L646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L1233" i="6"/>
  <c r="L1229" i="6"/>
  <c r="L1225" i="6"/>
  <c r="L1223" i="6"/>
  <c r="L1221" i="6"/>
  <c r="L1230" i="6"/>
  <c r="L1226" i="6"/>
  <c r="L1224" i="6"/>
  <c r="L1222" i="6"/>
  <c r="L1218" i="6"/>
  <c r="L1217" i="6"/>
  <c r="L1215" i="6"/>
  <c r="L1213" i="6"/>
  <c r="L1214" i="6"/>
  <c r="L1206" i="6"/>
  <c r="L1211" i="6"/>
  <c r="L1207" i="6"/>
  <c r="L1208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736" i="6" l="1"/>
  <c r="L161" i="6"/>
  <c r="H161" i="6" s="1"/>
  <c r="I161" i="6" s="1"/>
  <c r="L749" i="6"/>
  <c r="Z749" i="6" s="1"/>
  <c r="L1522" i="6"/>
  <c r="Z1522" i="6" s="1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AA737" i="6" s="1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AA652" i="6" s="1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Z402" i="6" s="1"/>
  <c r="L410" i="6"/>
  <c r="AA410" i="6" s="1"/>
  <c r="L403" i="6"/>
  <c r="Z403" i="6" s="1"/>
  <c r="L415" i="6"/>
  <c r="AA415" i="6" s="1"/>
  <c r="L734" i="6"/>
  <c r="L753" i="6"/>
  <c r="AA753" i="6" s="1"/>
  <c r="L159" i="6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Z485" i="6" s="1"/>
  <c r="L478" i="6"/>
  <c r="Z478" i="6" s="1"/>
  <c r="L957" i="6"/>
  <c r="L1154" i="6"/>
  <c r="L713" i="6"/>
  <c r="L233" i="6"/>
  <c r="Z233" i="6" s="1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AA1381" i="6" s="1"/>
  <c r="L709" i="6"/>
  <c r="AA709" i="6" s="1"/>
  <c r="L406" i="6"/>
  <c r="AA406" i="6" s="1"/>
  <c r="L414" i="6"/>
  <c r="Z414" i="6" s="1"/>
  <c r="L395" i="6"/>
  <c r="L407" i="6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Z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L154" i="6"/>
  <c r="AA154" i="6" s="1"/>
  <c r="L144" i="6"/>
  <c r="L162" i="6"/>
  <c r="AA162" i="6" s="1"/>
  <c r="L152" i="6"/>
  <c r="H152" i="6" s="1"/>
  <c r="I152" i="6" s="1"/>
  <c r="L1520" i="6"/>
  <c r="L1541" i="6"/>
  <c r="L1523" i="6"/>
  <c r="Z1523" i="6" s="1"/>
  <c r="L1529" i="6"/>
  <c r="Z1529" i="6" s="1"/>
  <c r="L1521" i="6"/>
  <c r="Z1521" i="6" s="1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Z486" i="6" s="1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AA961" i="6" s="1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Y26" i="6" s="1"/>
  <c r="K26" i="6" s="1"/>
  <c r="M26" i="6" s="1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Y16" i="6" s="1"/>
  <c r="K16" i="6" s="1"/>
  <c r="M16" i="6" s="1"/>
  <c r="P16" i="6" s="1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V23" i="6" s="1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Y1146" i="6" s="1"/>
  <c r="K1146" i="6" s="1"/>
  <c r="M1146" i="6" s="1"/>
  <c r="P1146" i="6" s="1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V1142" i="6" s="1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V1143" i="6" s="1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H1279" i="6"/>
  <c r="I1279" i="6" s="1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Z719" i="6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V1352" i="6" s="1"/>
  <c r="L1364" i="6"/>
  <c r="L519" i="6"/>
  <c r="L530" i="6"/>
  <c r="L510" i="6"/>
  <c r="L515" i="6"/>
  <c r="L526" i="6"/>
  <c r="Z168" i="6"/>
  <c r="AA158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Z234" i="6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H2" i="6"/>
  <c r="I2" i="6" s="1"/>
  <c r="AA14" i="6"/>
  <c r="Z14" i="6"/>
  <c r="H14" i="6"/>
  <c r="I14" i="6" s="1"/>
  <c r="AA26" i="6"/>
  <c r="Z26" i="6"/>
  <c r="H26" i="6"/>
  <c r="I26" i="6" s="1"/>
  <c r="H884" i="6"/>
  <c r="I884" i="6" s="1"/>
  <c r="AA884" i="6"/>
  <c r="Z884" i="6"/>
  <c r="H541" i="6"/>
  <c r="I541" i="6" s="1"/>
  <c r="AA541" i="6"/>
  <c r="AA540" i="6" s="1"/>
  <c r="AA539" i="6" s="1"/>
  <c r="AA538" i="6" s="1"/>
  <c r="AA537" i="6" s="1"/>
  <c r="AA536" i="6" s="1"/>
  <c r="AA535" i="6" s="1"/>
  <c r="AA534" i="6" s="1"/>
  <c r="H540" i="6"/>
  <c r="I540" i="6" s="1"/>
  <c r="Z557" i="6"/>
  <c r="H557" i="6"/>
  <c r="I557" i="6" s="1"/>
  <c r="AA557" i="6"/>
  <c r="Z543" i="6"/>
  <c r="H543" i="6"/>
  <c r="I543" i="6" s="1"/>
  <c r="AA543" i="6"/>
  <c r="Z542" i="6"/>
  <c r="H542" i="6"/>
  <c r="I542" i="6" s="1"/>
  <c r="AA542" i="6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V22" i="6" s="1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Y29" i="6" s="1"/>
  <c r="K29" i="6" s="1"/>
  <c r="M29" i="6" s="1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V1132" i="6" s="1"/>
  <c r="C1132" i="6"/>
  <c r="C1181" i="6"/>
  <c r="D1181" i="6"/>
  <c r="E1181" i="6"/>
  <c r="D1098" i="6"/>
  <c r="C1098" i="6"/>
  <c r="E1098" i="6"/>
  <c r="D1134" i="6"/>
  <c r="C1134" i="6"/>
  <c r="E1134" i="6"/>
  <c r="V1134" i="6" s="1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Y1145" i="6" s="1"/>
  <c r="K1145" i="6" s="1"/>
  <c r="M1145" i="6" s="1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AA1214" i="6"/>
  <c r="Z1214" i="6"/>
  <c r="H1214" i="6"/>
  <c r="I1214" i="6" s="1"/>
  <c r="AA1218" i="6"/>
  <c r="Z1218" i="6"/>
  <c r="H1218" i="6"/>
  <c r="I1218" i="6" s="1"/>
  <c r="AA1230" i="6"/>
  <c r="Z1230" i="6"/>
  <c r="H1230" i="6"/>
  <c r="I1230" i="6" s="1"/>
  <c r="AA1229" i="6"/>
  <c r="H1229" i="6"/>
  <c r="I1229" i="6" s="1"/>
  <c r="Z1229" i="6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Z793" i="6"/>
  <c r="H793" i="6"/>
  <c r="I793" i="6" s="1"/>
  <c r="AA805" i="6"/>
  <c r="Z805" i="6"/>
  <c r="H805" i="6"/>
  <c r="I805" i="6" s="1"/>
  <c r="AA655" i="6"/>
  <c r="H655" i="6"/>
  <c r="I655" i="6" s="1"/>
  <c r="Z655" i="6"/>
  <c r="AA673" i="6"/>
  <c r="H673" i="6"/>
  <c r="I673" i="6" s="1"/>
  <c r="Z673" i="6"/>
  <c r="AA663" i="6"/>
  <c r="Z663" i="6"/>
  <c r="H663" i="6"/>
  <c r="I663" i="6" s="1"/>
  <c r="AA653" i="6"/>
  <c r="H653" i="6"/>
  <c r="I653" i="6" s="1"/>
  <c r="Z653" i="6"/>
  <c r="AA671" i="6"/>
  <c r="H671" i="6"/>
  <c r="I671" i="6" s="1"/>
  <c r="Z671" i="6"/>
  <c r="H1378" i="6"/>
  <c r="I1378" i="6" s="1"/>
  <c r="H1376" i="6"/>
  <c r="I1376" i="6" s="1"/>
  <c r="H1379" i="6"/>
  <c r="I1379" i="6" s="1"/>
  <c r="H1393" i="6"/>
  <c r="I1393" i="6" s="1"/>
  <c r="AA1393" i="6"/>
  <c r="Z1393" i="6"/>
  <c r="H706" i="6"/>
  <c r="I706" i="6" s="1"/>
  <c r="Z724" i="6"/>
  <c r="H724" i="6"/>
  <c r="I724" i="6" s="1"/>
  <c r="AA724" i="6"/>
  <c r="H704" i="6"/>
  <c r="I704" i="6" s="1"/>
  <c r="Z722" i="6"/>
  <c r="H722" i="6"/>
  <c r="I722" i="6" s="1"/>
  <c r="AA722" i="6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H396" i="6"/>
  <c r="I396" i="6" s="1"/>
  <c r="AA404" i="6"/>
  <c r="Z404" i="6"/>
  <c r="H404" i="6"/>
  <c r="I404" i="6" s="1"/>
  <c r="H401" i="6"/>
  <c r="I401" i="6" s="1"/>
  <c r="AA401" i="6"/>
  <c r="Z413" i="6"/>
  <c r="H413" i="6"/>
  <c r="I413" i="6" s="1"/>
  <c r="AA413" i="6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AA749" i="6"/>
  <c r="H145" i="6"/>
  <c r="I145" i="6" s="1"/>
  <c r="Z163" i="6"/>
  <c r="Z153" i="6"/>
  <c r="H153" i="6"/>
  <c r="I153" i="6" s="1"/>
  <c r="AA153" i="6"/>
  <c r="AA1522" i="6"/>
  <c r="Z1532" i="6"/>
  <c r="H1532" i="6"/>
  <c r="I1532" i="6" s="1"/>
  <c r="AA1532" i="6"/>
  <c r="AA1538" i="6"/>
  <c r="H1538" i="6"/>
  <c r="I1538" i="6" s="1"/>
  <c r="Z1538" i="6"/>
  <c r="AA1530" i="6"/>
  <c r="Z1530" i="6"/>
  <c r="H1530" i="6"/>
  <c r="I1530" i="6" s="1"/>
  <c r="AA1540" i="6"/>
  <c r="Z1540" i="6"/>
  <c r="H1540" i="6"/>
  <c r="I1540" i="6" s="1"/>
  <c r="L1547" i="6"/>
  <c r="L1554" i="6"/>
  <c r="L1561" i="6"/>
  <c r="L1565" i="6"/>
  <c r="Z1505" i="6"/>
  <c r="H1505" i="6"/>
  <c r="I1505" i="6" s="1"/>
  <c r="AA1505" i="6"/>
  <c r="Z1511" i="6"/>
  <c r="AA37" i="6"/>
  <c r="AA36" i="6" s="1"/>
  <c r="AA35" i="6" s="1"/>
  <c r="AA34" i="6" s="1"/>
  <c r="AA33" i="6" s="1"/>
  <c r="AA32" i="6" s="1"/>
  <c r="AA31" i="6" s="1"/>
  <c r="AA30" i="6" s="1"/>
  <c r="Z37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AA9" i="6"/>
  <c r="H9" i="6"/>
  <c r="I9" i="6" s="1"/>
  <c r="Z9" i="6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895" i="6"/>
  <c r="I895" i="6" s="1"/>
  <c r="AA895" i="6"/>
  <c r="Z895" i="6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H534" i="6"/>
  <c r="I534" i="6" s="1"/>
  <c r="Z549" i="6"/>
  <c r="H549" i="6"/>
  <c r="I549" i="6" s="1"/>
  <c r="AA549" i="6"/>
  <c r="Z548" i="6"/>
  <c r="H548" i="6"/>
  <c r="I548" i="6" s="1"/>
  <c r="AA548" i="6"/>
  <c r="H969" i="6"/>
  <c r="I969" i="6" s="1"/>
  <c r="Z1165" i="6"/>
  <c r="H1165" i="6"/>
  <c r="I1165" i="6" s="1"/>
  <c r="AA1165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V1133" i="6" s="1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Y1147" i="6" s="1"/>
  <c r="K1147" i="6" s="1"/>
  <c r="M1147" i="6" s="1"/>
  <c r="P1147" i="6" s="1"/>
  <c r="U1147" i="6" s="1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V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V1588" i="6" s="1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AA1231" i="6"/>
  <c r="Z1231" i="6"/>
  <c r="H1231" i="6"/>
  <c r="I1231" i="6" s="1"/>
  <c r="Z1275" i="6"/>
  <c r="H1275" i="6"/>
  <c r="I1275" i="6" s="1"/>
  <c r="AA1275" i="6"/>
  <c r="H121" i="6"/>
  <c r="I121" i="6" s="1"/>
  <c r="AA121" i="6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H813" i="6"/>
  <c r="I813" i="6" s="1"/>
  <c r="H795" i="6"/>
  <c r="I795" i="6" s="1"/>
  <c r="AA807" i="6"/>
  <c r="Z807" i="6"/>
  <c r="H807" i="6"/>
  <c r="I807" i="6" s="1"/>
  <c r="Z656" i="6"/>
  <c r="H656" i="6"/>
  <c r="I656" i="6" s="1"/>
  <c r="AA656" i="6"/>
  <c r="Z1383" i="6"/>
  <c r="AA1380" i="6"/>
  <c r="AA1379" i="6" s="1"/>
  <c r="AA1378" i="6" s="1"/>
  <c r="AA1130" i="6"/>
  <c r="Z1130" i="6"/>
  <c r="H1130" i="6"/>
  <c r="I1130" i="6" s="1"/>
  <c r="AA1144" i="6"/>
  <c r="H1144" i="6"/>
  <c r="I1144" i="6" s="1"/>
  <c r="Z1144" i="6"/>
  <c r="Z1127" i="6"/>
  <c r="Z1128" i="6" s="1"/>
  <c r="H1127" i="6"/>
  <c r="I1127" i="6" s="1"/>
  <c r="Z1139" i="6"/>
  <c r="H1139" i="6"/>
  <c r="I1139" i="6" s="1"/>
  <c r="AA1139" i="6"/>
  <c r="AA402" i="6"/>
  <c r="H415" i="6"/>
  <c r="I415" i="6" s="1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H252" i="6"/>
  <c r="I252" i="6" s="1"/>
  <c r="H247" i="6"/>
  <c r="I247" i="6" s="1"/>
  <c r="H491" i="6"/>
  <c r="I491" i="6" s="1"/>
  <c r="AA11" i="6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AA888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V1354" i="6" s="1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07" i="6"/>
  <c r="I1207" i="6" s="1"/>
  <c r="Z1213" i="6"/>
  <c r="H1213" i="6"/>
  <c r="I1213" i="6" s="1"/>
  <c r="AA1213" i="6"/>
  <c r="AA1222" i="6"/>
  <c r="Z1222" i="6"/>
  <c r="H1222" i="6"/>
  <c r="I1222" i="6" s="1"/>
  <c r="H1221" i="6"/>
  <c r="I1221" i="6" s="1"/>
  <c r="AA1221" i="6"/>
  <c r="Z1221" i="6"/>
  <c r="AA1233" i="6"/>
  <c r="H1233" i="6"/>
  <c r="I1233" i="6" s="1"/>
  <c r="Z1233" i="6"/>
  <c r="Z1277" i="6"/>
  <c r="H1277" i="6"/>
  <c r="I1277" i="6" s="1"/>
  <c r="AA1277" i="6"/>
  <c r="Z1270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AA120" i="6"/>
  <c r="AA119" i="6" s="1"/>
  <c r="AA118" i="6" s="1"/>
  <c r="AA117" i="6" s="1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AA651" i="6"/>
  <c r="H651" i="6"/>
  <c r="I651" i="6" s="1"/>
  <c r="AA669" i="6"/>
  <c r="Z669" i="6"/>
  <c r="H669" i="6"/>
  <c r="I669" i="6" s="1"/>
  <c r="AA659" i="6"/>
  <c r="H659" i="6"/>
  <c r="I659" i="6" s="1"/>
  <c r="Z659" i="6"/>
  <c r="Z1382" i="6"/>
  <c r="AA1148" i="6"/>
  <c r="Z1148" i="6"/>
  <c r="H1148" i="6"/>
  <c r="I1148" i="6" s="1"/>
  <c r="H1124" i="6"/>
  <c r="I1124" i="6" s="1"/>
  <c r="Z1129" i="6"/>
  <c r="H1129" i="6"/>
  <c r="I1129" i="6" s="1"/>
  <c r="AA1129" i="6"/>
  <c r="AA1128" i="6" s="1"/>
  <c r="AA1127" i="6" s="1"/>
  <c r="AA1126" i="6" s="1"/>
  <c r="AA1125" i="6" s="1"/>
  <c r="AA1124" i="6" s="1"/>
  <c r="AA1123" i="6" s="1"/>
  <c r="AA1122" i="6" s="1"/>
  <c r="Z1141" i="6"/>
  <c r="H1141" i="6"/>
  <c r="I1141" i="6" s="1"/>
  <c r="AA1141" i="6"/>
  <c r="AA400" i="6"/>
  <c r="H400" i="6"/>
  <c r="I400" i="6" s="1"/>
  <c r="AA408" i="6"/>
  <c r="Z408" i="6"/>
  <c r="H408" i="6"/>
  <c r="I408" i="6" s="1"/>
  <c r="AA416" i="6"/>
  <c r="Z416" i="6"/>
  <c r="H416" i="6"/>
  <c r="I416" i="6" s="1"/>
  <c r="AA405" i="6"/>
  <c r="Z405" i="6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Z159" i="6"/>
  <c r="H159" i="6"/>
  <c r="I159" i="6" s="1"/>
  <c r="AA159" i="6"/>
  <c r="Z149" i="6"/>
  <c r="H149" i="6"/>
  <c r="I149" i="6" s="1"/>
  <c r="AA149" i="6"/>
  <c r="Z167" i="6"/>
  <c r="H1514" i="6"/>
  <c r="I1514" i="6" s="1"/>
  <c r="Z1514" i="6"/>
  <c r="AA1524" i="6"/>
  <c r="Z1524" i="6"/>
  <c r="H1524" i="6"/>
  <c r="I1524" i="6" s="1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H227" i="6"/>
  <c r="I227" i="6" s="1"/>
  <c r="AA13" i="6"/>
  <c r="Z13" i="6"/>
  <c r="H13" i="6"/>
  <c r="I13" i="6" s="1"/>
  <c r="AA25" i="6"/>
  <c r="Z25" i="6"/>
  <c r="H25" i="6"/>
  <c r="I25" i="6" s="1"/>
  <c r="AA8" i="6"/>
  <c r="AA7" i="6" s="1"/>
  <c r="AA6" i="6" s="1"/>
  <c r="AA5" i="6" s="1"/>
  <c r="AA4" i="6" s="1"/>
  <c r="AA3" i="6" s="1"/>
  <c r="AA2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V11" i="6" s="1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V19" i="6" s="1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V1581" i="6" s="1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V449" i="6" s="1"/>
  <c r="L445" i="6"/>
  <c r="L441" i="6"/>
  <c r="L437" i="6"/>
  <c r="L433" i="6"/>
  <c r="L429" i="6"/>
  <c r="L427" i="6"/>
  <c r="L425" i="6"/>
  <c r="L423" i="6"/>
  <c r="L444" i="6"/>
  <c r="L439" i="6"/>
  <c r="L422" i="6"/>
  <c r="L440" i="6"/>
  <c r="V440" i="6" s="1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H1211" i="6"/>
  <c r="I1211" i="6" s="1"/>
  <c r="Z1215" i="6"/>
  <c r="H1215" i="6"/>
  <c r="I1215" i="6" s="1"/>
  <c r="AA1215" i="6"/>
  <c r="AA1224" i="6"/>
  <c r="Z1224" i="6"/>
  <c r="H1224" i="6"/>
  <c r="I1224" i="6" s="1"/>
  <c r="AA1223" i="6"/>
  <c r="H1223" i="6"/>
  <c r="I1223" i="6" s="1"/>
  <c r="Z1223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AA115" i="6" s="1"/>
  <c r="AA114" i="6" s="1"/>
  <c r="H116" i="6"/>
  <c r="I116" i="6" s="1"/>
  <c r="AA792" i="6"/>
  <c r="AA791" i="6" s="1"/>
  <c r="AA790" i="6" s="1"/>
  <c r="AA789" i="6" s="1"/>
  <c r="AA788" i="6" s="1"/>
  <c r="AA787" i="6" s="1"/>
  <c r="AA78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46" i="6"/>
  <c r="Z647" i="6" s="1"/>
  <c r="H646" i="6"/>
  <c r="I646" i="6" s="1"/>
  <c r="Z664" i="6"/>
  <c r="H664" i="6"/>
  <c r="I664" i="6" s="1"/>
  <c r="AA664" i="6"/>
  <c r="Z654" i="6"/>
  <c r="H654" i="6"/>
  <c r="I654" i="6" s="1"/>
  <c r="AA654" i="6"/>
  <c r="Z672" i="6"/>
  <c r="H672" i="6"/>
  <c r="I672" i="6" s="1"/>
  <c r="AA672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Z720" i="6"/>
  <c r="H720" i="6"/>
  <c r="I720" i="6" s="1"/>
  <c r="AA720" i="6"/>
  <c r="AA713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H406" i="6"/>
  <c r="I406" i="6" s="1"/>
  <c r="AA414" i="6"/>
  <c r="Z407" i="6"/>
  <c r="H407" i="6"/>
  <c r="I407" i="6" s="1"/>
  <c r="AA407" i="6"/>
  <c r="Z419" i="6"/>
  <c r="H419" i="6"/>
  <c r="I419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Z738" i="6"/>
  <c r="AA755" i="6"/>
  <c r="H755" i="6"/>
  <c r="I755" i="6" s="1"/>
  <c r="Z755" i="6"/>
  <c r="H162" i="6"/>
  <c r="I162" i="6" s="1"/>
  <c r="AA152" i="6"/>
  <c r="AA1520" i="6"/>
  <c r="Z1541" i="6"/>
  <c r="H1541" i="6"/>
  <c r="I1541" i="6" s="1"/>
  <c r="AA1541" i="6"/>
  <c r="H1529" i="6"/>
  <c r="I1529" i="6" s="1"/>
  <c r="AA1529" i="6"/>
  <c r="AA1521" i="6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AA10" i="6"/>
  <c r="Z10" i="6"/>
  <c r="H10" i="6"/>
  <c r="I10" i="6" s="1"/>
  <c r="AA22" i="6"/>
  <c r="Z22" i="6"/>
  <c r="H22" i="6"/>
  <c r="I22" i="6" s="1"/>
  <c r="AA893" i="6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H954" i="6"/>
  <c r="I954" i="6" s="1"/>
  <c r="H1177" i="6"/>
  <c r="I1177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V546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Y1134" i="6"/>
  <c r="K1134" i="6" s="1"/>
  <c r="M1134" i="6" s="1"/>
  <c r="P1134" i="6" s="1"/>
  <c r="U1134" i="6" s="1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06" i="6"/>
  <c r="Z1207" i="6" s="1"/>
  <c r="Z1208" i="6" s="1"/>
  <c r="H1206" i="6"/>
  <c r="I1206" i="6" s="1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H122" i="6"/>
  <c r="I122" i="6" s="1"/>
  <c r="Z122" i="6"/>
  <c r="AA140" i="6"/>
  <c r="H140" i="6"/>
  <c r="I140" i="6" s="1"/>
  <c r="Z140" i="6"/>
  <c r="H118" i="6"/>
  <c r="I118" i="6" s="1"/>
  <c r="AA794" i="6"/>
  <c r="Z794" i="6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H649" i="6"/>
  <c r="I649" i="6" s="1"/>
  <c r="AA667" i="6"/>
  <c r="H667" i="6"/>
  <c r="I667" i="6" s="1"/>
  <c r="Z667" i="6"/>
  <c r="AA657" i="6"/>
  <c r="Z657" i="6"/>
  <c r="H657" i="6"/>
  <c r="I657" i="6" s="1"/>
  <c r="H647" i="6"/>
  <c r="I647" i="6" s="1"/>
  <c r="AA665" i="6"/>
  <c r="H665" i="6"/>
  <c r="I665" i="6" s="1"/>
  <c r="Z665" i="6"/>
  <c r="AA1400" i="6"/>
  <c r="H1400" i="6"/>
  <c r="I1400" i="6" s="1"/>
  <c r="Z1400" i="6"/>
  <c r="AA1389" i="6"/>
  <c r="Z1389" i="6"/>
  <c r="H1389" i="6"/>
  <c r="I1389" i="6" s="1"/>
  <c r="Z1388" i="6"/>
  <c r="H1388" i="6"/>
  <c r="I1388" i="6" s="1"/>
  <c r="AA1388" i="6"/>
  <c r="AA1399" i="6"/>
  <c r="H705" i="6"/>
  <c r="I705" i="6" s="1"/>
  <c r="AA723" i="6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H397" i="6"/>
  <c r="I397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AA752" i="6"/>
  <c r="Z157" i="6"/>
  <c r="H157" i="6"/>
  <c r="I157" i="6" s="1"/>
  <c r="AA157" i="6"/>
  <c r="H165" i="6"/>
  <c r="I165" i="6" s="1"/>
  <c r="AA165" i="6"/>
  <c r="Z15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Z1501" i="6"/>
  <c r="H1501" i="6"/>
  <c r="I1501" i="6" s="1"/>
  <c r="AA1501" i="6"/>
  <c r="H1490" i="6"/>
  <c r="I1490" i="6" s="1"/>
  <c r="AA1500" i="6"/>
  <c r="Z1500" i="6"/>
  <c r="H1500" i="6"/>
  <c r="I1500" i="6" s="1"/>
  <c r="H1492" i="6"/>
  <c r="I1492" i="6" s="1"/>
  <c r="AA1492" i="6"/>
  <c r="H33" i="6"/>
  <c r="I33" i="6" s="1"/>
  <c r="Z33" i="6"/>
  <c r="Z34" i="6" s="1"/>
  <c r="Z35" i="6" s="1"/>
  <c r="Z36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AA235" i="6"/>
  <c r="H230" i="6"/>
  <c r="I230" i="6" s="1"/>
  <c r="H229" i="6"/>
  <c r="I229" i="6" s="1"/>
  <c r="Z488" i="6"/>
  <c r="H488" i="6"/>
  <c r="I488" i="6" s="1"/>
  <c r="AA488" i="6"/>
  <c r="Z499" i="6"/>
  <c r="H499" i="6"/>
  <c r="I499" i="6" s="1"/>
  <c r="AA499" i="6"/>
  <c r="Z504" i="6"/>
  <c r="H504" i="6"/>
  <c r="I504" i="6" s="1"/>
  <c r="AA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77" i="6"/>
  <c r="H870" i="6"/>
  <c r="I870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AA960" i="6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H1157" i="6"/>
  <c r="I1157" i="6" s="1"/>
  <c r="AA1174" i="6"/>
  <c r="Z1174" i="6"/>
  <c r="V1543" i="6" l="1"/>
  <c r="V1147" i="6"/>
  <c r="Y22" i="6"/>
  <c r="K22" i="6" s="1"/>
  <c r="M22" i="6" s="1"/>
  <c r="Y1133" i="6"/>
  <c r="K1133" i="6" s="1"/>
  <c r="M1133" i="6" s="1"/>
  <c r="V7" i="6"/>
  <c r="V1145" i="6"/>
  <c r="Y11" i="6"/>
  <c r="K11" i="6" s="1"/>
  <c r="M11" i="6" s="1"/>
  <c r="P11" i="6" s="1"/>
  <c r="V550" i="6"/>
  <c r="AA1160" i="6"/>
  <c r="H486" i="6"/>
  <c r="I486" i="6" s="1"/>
  <c r="Z1150" i="6"/>
  <c r="Z1496" i="6"/>
  <c r="Z1493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Y403" i="6" s="1"/>
  <c r="K403" i="6" s="1"/>
  <c r="M403" i="6" s="1"/>
  <c r="P403" i="6" s="1"/>
  <c r="AA658" i="6"/>
  <c r="AA148" i="6"/>
  <c r="AA482" i="6"/>
  <c r="AA147" i="6"/>
  <c r="AA146" i="6"/>
  <c r="AA145" i="6" s="1"/>
  <c r="AA959" i="6"/>
  <c r="AA958" i="6" s="1"/>
  <c r="AA957" i="6" s="1"/>
  <c r="AA956" i="6" s="1"/>
  <c r="AA955" i="6" s="1"/>
  <c r="AA954" i="6" s="1"/>
  <c r="Z1267" i="6"/>
  <c r="Z1268" i="6" s="1"/>
  <c r="Z1269" i="6" s="1"/>
  <c r="AA1519" i="6"/>
  <c r="V1313" i="6"/>
  <c r="Y1125" i="6"/>
  <c r="K1125" i="6" s="1"/>
  <c r="M1125" i="6" s="1"/>
  <c r="Y1585" i="6"/>
  <c r="K1585" i="6" s="1"/>
  <c r="M1585" i="6" s="1"/>
  <c r="P1585" i="6" s="1"/>
  <c r="Q1585" i="6" s="1"/>
  <c r="Z242" i="6"/>
  <c r="Y242" i="6" s="1"/>
  <c r="K242" i="6" s="1"/>
  <c r="M242" i="6" s="1"/>
  <c r="Y1300" i="6"/>
  <c r="K1300" i="6" s="1"/>
  <c r="M1300" i="6" s="1"/>
  <c r="P1300" i="6" s="1"/>
  <c r="V1584" i="6"/>
  <c r="Y1309" i="6"/>
  <c r="K1309" i="6" s="1"/>
  <c r="M1309" i="6" s="1"/>
  <c r="P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Y496" i="6" s="1"/>
  <c r="K496" i="6" s="1"/>
  <c r="M496" i="6" s="1"/>
  <c r="P496" i="6" s="1"/>
  <c r="AA1534" i="6"/>
  <c r="H147" i="6"/>
  <c r="I147" i="6" s="1"/>
  <c r="AA1510" i="6"/>
  <c r="Z151" i="6"/>
  <c r="Y151" i="6" s="1"/>
  <c r="K151" i="6" s="1"/>
  <c r="M151" i="6" s="1"/>
  <c r="H243" i="6"/>
  <c r="I243" i="6" s="1"/>
  <c r="AA1287" i="6"/>
  <c r="Y1352" i="6"/>
  <c r="K1352" i="6" s="1"/>
  <c r="M1352" i="6" s="1"/>
  <c r="P1352" i="6" s="1"/>
  <c r="H236" i="6"/>
  <c r="I236" i="6" s="1"/>
  <c r="H961" i="6"/>
  <c r="I961" i="6" s="1"/>
  <c r="AA490" i="6"/>
  <c r="AA144" i="6"/>
  <c r="H880" i="6"/>
  <c r="I880" i="6" s="1"/>
  <c r="AA1162" i="6"/>
  <c r="AA736" i="6"/>
  <c r="AA735" i="6" s="1"/>
  <c r="AA734" i="6" s="1"/>
  <c r="AA733" i="6" s="1"/>
  <c r="AA732" i="6" s="1"/>
  <c r="Z880" i="6"/>
  <c r="Y880" i="6" s="1"/>
  <c r="K880" i="6" s="1"/>
  <c r="M880" i="6" s="1"/>
  <c r="H736" i="6"/>
  <c r="I736" i="6" s="1"/>
  <c r="Z164" i="6"/>
  <c r="Y164" i="6" s="1"/>
  <c r="K164" i="6" s="1"/>
  <c r="M164" i="6" s="1"/>
  <c r="P164" i="6" s="1"/>
  <c r="H962" i="6"/>
  <c r="I962" i="6" s="1"/>
  <c r="V1300" i="6"/>
  <c r="AA143" i="6"/>
  <c r="AA142" i="6" s="1"/>
  <c r="V1578" i="6"/>
  <c r="Y1317" i="6"/>
  <c r="K1317" i="6" s="1"/>
  <c r="M1317" i="6" s="1"/>
  <c r="P1317" i="6" s="1"/>
  <c r="Z1220" i="6"/>
  <c r="H151" i="6"/>
  <c r="I151" i="6" s="1"/>
  <c r="H800" i="6"/>
  <c r="I800" i="6" s="1"/>
  <c r="AA1177" i="6"/>
  <c r="Y1177" i="6" s="1"/>
  <c r="V1177" i="6" s="1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Y243" i="6" s="1"/>
  <c r="V243" i="6" s="1"/>
  <c r="H966" i="6"/>
  <c r="I966" i="6" s="1"/>
  <c r="H1494" i="6"/>
  <c r="I1494" i="6" s="1"/>
  <c r="H1527" i="6"/>
  <c r="I1527" i="6" s="1"/>
  <c r="AA399" i="6"/>
  <c r="AA398" i="6" s="1"/>
  <c r="AA397" i="6" s="1"/>
  <c r="AA396" i="6" s="1"/>
  <c r="AA395" i="6" s="1"/>
  <c r="AA394" i="6" s="1"/>
  <c r="Y394" i="6" s="1"/>
  <c r="K394" i="6" s="1"/>
  <c r="M394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AA1173" i="6"/>
  <c r="H970" i="6"/>
  <c r="I970" i="6" s="1"/>
  <c r="Z891" i="6"/>
  <c r="AA728" i="6"/>
  <c r="Y728" i="6" s="1"/>
  <c r="K728" i="6" s="1"/>
  <c r="M728" i="6" s="1"/>
  <c r="N728" i="6" s="1"/>
  <c r="H978" i="6"/>
  <c r="I978" i="6" s="1"/>
  <c r="Z747" i="6"/>
  <c r="H666" i="6"/>
  <c r="I666" i="6" s="1"/>
  <c r="AA981" i="6"/>
  <c r="H737" i="6"/>
  <c r="I737" i="6" s="1"/>
  <c r="AA484" i="6"/>
  <c r="AA483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Z737" i="6"/>
  <c r="Y737" i="6" s="1"/>
  <c r="K737" i="6" s="1"/>
  <c r="M737" i="6" s="1"/>
  <c r="P737" i="6" s="1"/>
  <c r="H484" i="6"/>
  <c r="I484" i="6" s="1"/>
  <c r="Z1494" i="6"/>
  <c r="Z142" i="6"/>
  <c r="H399" i="6"/>
  <c r="I399" i="6" s="1"/>
  <c r="AA966" i="6"/>
  <c r="AA1161" i="6"/>
  <c r="Y1161" i="6" s="1"/>
  <c r="K1161" i="6" s="1"/>
  <c r="M1161" i="6" s="1"/>
  <c r="P1161" i="6" s="1"/>
  <c r="AA494" i="6"/>
  <c r="Y494" i="6" s="1"/>
  <c r="K494" i="6" s="1"/>
  <c r="M494" i="6" s="1"/>
  <c r="P494" i="6" s="1"/>
  <c r="H1161" i="6"/>
  <c r="I1161" i="6" s="1"/>
  <c r="H494" i="6"/>
  <c r="I494" i="6" s="1"/>
  <c r="AA1377" i="6"/>
  <c r="AA1376" i="6" s="1"/>
  <c r="AA1375" i="6" s="1"/>
  <c r="AA1374" i="6" s="1"/>
  <c r="V1317" i="6"/>
  <c r="Y545" i="6"/>
  <c r="K545" i="6" s="1"/>
  <c r="M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Y1143" i="6"/>
  <c r="K1143" i="6" s="1"/>
  <c r="M1143" i="6" s="1"/>
  <c r="P1143" i="6" s="1"/>
  <c r="V16" i="6"/>
  <c r="Y1132" i="6"/>
  <c r="K1132" i="6" s="1"/>
  <c r="M1132" i="6" s="1"/>
  <c r="P1132" i="6" s="1"/>
  <c r="U1132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6" i="6"/>
  <c r="V29" i="6"/>
  <c r="V547" i="6"/>
  <c r="V1122" i="6"/>
  <c r="V540" i="6"/>
  <c r="Y1302" i="6"/>
  <c r="K1302" i="6" s="1"/>
  <c r="M1302" i="6" s="1"/>
  <c r="P1302" i="6" s="1"/>
  <c r="U1302" i="6" s="1"/>
  <c r="V1146" i="6"/>
  <c r="Y544" i="6"/>
  <c r="K544" i="6" s="1"/>
  <c r="M544" i="6" s="1"/>
  <c r="P544" i="6" s="1"/>
  <c r="Y551" i="6"/>
  <c r="K551" i="6" s="1"/>
  <c r="M551" i="6" s="1"/>
  <c r="P551" i="6" s="1"/>
  <c r="Q551" i="6" s="1"/>
  <c r="Y1365" i="6"/>
  <c r="K1365" i="6" s="1"/>
  <c r="M1365" i="6" s="1"/>
  <c r="P1365" i="6" s="1"/>
  <c r="Z650" i="6"/>
  <c r="Z651" i="6" s="1"/>
  <c r="Z652" i="6" s="1"/>
  <c r="Y652" i="6" s="1"/>
  <c r="K652" i="6" s="1"/>
  <c r="M652" i="6" s="1"/>
  <c r="P652" i="6" s="1"/>
  <c r="V1356" i="6"/>
  <c r="Z150" i="6"/>
  <c r="Z721" i="6"/>
  <c r="Y1593" i="6"/>
  <c r="K1593" i="6" s="1"/>
  <c r="M1593" i="6" s="1"/>
  <c r="P1593" i="6" s="1"/>
  <c r="Z244" i="6"/>
  <c r="AA803" i="6"/>
  <c r="Z872" i="6"/>
  <c r="Z873" i="6" s="1"/>
  <c r="Z874" i="6" s="1"/>
  <c r="H882" i="6"/>
  <c r="I882" i="6" s="1"/>
  <c r="Z648" i="6"/>
  <c r="Z649" i="6" s="1"/>
  <c r="Z250" i="6"/>
  <c r="H1520" i="6"/>
  <c r="I1520" i="6" s="1"/>
  <c r="H395" i="6"/>
  <c r="I395" i="6" s="1"/>
  <c r="H959" i="6"/>
  <c r="I959" i="6" s="1"/>
  <c r="Z1506" i="6"/>
  <c r="AA167" i="6"/>
  <c r="Y167" i="6" s="1"/>
  <c r="K167" i="6" s="1"/>
  <c r="M167" i="6" s="1"/>
  <c r="P167" i="6" s="1"/>
  <c r="AA1155" i="6"/>
  <c r="AA1154" i="6" s="1"/>
  <c r="AA1153" i="6" s="1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143" i="6"/>
  <c r="Z144" i="6" s="1"/>
  <c r="Z882" i="6"/>
  <c r="Y882" i="6" s="1"/>
  <c r="K882" i="6" s="1"/>
  <c r="M882" i="6" s="1"/>
  <c r="P882" i="6" s="1"/>
  <c r="AA1518" i="6"/>
  <c r="AA1517" i="6" s="1"/>
  <c r="AA1516" i="6" s="1"/>
  <c r="AA1515" i="6" s="1"/>
  <c r="AA1514" i="6" s="1"/>
  <c r="AA250" i="6"/>
  <c r="Z395" i="6"/>
  <c r="Z396" i="6" s="1"/>
  <c r="Z397" i="6" s="1"/>
  <c r="AA1506" i="6"/>
  <c r="AA491" i="6"/>
  <c r="Y491" i="6" s="1"/>
  <c r="K491" i="6" s="1"/>
  <c r="M491" i="6" s="1"/>
  <c r="AA247" i="6"/>
  <c r="Y247" i="6" s="1"/>
  <c r="V247" i="6" s="1"/>
  <c r="Z237" i="6"/>
  <c r="Y237" i="6" s="1"/>
  <c r="K237" i="6" s="1"/>
  <c r="M237" i="6" s="1"/>
  <c r="P237" i="6" s="1"/>
  <c r="AA1498" i="6"/>
  <c r="H398" i="6"/>
  <c r="I398" i="6" s="1"/>
  <c r="Z1375" i="6"/>
  <c r="Z1376" i="6" s="1"/>
  <c r="Z1377" i="6" s="1"/>
  <c r="Z1378" i="6" s="1"/>
  <c r="Z1379" i="6" s="1"/>
  <c r="Z1380" i="6" s="1"/>
  <c r="H1219" i="6"/>
  <c r="I1219" i="6" s="1"/>
  <c r="H1153" i="6"/>
  <c r="I1153" i="6" s="1"/>
  <c r="AA965" i="6"/>
  <c r="AA892" i="6"/>
  <c r="AA1513" i="6"/>
  <c r="H748" i="6"/>
  <c r="I748" i="6" s="1"/>
  <c r="AA502" i="6"/>
  <c r="Y502" i="6" s="1"/>
  <c r="V502" i="6" s="1"/>
  <c r="H246" i="6"/>
  <c r="I246" i="6" s="1"/>
  <c r="H710" i="6"/>
  <c r="I710" i="6" s="1"/>
  <c r="AA1382" i="6"/>
  <c r="H888" i="6"/>
  <c r="I888" i="6" s="1"/>
  <c r="AA1491" i="6"/>
  <c r="AA1490" i="6" s="1"/>
  <c r="AA1489" i="6" s="1"/>
  <c r="Z415" i="6"/>
  <c r="Y415" i="6" s="1"/>
  <c r="K415" i="6" s="1"/>
  <c r="M415" i="6" s="1"/>
  <c r="P415" i="6" s="1"/>
  <c r="AA1383" i="6"/>
  <c r="AA1212" i="6"/>
  <c r="AA1211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Y748" i="6" s="1"/>
  <c r="K748" i="6" s="1"/>
  <c r="M748" i="6" s="1"/>
  <c r="P748" i="6" s="1"/>
  <c r="Z1168" i="6"/>
  <c r="H502" i="6"/>
  <c r="I502" i="6" s="1"/>
  <c r="Z246" i="6"/>
  <c r="Y246" i="6" s="1"/>
  <c r="K246" i="6" s="1"/>
  <c r="M246" i="6" s="1"/>
  <c r="P246" i="6" s="1"/>
  <c r="Z710" i="6"/>
  <c r="Y710" i="6" s="1"/>
  <c r="K710" i="6" s="1"/>
  <c r="M710" i="6" s="1"/>
  <c r="N710" i="6" s="1"/>
  <c r="H1491" i="6"/>
  <c r="I1491" i="6" s="1"/>
  <c r="H730" i="6"/>
  <c r="I730" i="6" s="1"/>
  <c r="AA714" i="6"/>
  <c r="AA1285" i="6"/>
  <c r="Z1171" i="6"/>
  <c r="Z1504" i="6"/>
  <c r="Z756" i="6"/>
  <c r="V1369" i="6"/>
  <c r="AA227" i="6"/>
  <c r="AA226" i="6" s="1"/>
  <c r="Z479" i="6"/>
  <c r="Z480" i="6" s="1"/>
  <c r="Z481" i="6" s="1"/>
  <c r="Z482" i="6" s="1"/>
  <c r="Y482" i="6" s="1"/>
  <c r="K482" i="6" s="1"/>
  <c r="M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Y406" i="6" s="1"/>
  <c r="K406" i="6" s="1"/>
  <c r="M406" i="6" s="1"/>
  <c r="N406" i="6" s="1"/>
  <c r="H979" i="6"/>
  <c r="I979" i="6" s="1"/>
  <c r="H1151" i="6"/>
  <c r="I1151" i="6" s="1"/>
  <c r="H973" i="6"/>
  <c r="I973" i="6" s="1"/>
  <c r="H957" i="6"/>
  <c r="I957" i="6" s="1"/>
  <c r="AA253" i="6"/>
  <c r="Y253" i="6" s="1"/>
  <c r="K253" i="6" s="1"/>
  <c r="M253" i="6" s="1"/>
  <c r="Z1515" i="6"/>
  <c r="Z1516" i="6" s="1"/>
  <c r="Z1517" i="6" s="1"/>
  <c r="Z1518" i="6" s="1"/>
  <c r="Z1519" i="6" s="1"/>
  <c r="Z1520" i="6" s="1"/>
  <c r="AA754" i="6"/>
  <c r="Y754" i="6" s="1"/>
  <c r="V754" i="6" s="1"/>
  <c r="Y8" i="6"/>
  <c r="K8" i="6" s="1"/>
  <c r="M8" i="6" s="1"/>
  <c r="P8" i="6" s="1"/>
  <c r="AA967" i="6"/>
  <c r="AA750" i="6"/>
  <c r="V1549" i="6"/>
  <c r="AA717" i="6"/>
  <c r="Y717" i="6" s="1"/>
  <c r="V717" i="6" s="1"/>
  <c r="Y1135" i="6"/>
  <c r="K1135" i="6" s="1"/>
  <c r="M1135" i="6" s="1"/>
  <c r="P1135" i="6" s="1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Y155" i="6" s="1"/>
  <c r="K155" i="6" s="1"/>
  <c r="M155" i="6" s="1"/>
  <c r="H752" i="6"/>
  <c r="I752" i="6" s="1"/>
  <c r="H723" i="6"/>
  <c r="I723" i="6" s="1"/>
  <c r="H718" i="6"/>
  <c r="I718" i="6" s="1"/>
  <c r="H1396" i="6"/>
  <c r="I1396" i="6" s="1"/>
  <c r="Y1137" i="6"/>
  <c r="K1137" i="6" s="1"/>
  <c r="M1137" i="6" s="1"/>
  <c r="P1137" i="6" s="1"/>
  <c r="U1137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Z152" i="6"/>
  <c r="H144" i="6"/>
  <c r="I144" i="6" s="1"/>
  <c r="AA738" i="6"/>
  <c r="Y738" i="6" s="1"/>
  <c r="K738" i="6" s="1"/>
  <c r="M738" i="6" s="1"/>
  <c r="P738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Y1142" i="6"/>
  <c r="K1142" i="6" s="1"/>
  <c r="M1142" i="6" s="1"/>
  <c r="P1142" i="6" s="1"/>
  <c r="H1176" i="6"/>
  <c r="I1176" i="6" s="1"/>
  <c r="Z883" i="6"/>
  <c r="Y883" i="6" s="1"/>
  <c r="V883" i="6" s="1"/>
  <c r="Z252" i="6"/>
  <c r="Y252" i="6" s="1"/>
  <c r="V252" i="6" s="1"/>
  <c r="AA740" i="6"/>
  <c r="Y740" i="6" s="1"/>
  <c r="V1371" i="6"/>
  <c r="H403" i="6"/>
  <c r="I403" i="6" s="1"/>
  <c r="Z726" i="6"/>
  <c r="Y726" i="6" s="1"/>
  <c r="K726" i="6" s="1"/>
  <c r="M726" i="6" s="1"/>
  <c r="P726" i="6" s="1"/>
  <c r="H1267" i="6"/>
  <c r="I1267" i="6" s="1"/>
  <c r="V1589" i="6"/>
  <c r="Z490" i="6"/>
  <c r="Y490" i="6" s="1"/>
  <c r="K490" i="6" s="1"/>
  <c r="M490" i="6" s="1"/>
  <c r="Z489" i="6"/>
  <c r="H749" i="6"/>
  <c r="I749" i="6" s="1"/>
  <c r="V1299" i="6"/>
  <c r="Z885" i="6"/>
  <c r="Y885" i="6" s="1"/>
  <c r="V885" i="6" s="1"/>
  <c r="Z1495" i="6"/>
  <c r="Z158" i="6"/>
  <c r="Y158" i="6" s="1"/>
  <c r="K158" i="6" s="1"/>
  <c r="M158" i="6" s="1"/>
  <c r="Z746" i="6"/>
  <c r="Y1364" i="6"/>
  <c r="K1364" i="6" s="1"/>
  <c r="M1364" i="6" s="1"/>
  <c r="P1364" i="6" s="1"/>
  <c r="U1364" i="6" s="1"/>
  <c r="Z418" i="6"/>
  <c r="Y418" i="6" s="1"/>
  <c r="V418" i="6" s="1"/>
  <c r="Z729" i="6"/>
  <c r="H791" i="6"/>
  <c r="I791" i="6" s="1"/>
  <c r="AA1210" i="6"/>
  <c r="AA1209" i="6" s="1"/>
  <c r="AA1208" i="6" s="1"/>
  <c r="AA1207" i="6" s="1"/>
  <c r="AA1206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AA876" i="6"/>
  <c r="AA875" i="6" s="1"/>
  <c r="AA874" i="6" s="1"/>
  <c r="AA873" i="6" s="1"/>
  <c r="V1593" i="6"/>
  <c r="Y552" i="6"/>
  <c r="K552" i="6" s="1"/>
  <c r="M552" i="6" s="1"/>
  <c r="P552" i="6" s="1"/>
  <c r="Q552" i="6" s="1"/>
  <c r="AA1157" i="6"/>
  <c r="Y1157" i="6" s="1"/>
  <c r="K1157" i="6" s="1"/>
  <c r="M1157" i="6" s="1"/>
  <c r="Z718" i="6"/>
  <c r="Y718" i="6" s="1"/>
  <c r="K718" i="6" s="1"/>
  <c r="M718" i="6" s="1"/>
  <c r="Z1396" i="6"/>
  <c r="AA1159" i="6"/>
  <c r="Y1159" i="6" s="1"/>
  <c r="K1159" i="6" s="1"/>
  <c r="M1159" i="6" s="1"/>
  <c r="N1159" i="6" s="1"/>
  <c r="AA503" i="6"/>
  <c r="Z493" i="6"/>
  <c r="Y493" i="6" s="1"/>
  <c r="V493" i="6" s="1"/>
  <c r="Z236" i="6"/>
  <c r="Y236" i="6" s="1"/>
  <c r="K236" i="6" s="1"/>
  <c r="M236" i="6" s="1"/>
  <c r="P236" i="6" s="1"/>
  <c r="V1302" i="6"/>
  <c r="Z1160" i="6"/>
  <c r="AA497" i="6"/>
  <c r="Y497" i="6" s="1"/>
  <c r="K497" i="6" s="1"/>
  <c r="M497" i="6" s="1"/>
  <c r="P497" i="6" s="1"/>
  <c r="Z251" i="6"/>
  <c r="H1536" i="6"/>
  <c r="I1536" i="6" s="1"/>
  <c r="Z169" i="6"/>
  <c r="Y169" i="6" s="1"/>
  <c r="K169" i="6" s="1"/>
  <c r="M169" i="6" s="1"/>
  <c r="P169" i="6" s="1"/>
  <c r="AA486" i="6"/>
  <c r="Y486" i="6" s="1"/>
  <c r="K486" i="6" s="1"/>
  <c r="M486" i="6" s="1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Y1167" i="6" s="1"/>
  <c r="K1167" i="6" s="1"/>
  <c r="M1167" i="6" s="1"/>
  <c r="H500" i="6"/>
  <c r="I500" i="6" s="1"/>
  <c r="Y1310" i="6"/>
  <c r="K1310" i="6" s="1"/>
  <c r="M1310" i="6" s="1"/>
  <c r="P1310" i="6" s="1"/>
  <c r="Q1310" i="6" s="1"/>
  <c r="H226" i="6"/>
  <c r="I226" i="6" s="1"/>
  <c r="AA668" i="6"/>
  <c r="Y668" i="6" s="1"/>
  <c r="K668" i="6" s="1"/>
  <c r="M668" i="6" s="1"/>
  <c r="P668" i="6" s="1"/>
  <c r="U668" i="6" s="1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Z878" i="6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893" i="6"/>
  <c r="H498" i="6"/>
  <c r="I498" i="6" s="1"/>
  <c r="AA1152" i="6"/>
  <c r="AA1151" i="6" s="1"/>
  <c r="AA1536" i="6"/>
  <c r="Z744" i="6"/>
  <c r="H1519" i="6"/>
  <c r="I1519" i="6" s="1"/>
  <c r="H410" i="6"/>
  <c r="I410" i="6" s="1"/>
  <c r="AA795" i="6"/>
  <c r="Y795" i="6" s="1"/>
  <c r="K795" i="6" s="1"/>
  <c r="M795" i="6" s="1"/>
  <c r="AA1274" i="6"/>
  <c r="AA1158" i="6"/>
  <c r="H1175" i="6"/>
  <c r="I1175" i="6" s="1"/>
  <c r="AA974" i="6"/>
  <c r="H889" i="6"/>
  <c r="I889" i="6" s="1"/>
  <c r="H239" i="6"/>
  <c r="I239" i="6" s="1"/>
  <c r="AA708" i="6"/>
  <c r="AA707" i="6" s="1"/>
  <c r="AA706" i="6" s="1"/>
  <c r="AA705" i="6" s="1"/>
  <c r="AA704" i="6" s="1"/>
  <c r="AA703" i="6" s="1"/>
  <c r="AA702" i="6" s="1"/>
  <c r="Y702" i="6" s="1"/>
  <c r="K702" i="6" s="1"/>
  <c r="M702" i="6" s="1"/>
  <c r="P702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58" i="6"/>
  <c r="Z1175" i="6"/>
  <c r="Y1175" i="6" s="1"/>
  <c r="K1175" i="6" s="1"/>
  <c r="M1175" i="6" s="1"/>
  <c r="P1175" i="6" s="1"/>
  <c r="H238" i="6"/>
  <c r="I238" i="6" s="1"/>
  <c r="Z248" i="6"/>
  <c r="H974" i="6"/>
  <c r="I974" i="6" s="1"/>
  <c r="Z889" i="6"/>
  <c r="Y889" i="6" s="1"/>
  <c r="K889" i="6" s="1"/>
  <c r="M889" i="6" s="1"/>
  <c r="N889" i="6" s="1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H1521" i="6"/>
  <c r="I1521" i="6" s="1"/>
  <c r="AA878" i="6"/>
  <c r="Z727" i="6"/>
  <c r="Y727" i="6" s="1"/>
  <c r="K727" i="6" s="1"/>
  <c r="M727" i="6" s="1"/>
  <c r="N727" i="6" s="1"/>
  <c r="H1394" i="6"/>
  <c r="I1394" i="6" s="1"/>
  <c r="H1380" i="6"/>
  <c r="I1380" i="6" s="1"/>
  <c r="Z238" i="6"/>
  <c r="Y238" i="6" s="1"/>
  <c r="K238" i="6" s="1"/>
  <c r="M238" i="6" s="1"/>
  <c r="P238" i="6" s="1"/>
  <c r="AA248" i="6"/>
  <c r="AA161" i="6"/>
  <c r="AA163" i="6"/>
  <c r="Y163" i="6" s="1"/>
  <c r="V163" i="6" s="1"/>
  <c r="AA746" i="6"/>
  <c r="H650" i="6"/>
  <c r="I650" i="6" s="1"/>
  <c r="Z808" i="6"/>
  <c r="Y808" i="6" s="1"/>
  <c r="V808" i="6" s="1"/>
  <c r="AA492" i="6"/>
  <c r="Y492" i="6" s="1"/>
  <c r="K492" i="6" s="1"/>
  <c r="M492" i="6" s="1"/>
  <c r="H883" i="6"/>
  <c r="I883" i="6" s="1"/>
  <c r="AA481" i="6"/>
  <c r="AA480" i="6" s="1"/>
  <c r="AA969" i="6"/>
  <c r="AA979" i="6"/>
  <c r="AA1535" i="6"/>
  <c r="H168" i="6"/>
  <c r="I168" i="6" s="1"/>
  <c r="Z800" i="6"/>
  <c r="Y800" i="6" s="1"/>
  <c r="K800" i="6" s="1"/>
  <c r="M800" i="6" s="1"/>
  <c r="H1220" i="6"/>
  <c r="I1220" i="6" s="1"/>
  <c r="H711" i="6"/>
  <c r="I711" i="6" s="1"/>
  <c r="H1227" i="6"/>
  <c r="I1227" i="6" s="1"/>
  <c r="Z753" i="6"/>
  <c r="Z741" i="6"/>
  <c r="Z711" i="6"/>
  <c r="Y711" i="6" s="1"/>
  <c r="K711" i="6" s="1"/>
  <c r="M711" i="6" s="1"/>
  <c r="N711" i="6" s="1"/>
  <c r="AA670" i="6"/>
  <c r="Y670" i="6" s="1"/>
  <c r="K670" i="6" s="1"/>
  <c r="M670" i="6" s="1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Z1381" i="6"/>
  <c r="H1390" i="6"/>
  <c r="I1390" i="6" s="1"/>
  <c r="Z1507" i="6"/>
  <c r="V1362" i="6"/>
  <c r="AA1398" i="6"/>
  <c r="AA964" i="6"/>
  <c r="H1531" i="6"/>
  <c r="I1531" i="6" s="1"/>
  <c r="AA233" i="6"/>
  <c r="Y233" i="6" s="1"/>
  <c r="K233" i="6" s="1"/>
  <c r="M233" i="6" s="1"/>
  <c r="P233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961" i="6"/>
  <c r="Z881" i="6"/>
  <c r="Y881" i="6" s="1"/>
  <c r="K881" i="6" s="1"/>
  <c r="M881" i="6" s="1"/>
  <c r="N881" i="6" s="1"/>
  <c r="H232" i="6"/>
  <c r="I232" i="6" s="1"/>
  <c r="AA712" i="6"/>
  <c r="Y71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Y813" i="6" s="1"/>
  <c r="K813" i="6" s="1"/>
  <c r="M813" i="6" s="1"/>
  <c r="P813" i="6" s="1"/>
  <c r="Z980" i="6"/>
  <c r="Z963" i="6"/>
  <c r="AA244" i="6"/>
  <c r="AA1525" i="6"/>
  <c r="AA150" i="6"/>
  <c r="Y150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Y896" i="6" s="1"/>
  <c r="K896" i="6" s="1"/>
  <c r="M896" i="6" s="1"/>
  <c r="N896" i="6" s="1"/>
  <c r="H1508" i="6"/>
  <c r="I1508" i="6" s="1"/>
  <c r="H1537" i="6"/>
  <c r="I1537" i="6" s="1"/>
  <c r="H751" i="6"/>
  <c r="I751" i="6" s="1"/>
  <c r="Z1232" i="6"/>
  <c r="AA485" i="6"/>
  <c r="Y485" i="6" s="1"/>
  <c r="K485" i="6" s="1"/>
  <c r="M485" i="6" s="1"/>
  <c r="P485" i="6" s="1"/>
  <c r="AA739" i="6"/>
  <c r="AA660" i="6"/>
  <c r="Y660" i="6" s="1"/>
  <c r="K660" i="6" s="1"/>
  <c r="M660" i="6" s="1"/>
  <c r="P660" i="6" s="1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H660" i="6"/>
  <c r="I660" i="6" s="1"/>
  <c r="Z796" i="6"/>
  <c r="Y796" i="6" s="1"/>
  <c r="K796" i="6" s="1"/>
  <c r="M796" i="6" s="1"/>
  <c r="P796" i="6" s="1"/>
  <c r="P58" i="9" s="1"/>
  <c r="Y1298" i="6"/>
  <c r="K1298" i="6" s="1"/>
  <c r="M1298" i="6" s="1"/>
  <c r="P1298" i="6" s="1"/>
  <c r="Q1298" i="6" s="1"/>
  <c r="AA1170" i="6"/>
  <c r="Z962" i="6"/>
  <c r="H482" i="6"/>
  <c r="I482" i="6" s="1"/>
  <c r="Z703" i="6"/>
  <c r="Z704" i="6" s="1"/>
  <c r="H875" i="6"/>
  <c r="I875" i="6" s="1"/>
  <c r="AA501" i="6"/>
  <c r="Y501" i="6" s="1"/>
  <c r="K501" i="6" s="1"/>
  <c r="M501" i="6" s="1"/>
  <c r="H1512" i="6"/>
  <c r="I1512" i="6" s="1"/>
  <c r="AA1169" i="6"/>
  <c r="Y1169" i="6" s="1"/>
  <c r="V1169" i="6" s="1"/>
  <c r="H964" i="6"/>
  <c r="I964" i="6" s="1"/>
  <c r="Z1531" i="6"/>
  <c r="AA741" i="6"/>
  <c r="Z725" i="6"/>
  <c r="Y725" i="6" s="1"/>
  <c r="V725" i="6" s="1"/>
  <c r="Z972" i="6"/>
  <c r="AA977" i="6"/>
  <c r="H1502" i="6"/>
  <c r="I1502" i="6" s="1"/>
  <c r="H703" i="6"/>
  <c r="I703" i="6" s="1"/>
  <c r="AA1523" i="6"/>
  <c r="Z154" i="6"/>
  <c r="Y154" i="6" s="1"/>
  <c r="Y1362" i="6"/>
  <c r="K1362" i="6" s="1"/>
  <c r="M1362" i="6" s="1"/>
  <c r="P1362" i="6" s="1"/>
  <c r="Z875" i="6"/>
  <c r="Z876" i="6" s="1"/>
  <c r="Z877" i="6" s="1"/>
  <c r="Y877" i="6" s="1"/>
  <c r="V877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Y894" i="6" s="1"/>
  <c r="K894" i="6" s="1"/>
  <c r="M894" i="6" s="1"/>
  <c r="H1488" i="6"/>
  <c r="I1488" i="6" s="1"/>
  <c r="H1523" i="6"/>
  <c r="I1523" i="6" s="1"/>
  <c r="H154" i="6"/>
  <c r="I154" i="6" s="1"/>
  <c r="H879" i="6"/>
  <c r="I879" i="6" s="1"/>
  <c r="AA241" i="6"/>
  <c r="Y241" i="6" s="1"/>
  <c r="K241" i="6" s="1"/>
  <c r="M241" i="6" s="1"/>
  <c r="AA1509" i="6"/>
  <c r="H1391" i="6"/>
  <c r="I1391" i="6" s="1"/>
  <c r="H894" i="6"/>
  <c r="I894" i="6" s="1"/>
  <c r="AA1488" i="6"/>
  <c r="AA1487" i="6" s="1"/>
  <c r="AA1486" i="6" s="1"/>
  <c r="Y1350" i="6"/>
  <c r="K1350" i="6" s="1"/>
  <c r="M1350" i="6" s="1"/>
  <c r="P1350" i="6" s="1"/>
  <c r="Q1350" i="6" s="1"/>
  <c r="AA1166" i="6"/>
  <c r="H1398" i="6"/>
  <c r="I1398" i="6" s="1"/>
  <c r="Z879" i="6"/>
  <c r="Y879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1144" i="6"/>
  <c r="V2" i="6"/>
  <c r="Y42" i="6"/>
  <c r="K42" i="6" s="1"/>
  <c r="M42" i="6" s="1"/>
  <c r="P42" i="6" s="1"/>
  <c r="U42" i="6" s="1"/>
  <c r="V1353" i="6"/>
  <c r="V1129" i="6"/>
  <c r="V447" i="6"/>
  <c r="Y1149" i="6"/>
  <c r="K1149" i="6" s="1"/>
  <c r="M1149" i="6" s="1"/>
  <c r="P1149" i="6" s="1"/>
  <c r="Y47" i="6"/>
  <c r="V47" i="6" s="1"/>
  <c r="Y655" i="6"/>
  <c r="V655" i="6" s="1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1176" i="6"/>
  <c r="K1176" i="6" s="1"/>
  <c r="M1176" i="6" s="1"/>
  <c r="N1176" i="6" s="1"/>
  <c r="Y724" i="6"/>
  <c r="K724" i="6" s="1"/>
  <c r="M724" i="6" s="1"/>
  <c r="P724" i="6" s="1"/>
  <c r="Y721" i="6"/>
  <c r="K721" i="6" s="1"/>
  <c r="M721" i="6" s="1"/>
  <c r="N721" i="6" s="1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44" i="6"/>
  <c r="V44" i="6" s="1"/>
  <c r="Y49" i="6"/>
  <c r="V49" i="6" s="1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Y156" i="6"/>
  <c r="K156" i="6" s="1"/>
  <c r="M156" i="6" s="1"/>
  <c r="P156" i="6" s="1"/>
  <c r="V1365" i="6"/>
  <c r="V1574" i="6"/>
  <c r="Y1363" i="6"/>
  <c r="K1363" i="6" s="1"/>
  <c r="M1363" i="6" s="1"/>
  <c r="P1363" i="6" s="1"/>
  <c r="Q1363" i="6" s="1"/>
  <c r="V1293" i="6"/>
  <c r="Y756" i="6"/>
  <c r="K756" i="6" s="1"/>
  <c r="M756" i="6" s="1"/>
  <c r="P756" i="6" s="1"/>
  <c r="Y1589" i="6"/>
  <c r="K1589" i="6" s="1"/>
  <c r="M1589" i="6" s="1"/>
  <c r="P1589" i="6" s="1"/>
  <c r="Y19" i="9" s="1"/>
  <c r="V1547" i="6"/>
  <c r="V1292" i="6"/>
  <c r="Y408" i="6"/>
  <c r="V408" i="6" s="1"/>
  <c r="Y811" i="6"/>
  <c r="K811" i="6" s="1"/>
  <c r="M811" i="6" s="1"/>
  <c r="N811" i="6" s="1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666" i="6"/>
  <c r="K666" i="6" s="1"/>
  <c r="M666" i="6" s="1"/>
  <c r="N666" i="6" s="1"/>
  <c r="Y658" i="6"/>
  <c r="K658" i="6" s="1"/>
  <c r="M658" i="6" s="1"/>
  <c r="P658" i="6" s="1"/>
  <c r="U658" i="6" s="1"/>
  <c r="Y749" i="6"/>
  <c r="V749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812" i="6"/>
  <c r="K812" i="6" s="1"/>
  <c r="M812" i="6" s="1"/>
  <c r="N812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Y405" i="6"/>
  <c r="V405" i="6" s="1"/>
  <c r="V1577" i="6"/>
  <c r="Y32" i="6"/>
  <c r="V32" i="6" s="1"/>
  <c r="Y37" i="6"/>
  <c r="K37" i="6" s="1"/>
  <c r="M37" i="6" s="1"/>
  <c r="N37" i="6" s="1"/>
  <c r="Y743" i="6"/>
  <c r="K743" i="6" s="1"/>
  <c r="M743" i="6" s="1"/>
  <c r="P743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Y421" i="6"/>
  <c r="K421" i="6" s="1"/>
  <c r="M421" i="6" s="1"/>
  <c r="Y805" i="6"/>
  <c r="K805" i="6" s="1"/>
  <c r="M805" i="6" s="1"/>
  <c r="N805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498" i="6"/>
  <c r="V498" i="6" s="1"/>
  <c r="Y487" i="6"/>
  <c r="K487" i="6" s="1"/>
  <c r="M487" i="6" s="1"/>
  <c r="P487" i="6" s="1"/>
  <c r="Q487" i="6" s="1"/>
  <c r="Y887" i="6"/>
  <c r="K887" i="6" s="1"/>
  <c r="M887" i="6" s="1"/>
  <c r="Y55" i="6"/>
  <c r="V55" i="6" s="1"/>
  <c r="Y31" i="6"/>
  <c r="V31" i="6" s="1"/>
  <c r="V427" i="6"/>
  <c r="V1575" i="6"/>
  <c r="Y1160" i="6"/>
  <c r="V1160" i="6" s="1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656" i="6"/>
  <c r="K656" i="6" s="1"/>
  <c r="M656" i="6" s="1"/>
  <c r="P656" i="6" s="1"/>
  <c r="Y1173" i="6"/>
  <c r="K1173" i="6" s="1"/>
  <c r="M1173" i="6" s="1"/>
  <c r="Y168" i="6"/>
  <c r="K168" i="6" s="1"/>
  <c r="M168" i="6" s="1"/>
  <c r="P168" i="6" s="1"/>
  <c r="Y884" i="6"/>
  <c r="K884" i="6" s="1"/>
  <c r="M884" i="6" s="1"/>
  <c r="P884" i="6" s="1"/>
  <c r="Y809" i="6"/>
  <c r="K809" i="6" s="1"/>
  <c r="M809" i="6" s="1"/>
  <c r="N809" i="6" s="1"/>
  <c r="Y152" i="6"/>
  <c r="V152" i="6" s="1"/>
  <c r="Y419" i="6"/>
  <c r="V419" i="6" s="1"/>
  <c r="Y664" i="6"/>
  <c r="V664" i="6" s="1"/>
  <c r="Y673" i="6"/>
  <c r="K673" i="6" s="1"/>
  <c r="M673" i="6" s="1"/>
  <c r="P673" i="6" s="1"/>
  <c r="Y409" i="6"/>
  <c r="K409" i="6" s="1"/>
  <c r="M409" i="6" s="1"/>
  <c r="Y723" i="6"/>
  <c r="K723" i="6" s="1"/>
  <c r="M723" i="6" s="1"/>
  <c r="Y657" i="6"/>
  <c r="K657" i="6" s="1"/>
  <c r="M657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38" i="6" s="1"/>
  <c r="Y43" i="6"/>
  <c r="K43" i="6" s="1"/>
  <c r="M43" i="6" s="1"/>
  <c r="Y895" i="6"/>
  <c r="V895" i="6" s="1"/>
  <c r="Y153" i="6"/>
  <c r="K153" i="6" s="1"/>
  <c r="M153" i="6" s="1"/>
  <c r="P153" i="6" s="1"/>
  <c r="Y404" i="6"/>
  <c r="V404" i="6" s="1"/>
  <c r="V1586" i="6"/>
  <c r="Y39" i="6"/>
  <c r="K39" i="6" s="1"/>
  <c r="M39" i="6" s="1"/>
  <c r="P39" i="6" s="1"/>
  <c r="Y234" i="6"/>
  <c r="K234" i="6" s="1"/>
  <c r="M234" i="6" s="1"/>
  <c r="P234" i="6" s="1"/>
  <c r="U234" i="6" s="1"/>
  <c r="Y1571" i="6"/>
  <c r="K1571" i="6" s="1"/>
  <c r="M1571" i="6" s="1"/>
  <c r="P1571" i="6" s="1"/>
  <c r="G19" i="9" s="1"/>
  <c r="Y1174" i="6"/>
  <c r="K1174" i="6" s="1"/>
  <c r="M1174" i="6" s="1"/>
  <c r="P1174" i="6" s="1"/>
  <c r="Y753" i="6"/>
  <c r="K753" i="6" s="1"/>
  <c r="M753" i="6" s="1"/>
  <c r="N753" i="6" s="1"/>
  <c r="Y789" i="6"/>
  <c r="K789" i="6" s="1"/>
  <c r="M789" i="6" s="1"/>
  <c r="Y1544" i="6"/>
  <c r="K1544" i="6" s="1"/>
  <c r="M1544" i="6" s="1"/>
  <c r="P1544" i="6" s="1"/>
  <c r="H55" i="9" s="1"/>
  <c r="V432" i="6"/>
  <c r="Y667" i="6"/>
  <c r="K667" i="6" s="1"/>
  <c r="M667" i="6" s="1"/>
  <c r="Y801" i="6"/>
  <c r="K801" i="6" s="1"/>
  <c r="M801" i="6" s="1"/>
  <c r="Y715" i="6"/>
  <c r="K715" i="6" s="1"/>
  <c r="M715" i="6" s="1"/>
  <c r="Y157" i="6"/>
  <c r="V157" i="6" s="1"/>
  <c r="Y412" i="6"/>
  <c r="K412" i="6" s="1"/>
  <c r="M412" i="6" s="1"/>
  <c r="Y162" i="6"/>
  <c r="V162" i="6" s="1"/>
  <c r="Y888" i="6"/>
  <c r="V888" i="6" s="1"/>
  <c r="Y402" i="6"/>
  <c r="K402" i="6" s="1"/>
  <c r="M402" i="6" s="1"/>
  <c r="Y807" i="6"/>
  <c r="K807" i="6" s="1"/>
  <c r="M807" i="6" s="1"/>
  <c r="Y788" i="6"/>
  <c r="V788" i="6" s="1"/>
  <c r="H1041" i="6"/>
  <c r="I1041" i="6" s="1"/>
  <c r="Y499" i="6"/>
  <c r="K499" i="6" s="1"/>
  <c r="M499" i="6" s="1"/>
  <c r="Y752" i="6"/>
  <c r="K752" i="6" s="1"/>
  <c r="M752" i="6" s="1"/>
  <c r="Y665" i="6"/>
  <c r="K665" i="6" s="1"/>
  <c r="M665" i="6" s="1"/>
  <c r="Y897" i="6"/>
  <c r="K897" i="6" s="1"/>
  <c r="M897" i="6" s="1"/>
  <c r="P897" i="6" s="1"/>
  <c r="Y804" i="6"/>
  <c r="K804" i="6" s="1"/>
  <c r="M804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Y417" i="6"/>
  <c r="K417" i="6" s="1"/>
  <c r="M417" i="6" s="1"/>
  <c r="Y802" i="6"/>
  <c r="V802" i="6" s="1"/>
  <c r="V1366" i="6"/>
  <c r="Y1590" i="6"/>
  <c r="K1590" i="6" s="1"/>
  <c r="M1590" i="6" s="1"/>
  <c r="P1590" i="6" s="1"/>
  <c r="U1590" i="6" s="1"/>
  <c r="Y720" i="6"/>
  <c r="K720" i="6" s="1"/>
  <c r="M720" i="6" s="1"/>
  <c r="Y488" i="6"/>
  <c r="K488" i="6" s="1"/>
  <c r="M488" i="6" s="1"/>
  <c r="P488" i="6" s="1"/>
  <c r="Y52" i="6"/>
  <c r="K52" i="6" s="1"/>
  <c r="M52" i="6" s="1"/>
  <c r="V1297" i="6"/>
  <c r="Y149" i="6"/>
  <c r="K149" i="6" s="1"/>
  <c r="M149" i="6" s="1"/>
  <c r="N149" i="6" s="1"/>
  <c r="Y659" i="6"/>
  <c r="K659" i="6" s="1"/>
  <c r="M659" i="6" s="1"/>
  <c r="Y240" i="6"/>
  <c r="K240" i="6" s="1"/>
  <c r="M240" i="6" s="1"/>
  <c r="N240" i="6" s="1"/>
  <c r="V1573" i="6"/>
  <c r="V1308" i="6"/>
  <c r="Y1172" i="6"/>
  <c r="K1172" i="6" s="1"/>
  <c r="M1172" i="6" s="1"/>
  <c r="Y504" i="6"/>
  <c r="K504" i="6" s="1"/>
  <c r="M504" i="6" s="1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Y798" i="6"/>
  <c r="K798" i="6" s="1"/>
  <c r="M798" i="6" s="1"/>
  <c r="P798" i="6" s="1"/>
  <c r="Y745" i="6"/>
  <c r="K745" i="6" s="1"/>
  <c r="M745" i="6" s="1"/>
  <c r="P745" i="6" s="1"/>
  <c r="V1296" i="6"/>
  <c r="Y410" i="6"/>
  <c r="K410" i="6" s="1"/>
  <c r="M410" i="6" s="1"/>
  <c r="P410" i="6" s="1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Y45" i="6"/>
  <c r="K45" i="6" s="1"/>
  <c r="M45" i="6" s="1"/>
  <c r="P45" i="6" s="1"/>
  <c r="AA1065" i="6"/>
  <c r="V429" i="6"/>
  <c r="Y1358" i="6"/>
  <c r="K1358" i="6" s="1"/>
  <c r="M1358" i="6" s="1"/>
  <c r="P1358" i="6" s="1"/>
  <c r="U1358" i="6" s="1"/>
  <c r="Y669" i="6"/>
  <c r="K669" i="6" s="1"/>
  <c r="M669" i="6" s="1"/>
  <c r="Y420" i="6"/>
  <c r="K420" i="6" s="1"/>
  <c r="M420" i="6" s="1"/>
  <c r="P420" i="6" s="1"/>
  <c r="Y235" i="6"/>
  <c r="V235" i="6" s="1"/>
  <c r="Y662" i="6"/>
  <c r="V662" i="6" s="1"/>
  <c r="Y654" i="6"/>
  <c r="K654" i="6" s="1"/>
  <c r="M654" i="6" s="1"/>
  <c r="Y1165" i="6"/>
  <c r="K1165" i="6" s="1"/>
  <c r="M1165" i="6" s="1"/>
  <c r="N1165" i="6" s="1"/>
  <c r="V425" i="6"/>
  <c r="Y434" i="6"/>
  <c r="K434" i="6" s="1"/>
  <c r="M434" i="6" s="1"/>
  <c r="P434" i="6" s="1"/>
  <c r="Q434" i="6" s="1"/>
  <c r="V430" i="6"/>
  <c r="V1594" i="6"/>
  <c r="Y755" i="6"/>
  <c r="K755" i="6" s="1"/>
  <c r="M755" i="6" s="1"/>
  <c r="P755" i="6" s="1"/>
  <c r="Y48" i="6"/>
  <c r="K48" i="6" s="1"/>
  <c r="M48" i="6" s="1"/>
  <c r="P48" i="6" s="1"/>
  <c r="H1065" i="6"/>
  <c r="I1065" i="6" s="1"/>
  <c r="Y716" i="6"/>
  <c r="K716" i="6" s="1"/>
  <c r="M716" i="6" s="1"/>
  <c r="Y1570" i="6"/>
  <c r="K1570" i="6" s="1"/>
  <c r="M1570" i="6" s="1"/>
  <c r="P1570" i="6" s="1"/>
  <c r="Q1570" i="6" s="1"/>
  <c r="Y799" i="6"/>
  <c r="V799" i="6" s="1"/>
  <c r="V1368" i="6"/>
  <c r="Y50" i="6"/>
  <c r="K50" i="6" s="1"/>
  <c r="M50" i="6" s="1"/>
  <c r="N50" i="6" s="1"/>
  <c r="Y890" i="6"/>
  <c r="V890" i="6" s="1"/>
  <c r="Y245" i="6"/>
  <c r="V245" i="6" s="1"/>
  <c r="Y251" i="6"/>
  <c r="V251" i="6" s="1"/>
  <c r="Y41" i="6"/>
  <c r="V41" i="6" s="1"/>
  <c r="Y661" i="6"/>
  <c r="K661" i="6" s="1"/>
  <c r="M661" i="6" s="1"/>
  <c r="Y797" i="6"/>
  <c r="K797" i="6" s="1"/>
  <c r="M797" i="6" s="1"/>
  <c r="Y1548" i="6"/>
  <c r="K1548" i="6" s="1"/>
  <c r="M1548" i="6" s="1"/>
  <c r="P1548" i="6" s="1"/>
  <c r="U1548" i="6" s="1"/>
  <c r="Y806" i="6"/>
  <c r="K806" i="6" s="1"/>
  <c r="M806" i="6" s="1"/>
  <c r="P806" i="6" s="1"/>
  <c r="V1595" i="6"/>
  <c r="V437" i="6"/>
  <c r="Y239" i="6"/>
  <c r="V239" i="6" s="1"/>
  <c r="P1133" i="6"/>
  <c r="U1133" i="6" s="1"/>
  <c r="N1133" i="6"/>
  <c r="P1145" i="6"/>
  <c r="U1145" i="6" s="1"/>
  <c r="N1145" i="6"/>
  <c r="P550" i="6"/>
  <c r="U550" i="6" s="1"/>
  <c r="N550" i="6"/>
  <c r="N1146" i="6"/>
  <c r="N1143" i="6"/>
  <c r="P546" i="6"/>
  <c r="N546" i="6"/>
  <c r="P22" i="6"/>
  <c r="N22" i="6"/>
  <c r="Q1549" i="6"/>
  <c r="M55" i="9"/>
  <c r="P1148" i="6"/>
  <c r="N1148" i="6"/>
  <c r="P560" i="6"/>
  <c r="N560" i="6"/>
  <c r="P1128" i="6"/>
  <c r="N1128" i="6"/>
  <c r="P29" i="6"/>
  <c r="N29" i="6"/>
  <c r="P28" i="6"/>
  <c r="N28" i="6"/>
  <c r="P9" i="6"/>
  <c r="N9" i="6"/>
  <c r="P6" i="6"/>
  <c r="N6" i="6"/>
  <c r="P1126" i="6"/>
  <c r="N1126" i="6"/>
  <c r="P545" i="6"/>
  <c r="N545" i="6"/>
  <c r="P21" i="6"/>
  <c r="N21" i="6"/>
  <c r="P24" i="6"/>
  <c r="N24" i="6"/>
  <c r="P26" i="6"/>
  <c r="N26" i="6"/>
  <c r="Q424" i="6"/>
  <c r="H31" i="9"/>
  <c r="U424" i="6"/>
  <c r="P20" i="6"/>
  <c r="N20" i="6"/>
  <c r="P1144" i="6"/>
  <c r="N1144" i="6"/>
  <c r="Q1367" i="6"/>
  <c r="Q1309" i="6"/>
  <c r="Y17" i="9"/>
  <c r="U1309" i="6"/>
  <c r="P1129" i="6"/>
  <c r="N1129" i="6"/>
  <c r="P558" i="6"/>
  <c r="N558" i="6"/>
  <c r="P534" i="6"/>
  <c r="N534" i="6"/>
  <c r="P1122" i="6"/>
  <c r="N1122" i="6"/>
  <c r="N1362" i="6"/>
  <c r="P2" i="6"/>
  <c r="N2" i="6"/>
  <c r="P1130" i="6"/>
  <c r="N1130" i="6"/>
  <c r="P1138" i="6"/>
  <c r="N1138" i="6"/>
  <c r="P542" i="6"/>
  <c r="N542" i="6"/>
  <c r="Q1300" i="6"/>
  <c r="P17" i="9"/>
  <c r="U1300" i="6"/>
  <c r="P1140" i="6"/>
  <c r="N1140" i="6"/>
  <c r="P537" i="6"/>
  <c r="N537" i="6"/>
  <c r="P18" i="6"/>
  <c r="N18" i="6"/>
  <c r="P1125" i="6"/>
  <c r="N1125" i="6"/>
  <c r="P3" i="6"/>
  <c r="N3" i="6"/>
  <c r="Q1593" i="6"/>
  <c r="AC19" i="9"/>
  <c r="U1593" i="6"/>
  <c r="P557" i="6"/>
  <c r="N557" i="6"/>
  <c r="P1139" i="6"/>
  <c r="N1139" i="6"/>
  <c r="P1127" i="6"/>
  <c r="N1127" i="6"/>
  <c r="Q1301" i="6"/>
  <c r="Q17" i="9"/>
  <c r="U1301" i="6"/>
  <c r="P15" i="6"/>
  <c r="N15" i="6"/>
  <c r="Q1352" i="6"/>
  <c r="L45" i="9"/>
  <c r="U1352" i="6"/>
  <c r="P25" i="6"/>
  <c r="N25" i="6"/>
  <c r="P27" i="6"/>
  <c r="N27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AA91" i="6"/>
  <c r="AA90" i="6" s="1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Z262" i="6"/>
  <c r="H262" i="6"/>
  <c r="I262" i="6" s="1"/>
  <c r="Z261" i="6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AA904" i="6"/>
  <c r="Z914" i="6"/>
  <c r="H914" i="6"/>
  <c r="I914" i="6" s="1"/>
  <c r="AA914" i="6"/>
  <c r="H902" i="6"/>
  <c r="I902" i="6" s="1"/>
  <c r="Q1317" i="6"/>
  <c r="AG17" i="9"/>
  <c r="Q1146" i="6"/>
  <c r="AD25" i="9"/>
  <c r="Q11" i="6"/>
  <c r="O35" i="9"/>
  <c r="J1473" i="6"/>
  <c r="J1390" i="6"/>
  <c r="J1228" i="6"/>
  <c r="J1239" i="6"/>
  <c r="J1195" i="6"/>
  <c r="X1030" i="6"/>
  <c r="J1030" i="6"/>
  <c r="W1030" i="6"/>
  <c r="X1029" i="6"/>
  <c r="W1029" i="6"/>
  <c r="J1029" i="6"/>
  <c r="J871" i="6"/>
  <c r="X871" i="6"/>
  <c r="W871" i="6"/>
  <c r="J786" i="6"/>
  <c r="X786" i="6"/>
  <c r="W786" i="6"/>
  <c r="X688" i="6"/>
  <c r="W688" i="6"/>
  <c r="J688" i="6"/>
  <c r="X616" i="6"/>
  <c r="W616" i="6"/>
  <c r="J616" i="6"/>
  <c r="J427" i="6"/>
  <c r="J403" i="6"/>
  <c r="X403" i="6"/>
  <c r="W403" i="6"/>
  <c r="J379" i="6"/>
  <c r="J704" i="6"/>
  <c r="X704" i="6"/>
  <c r="W704" i="6"/>
  <c r="J632" i="6"/>
  <c r="X714" i="6"/>
  <c r="W714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Z1550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H422" i="6"/>
  <c r="I422" i="6" s="1"/>
  <c r="H429" i="6"/>
  <c r="I429" i="6" s="1"/>
  <c r="AA429" i="6"/>
  <c r="Z430" i="6"/>
  <c r="H430" i="6"/>
  <c r="I430" i="6" s="1"/>
  <c r="AA430" i="6"/>
  <c r="H311" i="6"/>
  <c r="I311" i="6" s="1"/>
  <c r="Z318" i="6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Q1143" i="6"/>
  <c r="AA25" i="9"/>
  <c r="Q544" i="6"/>
  <c r="P22" i="9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W1167" i="6"/>
  <c r="X1167" i="6"/>
  <c r="J1167" i="6"/>
  <c r="J1109" i="6"/>
  <c r="J881" i="6"/>
  <c r="W881" i="6"/>
  <c r="X881" i="6"/>
  <c r="J857" i="6"/>
  <c r="X857" i="6"/>
  <c r="W857" i="6"/>
  <c r="J796" i="6"/>
  <c r="X796" i="6"/>
  <c r="W796" i="6"/>
  <c r="X718" i="6"/>
  <c r="W718" i="6"/>
  <c r="J718" i="6"/>
  <c r="X646" i="6"/>
  <c r="W646" i="6"/>
  <c r="J646" i="6"/>
  <c r="J413" i="6"/>
  <c r="X413" i="6"/>
  <c r="W413" i="6"/>
  <c r="J389" i="6"/>
  <c r="J662" i="6"/>
  <c r="X662" i="6"/>
  <c r="W662" i="6"/>
  <c r="X672" i="6"/>
  <c r="W672" i="6"/>
  <c r="J672" i="6"/>
  <c r="X600" i="6"/>
  <c r="W600" i="6"/>
  <c r="J600" i="6"/>
  <c r="J374" i="6"/>
  <c r="J596" i="6"/>
  <c r="X596" i="6"/>
  <c r="W596" i="6"/>
  <c r="J363" i="6"/>
  <c r="J372" i="6"/>
  <c r="W183" i="6"/>
  <c r="J183" i="6"/>
  <c r="X183" i="6"/>
  <c r="X173" i="6"/>
  <c r="J173" i="6"/>
  <c r="W173" i="6"/>
  <c r="J102" i="6"/>
  <c r="X30" i="6"/>
  <c r="J30" i="6"/>
  <c r="W30" i="6"/>
  <c r="X159" i="6"/>
  <c r="W159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V1139" i="6"/>
  <c r="Y554" i="6"/>
  <c r="K554" i="6" s="1"/>
  <c r="M554" i="6" s="1"/>
  <c r="V542" i="6"/>
  <c r="V434" i="6"/>
  <c r="Y10" i="6"/>
  <c r="K10" i="6" s="1"/>
  <c r="M10" i="6" s="1"/>
  <c r="Y57" i="6"/>
  <c r="K57" i="6" s="1"/>
  <c r="M57" i="6" s="1"/>
  <c r="J330" i="6"/>
  <c r="W1617" i="6"/>
  <c r="X1617" i="6"/>
  <c r="J1617" i="6"/>
  <c r="W1619" i="6"/>
  <c r="X1619" i="6"/>
  <c r="J1619" i="6"/>
  <c r="W1609" i="6"/>
  <c r="X1609" i="6"/>
  <c r="J1609" i="6"/>
  <c r="J1516" i="6"/>
  <c r="J1548" i="6"/>
  <c r="J1518" i="6"/>
  <c r="J1460" i="6"/>
  <c r="J1496" i="6"/>
  <c r="W1426" i="6"/>
  <c r="X1426" i="6"/>
  <c r="J1426" i="6"/>
  <c r="J1309" i="6"/>
  <c r="J1320" i="6"/>
  <c r="J1348" i="6"/>
  <c r="J1294" i="6"/>
  <c r="J1328" i="6"/>
  <c r="J1252" i="6"/>
  <c r="J1212" i="6"/>
  <c r="J1260" i="6"/>
  <c r="J1194" i="6"/>
  <c r="W1074" i="6"/>
  <c r="J1074" i="6"/>
  <c r="X1074" i="6"/>
  <c r="J1110" i="6"/>
  <c r="J1140" i="6"/>
  <c r="W1088" i="6"/>
  <c r="J1088" i="6"/>
  <c r="X1088" i="6"/>
  <c r="J1144" i="6"/>
  <c r="W1067" i="6"/>
  <c r="J1067" i="6"/>
  <c r="X1067" i="6"/>
  <c r="J999" i="6"/>
  <c r="J987" i="6"/>
  <c r="J1004" i="6"/>
  <c r="J967" i="6"/>
  <c r="W852" i="6"/>
  <c r="J852" i="6"/>
  <c r="X852" i="6"/>
  <c r="J951" i="6"/>
  <c r="W860" i="6"/>
  <c r="J860" i="6"/>
  <c r="X860" i="6"/>
  <c r="J970" i="6"/>
  <c r="J818" i="6"/>
  <c r="J965" i="6"/>
  <c r="J930" i="6"/>
  <c r="X740" i="6"/>
  <c r="J740" i="6"/>
  <c r="W740" i="6"/>
  <c r="W673" i="6"/>
  <c r="X673" i="6"/>
  <c r="J673" i="6"/>
  <c r="W601" i="6"/>
  <c r="X601" i="6"/>
  <c r="J601" i="6"/>
  <c r="W677" i="6"/>
  <c r="X677" i="6"/>
  <c r="J677" i="6"/>
  <c r="W605" i="6"/>
  <c r="X605" i="6"/>
  <c r="J605" i="6"/>
  <c r="W583" i="6"/>
  <c r="X583" i="6"/>
  <c r="J583" i="6"/>
  <c r="W571" i="6"/>
  <c r="X571" i="6"/>
  <c r="J571" i="6"/>
  <c r="J559" i="6"/>
  <c r="J547" i="6"/>
  <c r="W693" i="6"/>
  <c r="X693" i="6"/>
  <c r="J693" i="6"/>
  <c r="J621" i="6"/>
  <c r="J430" i="6"/>
  <c r="W478" i="6"/>
  <c r="X478" i="6"/>
  <c r="J478" i="6"/>
  <c r="W497" i="6"/>
  <c r="X497" i="6"/>
  <c r="J497" i="6"/>
  <c r="J404" i="6"/>
  <c r="X404" i="6"/>
  <c r="W404" i="6"/>
  <c r="J510" i="6"/>
  <c r="J429" i="6"/>
  <c r="W463" i="6"/>
  <c r="X463" i="6"/>
  <c r="J463" i="6"/>
  <c r="J537" i="6"/>
  <c r="W470" i="6"/>
  <c r="X470" i="6"/>
  <c r="J470" i="6"/>
  <c r="W489" i="6"/>
  <c r="X489" i="6"/>
  <c r="J489" i="6"/>
  <c r="W286" i="6"/>
  <c r="J286" i="6"/>
  <c r="X286" i="6"/>
  <c r="W238" i="6"/>
  <c r="J238" i="6"/>
  <c r="X238" i="6"/>
  <c r="W190" i="6"/>
  <c r="J190" i="6"/>
  <c r="X190" i="6"/>
  <c r="J340" i="6"/>
  <c r="J264" i="6"/>
  <c r="W216" i="6"/>
  <c r="J216" i="6"/>
  <c r="X216" i="6"/>
  <c r="J362" i="6"/>
  <c r="J277" i="6"/>
  <c r="X229" i="6"/>
  <c r="J229" i="6"/>
  <c r="W229" i="6"/>
  <c r="W156" i="6"/>
  <c r="X156" i="6"/>
  <c r="J156" i="6"/>
  <c r="W154" i="6"/>
  <c r="X154" i="6"/>
  <c r="J154" i="6"/>
  <c r="W158" i="6"/>
  <c r="X158" i="6"/>
  <c r="J158" i="6"/>
  <c r="AA374" i="6"/>
  <c r="Z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Z1242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AA1577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V1140" i="6"/>
  <c r="Y663" i="6"/>
  <c r="K663" i="6" s="1"/>
  <c r="M663" i="6" s="1"/>
  <c r="Y4" i="6"/>
  <c r="K4" i="6" s="1"/>
  <c r="M4" i="6" s="1"/>
  <c r="Y51" i="6"/>
  <c r="K51" i="6" s="1"/>
  <c r="M51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W894" i="6"/>
  <c r="J894" i="6"/>
  <c r="X894" i="6"/>
  <c r="W845" i="6"/>
  <c r="X845" i="6"/>
  <c r="J845" i="6"/>
  <c r="X888" i="6"/>
  <c r="W888" i="6"/>
  <c r="J888" i="6"/>
  <c r="X878" i="6"/>
  <c r="W878" i="6"/>
  <c r="J878" i="6"/>
  <c r="J771" i="6"/>
  <c r="J761" i="6"/>
  <c r="J763" i="6"/>
  <c r="W750" i="6"/>
  <c r="J750" i="6"/>
  <c r="X750" i="6"/>
  <c r="J760" i="6"/>
  <c r="J373" i="6"/>
  <c r="X453" i="6"/>
  <c r="J453" i="6"/>
  <c r="W453" i="6"/>
  <c r="J388" i="6"/>
  <c r="J347" i="6"/>
  <c r="W295" i="6"/>
  <c r="X295" i="6"/>
  <c r="J295" i="6"/>
  <c r="W247" i="6"/>
  <c r="X247" i="6"/>
  <c r="J247" i="6"/>
  <c r="W199" i="6"/>
  <c r="X199" i="6"/>
  <c r="J199" i="6"/>
  <c r="J79" i="6"/>
  <c r="J7" i="6"/>
  <c r="J71" i="6"/>
  <c r="W167" i="6"/>
  <c r="J167" i="6"/>
  <c r="X167" i="6"/>
  <c r="J100" i="6"/>
  <c r="J28" i="6"/>
  <c r="J81" i="6"/>
  <c r="J9" i="6"/>
  <c r="J110" i="6"/>
  <c r="X38" i="6"/>
  <c r="J38" i="6"/>
  <c r="W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AA681" i="6"/>
  <c r="Z68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AA1297" i="6"/>
  <c r="AA1296" i="6" s="1"/>
  <c r="AA1295" i="6" s="1"/>
  <c r="AA1294" i="6" s="1"/>
  <c r="AA1293" i="6" s="1"/>
  <c r="AA1292" i="6" s="1"/>
  <c r="AA1291" i="6" s="1"/>
  <c r="AA1290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AA624" i="6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Y54" i="6"/>
  <c r="K54" i="6" s="1"/>
  <c r="M54" i="6" s="1"/>
  <c r="Y56" i="6"/>
  <c r="K56" i="6" s="1"/>
  <c r="M56" i="6" s="1"/>
  <c r="J329" i="6"/>
  <c r="J1586" i="6"/>
  <c r="J1497" i="6"/>
  <c r="J1449" i="6"/>
  <c r="W1415" i="6"/>
  <c r="J1415" i="6"/>
  <c r="X1415" i="6"/>
  <c r="J1181" i="6"/>
  <c r="J1107" i="6"/>
  <c r="X1032" i="6"/>
  <c r="W1032" i="6"/>
  <c r="J1032" i="6"/>
  <c r="J817" i="6"/>
  <c r="X797" i="6"/>
  <c r="W797" i="6"/>
  <c r="J797" i="6"/>
  <c r="J785" i="6"/>
  <c r="J777" i="6"/>
  <c r="J437" i="6"/>
  <c r="W396" i="6"/>
  <c r="J396" i="6"/>
  <c r="X396" i="6"/>
  <c r="J418" i="6"/>
  <c r="X418" i="6"/>
  <c r="W418" i="6"/>
  <c r="J343" i="6"/>
  <c r="J267" i="6"/>
  <c r="W219" i="6"/>
  <c r="X219" i="6"/>
  <c r="J219" i="6"/>
  <c r="J109" i="6"/>
  <c r="X37" i="6"/>
  <c r="J37" i="6"/>
  <c r="W37" i="6"/>
  <c r="J101" i="6"/>
  <c r="J29" i="6"/>
  <c r="J125" i="6"/>
  <c r="X58" i="6"/>
  <c r="W58" i="6"/>
  <c r="J58" i="6"/>
  <c r="J111" i="6"/>
  <c r="X39" i="6"/>
  <c r="W39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1162" i="6"/>
  <c r="K1162" i="6" s="1"/>
  <c r="M1162" i="6" s="1"/>
  <c r="V1148" i="6"/>
  <c r="Y1136" i="6"/>
  <c r="K1136" i="6" s="1"/>
  <c r="M1136" i="6" s="1"/>
  <c r="Y893" i="6"/>
  <c r="K893" i="6" s="1"/>
  <c r="M893" i="6" s="1"/>
  <c r="Y719" i="6"/>
  <c r="K719" i="6" s="1"/>
  <c r="M719" i="6" s="1"/>
  <c r="Y549" i="6"/>
  <c r="K549" i="6" s="1"/>
  <c r="M549" i="6" s="1"/>
  <c r="V537" i="6"/>
  <c r="V560" i="6"/>
  <c r="Y500" i="6"/>
  <c r="K500" i="6" s="1"/>
  <c r="M500" i="6" s="1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W1607" i="6"/>
  <c r="J1607" i="6"/>
  <c r="X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X1036" i="6"/>
  <c r="J1036" i="6"/>
  <c r="W1036" i="6"/>
  <c r="W891" i="6"/>
  <c r="X891" i="6"/>
  <c r="J891" i="6"/>
  <c r="J788" i="6"/>
  <c r="X788" i="6"/>
  <c r="W788" i="6"/>
  <c r="X694" i="6"/>
  <c r="W694" i="6"/>
  <c r="J694" i="6"/>
  <c r="J622" i="6"/>
  <c r="J405" i="6"/>
  <c r="X405" i="6"/>
  <c r="W405" i="6"/>
  <c r="J381" i="6"/>
  <c r="J710" i="6"/>
  <c r="X710" i="6"/>
  <c r="W710" i="6"/>
  <c r="J638" i="6"/>
  <c r="X720" i="6"/>
  <c r="W720" i="6"/>
  <c r="J720" i="6"/>
  <c r="X648" i="6"/>
  <c r="W648" i="6"/>
  <c r="J648" i="6"/>
  <c r="J355" i="6"/>
  <c r="J151" i="6"/>
  <c r="X151" i="6"/>
  <c r="W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Z457" i="6"/>
  <c r="H457" i="6"/>
  <c r="I457" i="6" s="1"/>
  <c r="AA457" i="6"/>
  <c r="AA456" i="6" s="1"/>
  <c r="AA455" i="6" s="1"/>
  <c r="AA454" i="6" s="1"/>
  <c r="AA453" i="6" s="1"/>
  <c r="AA452" i="6" s="1"/>
  <c r="AA451" i="6" s="1"/>
  <c r="AA450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H93" i="6"/>
  <c r="I93" i="6" s="1"/>
  <c r="Z93" i="6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Z906" i="6"/>
  <c r="H906" i="6"/>
  <c r="I906" i="6" s="1"/>
  <c r="AA906" i="6"/>
  <c r="Q1365" i="6"/>
  <c r="Y45" i="9"/>
  <c r="Y714" i="6"/>
  <c r="Q8" i="6"/>
  <c r="L35" i="9"/>
  <c r="J316" i="6"/>
  <c r="J1578" i="6"/>
  <c r="J1523" i="6"/>
  <c r="J1445" i="6"/>
  <c r="J1403" i="6"/>
  <c r="X1403" i="6"/>
  <c r="W1403" i="6"/>
  <c r="J1379" i="6"/>
  <c r="J1372" i="6"/>
  <c r="J1386" i="6"/>
  <c r="J1215" i="6"/>
  <c r="X1173" i="6"/>
  <c r="J1173" i="6"/>
  <c r="W1173" i="6"/>
  <c r="W1083" i="6"/>
  <c r="X1083" i="6"/>
  <c r="J1083" i="6"/>
  <c r="J1095" i="6"/>
  <c r="X1020" i="6"/>
  <c r="W1020" i="6"/>
  <c r="J1020" i="6"/>
  <c r="X1037" i="6"/>
  <c r="W1037" i="6"/>
  <c r="J1037" i="6"/>
  <c r="X1031" i="6"/>
  <c r="J1031" i="6"/>
  <c r="W1031" i="6"/>
  <c r="J906" i="6"/>
  <c r="X882" i="6"/>
  <c r="W882" i="6"/>
  <c r="J882" i="6"/>
  <c r="X886" i="6"/>
  <c r="W886" i="6"/>
  <c r="J886" i="6"/>
  <c r="W809" i="6"/>
  <c r="X809" i="6"/>
  <c r="J809" i="6"/>
  <c r="J778" i="6"/>
  <c r="J780" i="6"/>
  <c r="J765" i="6"/>
  <c r="J779" i="6"/>
  <c r="J384" i="6"/>
  <c r="J406" i="6"/>
  <c r="X406" i="6"/>
  <c r="W406" i="6"/>
  <c r="W307" i="6"/>
  <c r="X307" i="6"/>
  <c r="J307" i="6"/>
  <c r="J259" i="6"/>
  <c r="W211" i="6"/>
  <c r="X211" i="6"/>
  <c r="J211" i="6"/>
  <c r="J97" i="6"/>
  <c r="J25" i="6"/>
  <c r="J89" i="6"/>
  <c r="J17" i="6"/>
  <c r="J118" i="6"/>
  <c r="X46" i="6"/>
  <c r="W46" i="6"/>
  <c r="J46" i="6"/>
  <c r="J99" i="6"/>
  <c r="J27" i="6"/>
  <c r="X56" i="6"/>
  <c r="J56" i="6"/>
  <c r="W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Z317" i="6"/>
  <c r="H317" i="6"/>
  <c r="I317" i="6" s="1"/>
  <c r="H316" i="6"/>
  <c r="I316" i="6" s="1"/>
  <c r="AA316" i="6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H989" i="6"/>
  <c r="I989" i="6" s="1"/>
  <c r="AA989" i="6"/>
  <c r="AA988" i="6" s="1"/>
  <c r="AA987" i="6" s="1"/>
  <c r="AA986" i="6" s="1"/>
  <c r="AA985" i="6" s="1"/>
  <c r="AA984" i="6" s="1"/>
  <c r="AA983" i="6" s="1"/>
  <c r="AA982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W1425" i="6"/>
  <c r="X1425" i="6"/>
  <c r="J1367" i="6"/>
  <c r="J1356" i="6"/>
  <c r="J1139" i="6"/>
  <c r="J1193" i="6"/>
  <c r="J1105" i="6"/>
  <c r="J1127" i="6"/>
  <c r="J829" i="6"/>
  <c r="X803" i="6"/>
  <c r="W803" i="6"/>
  <c r="J803" i="6"/>
  <c r="X880" i="6"/>
  <c r="W880" i="6"/>
  <c r="J880" i="6"/>
  <c r="W746" i="6"/>
  <c r="X746" i="6"/>
  <c r="J746" i="6"/>
  <c r="J783" i="6"/>
  <c r="J447" i="6"/>
  <c r="J441" i="6"/>
  <c r="W414" i="6"/>
  <c r="J414" i="6"/>
  <c r="X414" i="6"/>
  <c r="J445" i="6"/>
  <c r="J279" i="6"/>
  <c r="W231" i="6"/>
  <c r="X231" i="6"/>
  <c r="J231" i="6"/>
  <c r="X55" i="6"/>
  <c r="J55" i="6"/>
  <c r="W55" i="6"/>
  <c r="X47" i="6"/>
  <c r="J47" i="6"/>
  <c r="W47" i="6"/>
  <c r="W143" i="6"/>
  <c r="J143" i="6"/>
  <c r="X143" i="6"/>
  <c r="J76" i="6"/>
  <c r="J4" i="6"/>
  <c r="X57" i="6"/>
  <c r="W57" i="6"/>
  <c r="J57" i="6"/>
  <c r="X86" i="6"/>
  <c r="J86" i="6"/>
  <c r="W86" i="6"/>
  <c r="J14" i="6"/>
  <c r="N544" i="6"/>
  <c r="Z1542" i="6"/>
  <c r="Z1543" i="6" s="1"/>
  <c r="Z1544" i="6" s="1"/>
  <c r="Z1545" i="6" s="1"/>
  <c r="Z1546" i="6" s="1"/>
  <c r="Z1547" i="6" s="1"/>
  <c r="Z1548" i="6" s="1"/>
  <c r="Z1549" i="6" s="1"/>
  <c r="H1542" i="6"/>
  <c r="I1542" i="6" s="1"/>
  <c r="H512" i="6"/>
  <c r="I512" i="6" s="1"/>
  <c r="AA512" i="6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Y1168" i="6"/>
  <c r="K1168" i="6" s="1"/>
  <c r="M1168" i="6" s="1"/>
  <c r="V1130" i="6"/>
  <c r="Y713" i="6"/>
  <c r="K713" i="6" s="1"/>
  <c r="M713" i="6" s="1"/>
  <c r="Y892" i="6"/>
  <c r="K892" i="6" s="1"/>
  <c r="M892" i="6" s="1"/>
  <c r="Y543" i="6"/>
  <c r="K543" i="6" s="1"/>
  <c r="M543" i="6" s="1"/>
  <c r="Y446" i="6"/>
  <c r="K446" i="6" s="1"/>
  <c r="M446" i="6" s="1"/>
  <c r="P446" i="6" s="1"/>
  <c r="Y46" i="6"/>
  <c r="K46" i="6" s="1"/>
  <c r="M46" i="6" s="1"/>
  <c r="J1469" i="6"/>
  <c r="J1427" i="6"/>
  <c r="X1427" i="6"/>
  <c r="W1427" i="6"/>
  <c r="J1387" i="6"/>
  <c r="J1421" i="6"/>
  <c r="X1421" i="6"/>
  <c r="W1421" i="6"/>
  <c r="J1236" i="6"/>
  <c r="J1223" i="6"/>
  <c r="W1163" i="6"/>
  <c r="X1163" i="6"/>
  <c r="J1163" i="6"/>
  <c r="J1209" i="6"/>
  <c r="J879" i="6"/>
  <c r="X879" i="6"/>
  <c r="W879" i="6"/>
  <c r="J855" i="6"/>
  <c r="X855" i="6"/>
  <c r="W855" i="6"/>
  <c r="J794" i="6"/>
  <c r="X794" i="6"/>
  <c r="W794" i="6"/>
  <c r="X1035" i="6"/>
  <c r="W1035" i="6"/>
  <c r="J1035" i="6"/>
  <c r="J774" i="6"/>
  <c r="X712" i="6"/>
  <c r="W712" i="6"/>
  <c r="J712" i="6"/>
  <c r="J640" i="6"/>
  <c r="J411" i="6"/>
  <c r="X411" i="6"/>
  <c r="W411" i="6"/>
  <c r="J387" i="6"/>
  <c r="W726" i="6"/>
  <c r="X726" i="6"/>
  <c r="J726" i="6"/>
  <c r="J656" i="6"/>
  <c r="X656" i="6"/>
  <c r="W656" i="6"/>
  <c r="X666" i="6"/>
  <c r="W666" i="6"/>
  <c r="J666" i="6"/>
  <c r="J361" i="6"/>
  <c r="W179" i="6"/>
  <c r="J179" i="6"/>
  <c r="X179" i="6"/>
  <c r="J169" i="6"/>
  <c r="X169" i="6"/>
  <c r="W169" i="6"/>
  <c r="J96" i="6"/>
  <c r="J24" i="6"/>
  <c r="X153" i="6"/>
  <c r="W153" i="6"/>
  <c r="J153" i="6"/>
  <c r="H371" i="6"/>
  <c r="I371" i="6" s="1"/>
  <c r="H370" i="6"/>
  <c r="I370" i="6" s="1"/>
  <c r="AA370" i="6"/>
  <c r="AA369" i="6" s="1"/>
  <c r="AA368" i="6" s="1"/>
  <c r="AA367" i="6" s="1"/>
  <c r="AA366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511" i="6"/>
  <c r="AA1365" i="6"/>
  <c r="Z1365" i="6"/>
  <c r="N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N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Y416" i="6"/>
  <c r="K416" i="6" s="1"/>
  <c r="M416" i="6" s="1"/>
  <c r="V441" i="6"/>
  <c r="V24" i="6"/>
  <c r="Y40" i="6"/>
  <c r="K40" i="6" s="1"/>
  <c r="M40" i="6" s="1"/>
  <c r="J315" i="6"/>
  <c r="J1595" i="6"/>
  <c r="W1612" i="6"/>
  <c r="X1612" i="6"/>
  <c r="J1612" i="6"/>
  <c r="J1554" i="6"/>
  <c r="J1506" i="6"/>
  <c r="J1494" i="6"/>
  <c r="J1454" i="6"/>
  <c r="J1482" i="6"/>
  <c r="W1420" i="6"/>
  <c r="X1420" i="6"/>
  <c r="J1420" i="6"/>
  <c r="J1400" i="6"/>
  <c r="W1412" i="6"/>
  <c r="X1412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W1084" i="6"/>
  <c r="J1084" i="6"/>
  <c r="X1084" i="6"/>
  <c r="W1164" i="6"/>
  <c r="J1164" i="6"/>
  <c r="X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W667" i="6"/>
  <c r="X667" i="6"/>
  <c r="J667" i="6"/>
  <c r="W595" i="6"/>
  <c r="X595" i="6"/>
  <c r="J595" i="6"/>
  <c r="W671" i="6"/>
  <c r="X671" i="6"/>
  <c r="J671" i="6"/>
  <c r="W599" i="6"/>
  <c r="X599" i="6"/>
  <c r="J599" i="6"/>
  <c r="W582" i="6"/>
  <c r="X582" i="6"/>
  <c r="J582" i="6"/>
  <c r="W570" i="6"/>
  <c r="X570" i="6"/>
  <c r="J570" i="6"/>
  <c r="J558" i="6"/>
  <c r="J546" i="6"/>
  <c r="W687" i="6"/>
  <c r="X687" i="6"/>
  <c r="J687" i="6"/>
  <c r="W615" i="6"/>
  <c r="X615" i="6"/>
  <c r="J615" i="6"/>
  <c r="J536" i="6"/>
  <c r="W472" i="6"/>
  <c r="X472" i="6"/>
  <c r="J472" i="6"/>
  <c r="W491" i="6"/>
  <c r="X491" i="6"/>
  <c r="J491" i="6"/>
  <c r="J398" i="6"/>
  <c r="X398" i="6"/>
  <c r="W398" i="6"/>
  <c r="W504" i="6"/>
  <c r="X504" i="6"/>
  <c r="J504" i="6"/>
  <c r="J529" i="6"/>
  <c r="W534" i="6"/>
  <c r="X534" i="6"/>
  <c r="J534" i="6"/>
  <c r="W464" i="6"/>
  <c r="X464" i="6"/>
  <c r="J464" i="6"/>
  <c r="W483" i="6"/>
  <c r="X483" i="6"/>
  <c r="J483" i="6"/>
  <c r="W282" i="6"/>
  <c r="J282" i="6"/>
  <c r="X282" i="6"/>
  <c r="W234" i="6"/>
  <c r="J234" i="6"/>
  <c r="X234" i="6"/>
  <c r="W186" i="6"/>
  <c r="X186" i="6"/>
  <c r="J186" i="6"/>
  <c r="W308" i="6"/>
  <c r="J308" i="6"/>
  <c r="X308" i="6"/>
  <c r="J260" i="6"/>
  <c r="W212" i="6"/>
  <c r="J212" i="6"/>
  <c r="X212" i="6"/>
  <c r="J352" i="6"/>
  <c r="J273" i="6"/>
  <c r="X225" i="6"/>
  <c r="J225" i="6"/>
  <c r="W225" i="6"/>
  <c r="W150" i="6"/>
  <c r="X150" i="6"/>
  <c r="J150" i="6"/>
  <c r="W148" i="6"/>
  <c r="X148" i="6"/>
  <c r="J148" i="6"/>
  <c r="W152" i="6"/>
  <c r="X152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Z206" i="6"/>
  <c r="H206" i="6"/>
  <c r="I206" i="6" s="1"/>
  <c r="Z205" i="6"/>
  <c r="H205" i="6"/>
  <c r="I205" i="6" s="1"/>
  <c r="AA205" i="6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H1346" i="6"/>
  <c r="I1346" i="6" s="1"/>
  <c r="N1134" i="6"/>
  <c r="Z1311" i="6"/>
  <c r="H1311" i="6"/>
  <c r="I1311" i="6" s="1"/>
  <c r="AA1311" i="6"/>
  <c r="Z1299" i="6"/>
  <c r="H1299" i="6"/>
  <c r="I1299" i="6" s="1"/>
  <c r="AA1299" i="6"/>
  <c r="Z1314" i="6"/>
  <c r="H1314" i="6"/>
  <c r="I1314" i="6" s="1"/>
  <c r="AA1314" i="6"/>
  <c r="Z1298" i="6"/>
  <c r="N1298" i="6"/>
  <c r="H1298" i="6"/>
  <c r="I1298" i="6" s="1"/>
  <c r="AA1298" i="6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Z179" i="6"/>
  <c r="H179" i="6"/>
  <c r="I179" i="6" s="1"/>
  <c r="AA179" i="6"/>
  <c r="AA178" i="6"/>
  <c r="Z178" i="6"/>
  <c r="H178" i="6"/>
  <c r="I178" i="6" s="1"/>
  <c r="H177" i="6"/>
  <c r="I177" i="6" s="1"/>
  <c r="AA177" i="6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Y503" i="6"/>
  <c r="K503" i="6" s="1"/>
  <c r="M503" i="6" s="1"/>
  <c r="Y794" i="6"/>
  <c r="K794" i="6" s="1"/>
  <c r="M794" i="6" s="1"/>
  <c r="Y411" i="6"/>
  <c r="K411" i="6" s="1"/>
  <c r="M411" i="6" s="1"/>
  <c r="V445" i="6"/>
  <c r="Y165" i="6"/>
  <c r="K165" i="6" s="1"/>
  <c r="M165" i="6" s="1"/>
  <c r="V9" i="6"/>
  <c r="J331" i="6"/>
  <c r="W1600" i="6"/>
  <c r="X1600" i="6"/>
  <c r="J1600" i="6"/>
  <c r="J311" i="6"/>
  <c r="W1613" i="6"/>
  <c r="X1613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W1162" i="6"/>
  <c r="X1162" i="6"/>
  <c r="J1162" i="6"/>
  <c r="J1196" i="6"/>
  <c r="W1090" i="6"/>
  <c r="J1090" i="6"/>
  <c r="X1090" i="6"/>
  <c r="J1134" i="6"/>
  <c r="J1096" i="6"/>
  <c r="W1092" i="6"/>
  <c r="X1092" i="6"/>
  <c r="J1092" i="6"/>
  <c r="J991" i="6"/>
  <c r="X1089" i="6"/>
  <c r="J1089" i="6"/>
  <c r="W1089" i="6"/>
  <c r="W895" i="6"/>
  <c r="X895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W729" i="6"/>
  <c r="X729" i="6"/>
  <c r="J729" i="6"/>
  <c r="J831" i="6"/>
  <c r="W697" i="6"/>
  <c r="X697" i="6"/>
  <c r="J697" i="6"/>
  <c r="J625" i="6"/>
  <c r="W701" i="6"/>
  <c r="X701" i="6"/>
  <c r="J701" i="6"/>
  <c r="J629" i="6"/>
  <c r="W587" i="6"/>
  <c r="X587" i="6"/>
  <c r="J587" i="6"/>
  <c r="W575" i="6"/>
  <c r="X575" i="6"/>
  <c r="J575" i="6"/>
  <c r="W563" i="6"/>
  <c r="X563" i="6"/>
  <c r="J563" i="6"/>
  <c r="J551" i="6"/>
  <c r="J539" i="6"/>
  <c r="W717" i="6"/>
  <c r="X717" i="6"/>
  <c r="J717" i="6"/>
  <c r="J645" i="6"/>
  <c r="J446" i="6"/>
  <c r="W502" i="6"/>
  <c r="X502" i="6"/>
  <c r="J502" i="6"/>
  <c r="J521" i="6"/>
  <c r="J532" i="6"/>
  <c r="W462" i="6"/>
  <c r="X462" i="6"/>
  <c r="J462" i="6"/>
  <c r="W487" i="6"/>
  <c r="X487" i="6"/>
  <c r="J487" i="6"/>
  <c r="W494" i="6"/>
  <c r="X494" i="6"/>
  <c r="J494" i="6"/>
  <c r="J513" i="6"/>
  <c r="W302" i="6"/>
  <c r="J302" i="6"/>
  <c r="X302" i="6"/>
  <c r="W254" i="6"/>
  <c r="J254" i="6"/>
  <c r="X254" i="6"/>
  <c r="W206" i="6"/>
  <c r="J206" i="6"/>
  <c r="X206" i="6"/>
  <c r="J280" i="6"/>
  <c r="W232" i="6"/>
  <c r="J232" i="6"/>
  <c r="X232" i="6"/>
  <c r="X293" i="6"/>
  <c r="J293" i="6"/>
  <c r="W293" i="6"/>
  <c r="X245" i="6"/>
  <c r="J245" i="6"/>
  <c r="W245" i="6"/>
  <c r="X197" i="6"/>
  <c r="J197" i="6"/>
  <c r="W197" i="6"/>
  <c r="W180" i="6"/>
  <c r="J180" i="6"/>
  <c r="X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AA287" i="6"/>
  <c r="AA286" i="6" s="1"/>
  <c r="AA285" i="6" s="1"/>
  <c r="AA284" i="6" s="1"/>
  <c r="AA283" i="6" s="1"/>
  <c r="AA282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Y672" i="6"/>
  <c r="K672" i="6" s="1"/>
  <c r="M672" i="6" s="1"/>
  <c r="Y414" i="6"/>
  <c r="K414" i="6" s="1"/>
  <c r="M414" i="6" s="1"/>
  <c r="Y407" i="6"/>
  <c r="K407" i="6" s="1"/>
  <c r="M407" i="6" s="1"/>
  <c r="V28" i="6"/>
  <c r="V25" i="6"/>
  <c r="J337" i="6"/>
  <c r="J1582" i="6"/>
  <c r="X1598" i="6"/>
  <c r="J1598" i="6"/>
  <c r="W1598" i="6"/>
  <c r="J1447" i="6"/>
  <c r="W1423" i="6"/>
  <c r="J1423" i="6"/>
  <c r="X1423" i="6"/>
  <c r="J1419" i="6"/>
  <c r="X1419" i="6"/>
  <c r="W1419" i="6"/>
  <c r="J1123" i="6"/>
  <c r="X1177" i="6"/>
  <c r="J1177" i="6"/>
  <c r="W1177" i="6"/>
  <c r="W1087" i="6"/>
  <c r="J1087" i="6"/>
  <c r="X1087" i="6"/>
  <c r="X1026" i="6"/>
  <c r="W1026" i="6"/>
  <c r="J1026" i="6"/>
  <c r="J873" i="6"/>
  <c r="X873" i="6"/>
  <c r="W873" i="6"/>
  <c r="W849" i="6"/>
  <c r="X849" i="6"/>
  <c r="J849" i="6"/>
  <c r="J900" i="6"/>
  <c r="W813" i="6"/>
  <c r="X813" i="6"/>
  <c r="J813" i="6"/>
  <c r="X795" i="6"/>
  <c r="W795" i="6"/>
  <c r="J795" i="6"/>
  <c r="J781" i="6"/>
  <c r="J770" i="6"/>
  <c r="X757" i="6"/>
  <c r="W757" i="6"/>
  <c r="J757" i="6"/>
  <c r="J431" i="6"/>
  <c r="X457" i="6"/>
  <c r="J457" i="6"/>
  <c r="W457" i="6"/>
  <c r="J390" i="6"/>
  <c r="J412" i="6"/>
  <c r="X412" i="6"/>
  <c r="W412" i="6"/>
  <c r="J339" i="6"/>
  <c r="J263" i="6"/>
  <c r="W215" i="6"/>
  <c r="X215" i="6"/>
  <c r="J215" i="6"/>
  <c r="J103" i="6"/>
  <c r="X31" i="6"/>
  <c r="J31" i="6"/>
  <c r="W31" i="6"/>
  <c r="J95" i="6"/>
  <c r="J23" i="6"/>
  <c r="J119" i="6"/>
  <c r="X52" i="6"/>
  <c r="W52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H450" i="6"/>
  <c r="I450" i="6" s="1"/>
  <c r="H1184" i="6"/>
  <c r="I1184" i="6" s="1"/>
  <c r="Z1195" i="6"/>
  <c r="H1195" i="6"/>
  <c r="I1195" i="6" s="1"/>
  <c r="AA1195" i="6"/>
  <c r="H1185" i="6"/>
  <c r="I1185" i="6" s="1"/>
  <c r="AA1185" i="6"/>
  <c r="AA1184" i="6" s="1"/>
  <c r="Z1178" i="6"/>
  <c r="Z1179" i="6" s="1"/>
  <c r="Z1180" i="6" s="1"/>
  <c r="Z1181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AA1045" i="6"/>
  <c r="H1045" i="6"/>
  <c r="I1045" i="6" s="1"/>
  <c r="H340" i="6"/>
  <c r="I340" i="6" s="1"/>
  <c r="H339" i="6"/>
  <c r="I339" i="6" s="1"/>
  <c r="Z338" i="6"/>
  <c r="Z339" i="6" s="1"/>
  <c r="Z340" i="6" s="1"/>
  <c r="Z341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AA821" i="6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W1623" i="6"/>
  <c r="X1623" i="6"/>
  <c r="J1623" i="6"/>
  <c r="W1621" i="6"/>
  <c r="X1621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W1422" i="6"/>
  <c r="X1422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W1082" i="6"/>
  <c r="J1082" i="6"/>
  <c r="X1082" i="6"/>
  <c r="W1122" i="6"/>
  <c r="J1122" i="6"/>
  <c r="X1122" i="6"/>
  <c r="W1168" i="6"/>
  <c r="J1168" i="6"/>
  <c r="X1168" i="6"/>
  <c r="J1180" i="6"/>
  <c r="J1001" i="6"/>
  <c r="J989" i="6"/>
  <c r="J979" i="6"/>
  <c r="W812" i="6"/>
  <c r="J812" i="6"/>
  <c r="X812" i="6"/>
  <c r="J920" i="6"/>
  <c r="J963" i="6"/>
  <c r="J910" i="6"/>
  <c r="J826" i="6"/>
  <c r="J977" i="6"/>
  <c r="W897" i="6"/>
  <c r="J897" i="6"/>
  <c r="X897" i="6"/>
  <c r="J942" i="6"/>
  <c r="J823" i="6"/>
  <c r="X748" i="6"/>
  <c r="J748" i="6"/>
  <c r="W748" i="6"/>
  <c r="W685" i="6"/>
  <c r="X685" i="6"/>
  <c r="J685" i="6"/>
  <c r="W613" i="6"/>
  <c r="X613" i="6"/>
  <c r="J613" i="6"/>
  <c r="W689" i="6"/>
  <c r="X689" i="6"/>
  <c r="J689" i="6"/>
  <c r="W617" i="6"/>
  <c r="X617" i="6"/>
  <c r="J617" i="6"/>
  <c r="W585" i="6"/>
  <c r="X585" i="6"/>
  <c r="J585" i="6"/>
  <c r="W573" i="6"/>
  <c r="X573" i="6"/>
  <c r="J573" i="6"/>
  <c r="J561" i="6"/>
  <c r="J549" i="6"/>
  <c r="W705" i="6"/>
  <c r="X705" i="6"/>
  <c r="J705" i="6"/>
  <c r="J633" i="6"/>
  <c r="J438" i="6"/>
  <c r="W490" i="6"/>
  <c r="X490" i="6"/>
  <c r="J490" i="6"/>
  <c r="J509" i="6"/>
  <c r="J416" i="6"/>
  <c r="X416" i="6"/>
  <c r="W416" i="6"/>
  <c r="J522" i="6"/>
  <c r="J448" i="6"/>
  <c r="W475" i="6"/>
  <c r="X475" i="6"/>
  <c r="J475" i="6"/>
  <c r="W482" i="6"/>
  <c r="X482" i="6"/>
  <c r="J482" i="6"/>
  <c r="W501" i="6"/>
  <c r="X501" i="6"/>
  <c r="J501" i="6"/>
  <c r="W294" i="6"/>
  <c r="J294" i="6"/>
  <c r="X294" i="6"/>
  <c r="W246" i="6"/>
  <c r="J246" i="6"/>
  <c r="X246" i="6"/>
  <c r="W198" i="6"/>
  <c r="J198" i="6"/>
  <c r="X198" i="6"/>
  <c r="J356" i="6"/>
  <c r="J272" i="6"/>
  <c r="W224" i="6"/>
  <c r="J224" i="6"/>
  <c r="X224" i="6"/>
  <c r="J354" i="6"/>
  <c r="X285" i="6"/>
  <c r="J285" i="6"/>
  <c r="W285" i="6"/>
  <c r="X237" i="6"/>
  <c r="J237" i="6"/>
  <c r="W237" i="6"/>
  <c r="W168" i="6"/>
  <c r="X168" i="6"/>
  <c r="J168" i="6"/>
  <c r="W166" i="6"/>
  <c r="X166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AA315" i="6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Z990" i="6"/>
  <c r="H990" i="6"/>
  <c r="I990" i="6" s="1"/>
  <c r="AA990" i="6"/>
  <c r="Z996" i="6"/>
  <c r="H996" i="6"/>
  <c r="I996" i="6" s="1"/>
  <c r="AA996" i="6"/>
  <c r="Z1002" i="6"/>
  <c r="H1002" i="6"/>
  <c r="I1002" i="6" s="1"/>
  <c r="AA1002" i="6"/>
  <c r="Q1572" i="6"/>
  <c r="Q1132" i="6"/>
  <c r="P25" i="9"/>
  <c r="Y1141" i="6"/>
  <c r="K1141" i="6" s="1"/>
  <c r="M1141" i="6" s="1"/>
  <c r="V422" i="6"/>
  <c r="Y426" i="6"/>
  <c r="K426" i="6" s="1"/>
  <c r="M426" i="6" s="1"/>
  <c r="P426" i="6" s="1"/>
  <c r="U16" i="6"/>
  <c r="J328" i="6"/>
  <c r="J319" i="6"/>
  <c r="W1606" i="6"/>
  <c r="X1606" i="6"/>
  <c r="J1606" i="6"/>
  <c r="J1597" i="6"/>
  <c r="J1581" i="6"/>
  <c r="W1614" i="6"/>
  <c r="X1614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W1416" i="6"/>
  <c r="X1416" i="6"/>
  <c r="J1416" i="6"/>
  <c r="J1389" i="6"/>
  <c r="W1428" i="6"/>
  <c r="X1428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W1174" i="6"/>
  <c r="X1174" i="6"/>
  <c r="J1174" i="6"/>
  <c r="J1112" i="6"/>
  <c r="X1153" i="6"/>
  <c r="J1153" i="6"/>
  <c r="W1153" i="6"/>
  <c r="J1130" i="6"/>
  <c r="W1068" i="6"/>
  <c r="J1068" i="6"/>
  <c r="X1068" i="6"/>
  <c r="J1102" i="6"/>
  <c r="J1138" i="6"/>
  <c r="X1161" i="6"/>
  <c r="J1161" i="6"/>
  <c r="W1161" i="6"/>
  <c r="J994" i="6"/>
  <c r="W982" i="6"/>
  <c r="J982" i="6"/>
  <c r="X982" i="6"/>
  <c r="J907" i="6"/>
  <c r="J937" i="6"/>
  <c r="J832" i="6"/>
  <c r="J950" i="6"/>
  <c r="W850" i="6"/>
  <c r="J850" i="6"/>
  <c r="X850" i="6"/>
  <c r="J921" i="6"/>
  <c r="J940" i="6"/>
  <c r="W846" i="6"/>
  <c r="J846" i="6"/>
  <c r="X846" i="6"/>
  <c r="J935" i="6"/>
  <c r="J972" i="6"/>
  <c r="W741" i="6"/>
  <c r="J741" i="6"/>
  <c r="X741" i="6"/>
  <c r="J815" i="6"/>
  <c r="W739" i="6"/>
  <c r="J739" i="6"/>
  <c r="X739" i="6"/>
  <c r="W715" i="6"/>
  <c r="X715" i="6"/>
  <c r="J715" i="6"/>
  <c r="J643" i="6"/>
  <c r="X728" i="6"/>
  <c r="W728" i="6"/>
  <c r="J728" i="6"/>
  <c r="W719" i="6"/>
  <c r="X719" i="6"/>
  <c r="J719" i="6"/>
  <c r="W647" i="6"/>
  <c r="X647" i="6"/>
  <c r="J647" i="6"/>
  <c r="W590" i="6"/>
  <c r="X590" i="6"/>
  <c r="J590" i="6"/>
  <c r="W578" i="6"/>
  <c r="X578" i="6"/>
  <c r="J578" i="6"/>
  <c r="W566" i="6"/>
  <c r="X566" i="6"/>
  <c r="J566" i="6"/>
  <c r="J554" i="6"/>
  <c r="J542" i="6"/>
  <c r="W663" i="6"/>
  <c r="X663" i="6"/>
  <c r="J663" i="6"/>
  <c r="W458" i="6"/>
  <c r="J458" i="6"/>
  <c r="X458" i="6"/>
  <c r="J520" i="6"/>
  <c r="W467" i="6"/>
  <c r="X467" i="6"/>
  <c r="J467" i="6"/>
  <c r="W480" i="6"/>
  <c r="X480" i="6"/>
  <c r="J480" i="6"/>
  <c r="W505" i="6"/>
  <c r="X505" i="6"/>
  <c r="J505" i="6"/>
  <c r="J512" i="6"/>
  <c r="J342" i="6"/>
  <c r="J266" i="6"/>
  <c r="W218" i="6"/>
  <c r="J218" i="6"/>
  <c r="X218" i="6"/>
  <c r="W292" i="6"/>
  <c r="J292" i="6"/>
  <c r="X292" i="6"/>
  <c r="W244" i="6"/>
  <c r="J244" i="6"/>
  <c r="X244" i="6"/>
  <c r="W196" i="6"/>
  <c r="J196" i="6"/>
  <c r="X196" i="6"/>
  <c r="X305" i="6"/>
  <c r="J305" i="6"/>
  <c r="W305" i="6"/>
  <c r="J257" i="6"/>
  <c r="X209" i="6"/>
  <c r="J209" i="6"/>
  <c r="W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AA1409" i="6"/>
  <c r="AA1408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653" i="6"/>
  <c r="K653" i="6" s="1"/>
  <c r="M653" i="6" s="1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X801" i="6"/>
  <c r="W801" i="6"/>
  <c r="J801" i="6"/>
  <c r="X868" i="6"/>
  <c r="W868" i="6"/>
  <c r="J868" i="6"/>
  <c r="X793" i="6"/>
  <c r="W793" i="6"/>
  <c r="J793" i="6"/>
  <c r="W742" i="6"/>
  <c r="X742" i="6"/>
  <c r="J742" i="6"/>
  <c r="J443" i="6"/>
  <c r="W408" i="6"/>
  <c r="J408" i="6"/>
  <c r="X408" i="6"/>
  <c r="J275" i="6"/>
  <c r="W227" i="6"/>
  <c r="X227" i="6"/>
  <c r="J227" i="6"/>
  <c r="X49" i="6"/>
  <c r="J49" i="6"/>
  <c r="W49" i="6"/>
  <c r="J113" i="6"/>
  <c r="X41" i="6"/>
  <c r="J41" i="6"/>
  <c r="W41" i="6"/>
  <c r="J137" i="6"/>
  <c r="J70" i="6"/>
  <c r="X51" i="6"/>
  <c r="W51" i="6"/>
  <c r="J51" i="6"/>
  <c r="J80" i="6"/>
  <c r="J8" i="6"/>
  <c r="H372" i="6"/>
  <c r="I372" i="6" s="1"/>
  <c r="AA372" i="6"/>
  <c r="AA371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X22" i="9"/>
  <c r="Y444" i="6"/>
  <c r="K444" i="6" s="1"/>
  <c r="M444" i="6" s="1"/>
  <c r="P444" i="6" s="1"/>
  <c r="J1569" i="6"/>
  <c r="J1541" i="6"/>
  <c r="J1507" i="6"/>
  <c r="J1465" i="6"/>
  <c r="W1417" i="6"/>
  <c r="J1417" i="6"/>
  <c r="X1417" i="6"/>
  <c r="J1234" i="6"/>
  <c r="X1234" i="6"/>
  <c r="W1234" i="6"/>
  <c r="J1221" i="6"/>
  <c r="J1207" i="6"/>
  <c r="W1159" i="6"/>
  <c r="X1159" i="6"/>
  <c r="J1159" i="6"/>
  <c r="J1097" i="6"/>
  <c r="J877" i="6"/>
  <c r="X877" i="6"/>
  <c r="W877" i="6"/>
  <c r="J853" i="6"/>
  <c r="X853" i="6"/>
  <c r="W853" i="6"/>
  <c r="J792" i="6"/>
  <c r="X792" i="6"/>
  <c r="W792" i="6"/>
  <c r="X1023" i="6"/>
  <c r="W1023" i="6"/>
  <c r="J1023" i="6"/>
  <c r="X706" i="6"/>
  <c r="W706" i="6"/>
  <c r="J706" i="6"/>
  <c r="J634" i="6"/>
  <c r="J409" i="6"/>
  <c r="X409" i="6"/>
  <c r="W409" i="6"/>
  <c r="J385" i="6"/>
  <c r="J722" i="6"/>
  <c r="X722" i="6"/>
  <c r="W722" i="6"/>
  <c r="J650" i="6"/>
  <c r="X650" i="6"/>
  <c r="W650" i="6"/>
  <c r="X660" i="6"/>
  <c r="W660" i="6"/>
  <c r="J660" i="6"/>
  <c r="J359" i="6"/>
  <c r="W175" i="6"/>
  <c r="J175" i="6"/>
  <c r="X175" i="6"/>
  <c r="J163" i="6"/>
  <c r="X163" i="6"/>
  <c r="W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AA67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N1317" i="6"/>
  <c r="H1317" i="6"/>
  <c r="I1317" i="6" s="1"/>
  <c r="AA1317" i="6"/>
  <c r="Z1301" i="6"/>
  <c r="N1301" i="6"/>
  <c r="H1301" i="6"/>
  <c r="I1301" i="6" s="1"/>
  <c r="AA1301" i="6"/>
  <c r="Z1309" i="6"/>
  <c r="N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746" i="6"/>
  <c r="K746" i="6" s="1"/>
  <c r="M74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X1021" i="6"/>
  <c r="W1021" i="6"/>
  <c r="J1021" i="6"/>
  <c r="X1016" i="6"/>
  <c r="W1016" i="6"/>
  <c r="J1016" i="6"/>
  <c r="J887" i="6"/>
  <c r="X887" i="6"/>
  <c r="W887" i="6"/>
  <c r="J863" i="6"/>
  <c r="X863" i="6"/>
  <c r="W863" i="6"/>
  <c r="J802" i="6"/>
  <c r="X802" i="6"/>
  <c r="W802" i="6"/>
  <c r="X664" i="6"/>
  <c r="W664" i="6"/>
  <c r="J664" i="6"/>
  <c r="W734" i="6"/>
  <c r="J734" i="6"/>
  <c r="X734" i="6"/>
  <c r="W459" i="6"/>
  <c r="X459" i="6"/>
  <c r="J459" i="6"/>
  <c r="J419" i="6"/>
  <c r="X419" i="6"/>
  <c r="W419" i="6"/>
  <c r="J395" i="6"/>
  <c r="X395" i="6"/>
  <c r="W395" i="6"/>
  <c r="J680" i="6"/>
  <c r="X680" i="6"/>
  <c r="W680" i="6"/>
  <c r="J608" i="6"/>
  <c r="X608" i="6"/>
  <c r="W608" i="6"/>
  <c r="X690" i="6"/>
  <c r="W690" i="6"/>
  <c r="J690" i="6"/>
  <c r="X618" i="6"/>
  <c r="W618" i="6"/>
  <c r="J618" i="6"/>
  <c r="J382" i="6"/>
  <c r="J121" i="6"/>
  <c r="X48" i="6"/>
  <c r="J48" i="6"/>
  <c r="W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671" i="6"/>
  <c r="K671" i="6" s="1"/>
  <c r="M671" i="6" s="1"/>
  <c r="Y750" i="6"/>
  <c r="K750" i="6" s="1"/>
  <c r="M750" i="6" s="1"/>
  <c r="Y790" i="6"/>
  <c r="K790" i="6" s="1"/>
  <c r="M790" i="6" s="1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W1624" i="6"/>
  <c r="X1624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W1158" i="6"/>
  <c r="X1158" i="6"/>
  <c r="J1158" i="6"/>
  <c r="W1160" i="6"/>
  <c r="J1160" i="6"/>
  <c r="X1160" i="6"/>
  <c r="W1086" i="6"/>
  <c r="J1086" i="6"/>
  <c r="X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W725" i="6"/>
  <c r="X725" i="6"/>
  <c r="J725" i="6"/>
  <c r="J819" i="6"/>
  <c r="W691" i="6"/>
  <c r="X691" i="6"/>
  <c r="J691" i="6"/>
  <c r="J619" i="6"/>
  <c r="W695" i="6"/>
  <c r="X695" i="6"/>
  <c r="J695" i="6"/>
  <c r="J623" i="6"/>
  <c r="W586" i="6"/>
  <c r="X586" i="6"/>
  <c r="J586" i="6"/>
  <c r="W574" i="6"/>
  <c r="X574" i="6"/>
  <c r="J574" i="6"/>
  <c r="W562" i="6"/>
  <c r="X562" i="6"/>
  <c r="J562" i="6"/>
  <c r="J550" i="6"/>
  <c r="W711" i="6"/>
  <c r="X711" i="6"/>
  <c r="J711" i="6"/>
  <c r="J639" i="6"/>
  <c r="J442" i="6"/>
  <c r="W496" i="6"/>
  <c r="X496" i="6"/>
  <c r="J496" i="6"/>
  <c r="J515" i="6"/>
  <c r="J422" i="6"/>
  <c r="X422" i="6"/>
  <c r="W422" i="6"/>
  <c r="J528" i="6"/>
  <c r="W481" i="6"/>
  <c r="X481" i="6"/>
  <c r="J481" i="6"/>
  <c r="W488" i="6"/>
  <c r="X488" i="6"/>
  <c r="J488" i="6"/>
  <c r="J507" i="6"/>
  <c r="W298" i="6"/>
  <c r="J298" i="6"/>
  <c r="X298" i="6"/>
  <c r="W250" i="6"/>
  <c r="J250" i="6"/>
  <c r="X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X241" i="6"/>
  <c r="J241" i="6"/>
  <c r="W241" i="6"/>
  <c r="X193" i="6"/>
  <c r="J193" i="6"/>
  <c r="W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Z1182" i="6"/>
  <c r="Z1183" i="6" s="1"/>
  <c r="Z1184" i="6" s="1"/>
  <c r="Z1185" i="6" s="1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AA66" i="6"/>
  <c r="Z66" i="6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AA344" i="6"/>
  <c r="AA343" i="6" s="1"/>
  <c r="AA342" i="6" s="1"/>
  <c r="AA341" i="6" s="1"/>
  <c r="AA340" i="6" s="1"/>
  <c r="AA339" i="6" s="1"/>
  <c r="AA338" i="6" s="1"/>
  <c r="H343" i="6"/>
  <c r="I343" i="6" s="1"/>
  <c r="Z342" i="6"/>
  <c r="Z343" i="6" s="1"/>
  <c r="Z344" i="6" s="1"/>
  <c r="H342" i="6"/>
  <c r="I342" i="6" s="1"/>
  <c r="Z345" i="6"/>
  <c r="H345" i="6"/>
  <c r="I345" i="6" s="1"/>
  <c r="AA345" i="6"/>
  <c r="Z361" i="6"/>
  <c r="H361" i="6"/>
  <c r="I361" i="6" s="1"/>
  <c r="AA361" i="6"/>
  <c r="H822" i="6"/>
  <c r="I822" i="6" s="1"/>
  <c r="AA822" i="6"/>
  <c r="Z822" i="6"/>
  <c r="Z825" i="6"/>
  <c r="H825" i="6"/>
  <c r="I825" i="6" s="1"/>
  <c r="AA825" i="6"/>
  <c r="AA820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AA92" i="6"/>
  <c r="H92" i="6"/>
  <c r="I92" i="6" s="1"/>
  <c r="AA104" i="6"/>
  <c r="Z104" i="6"/>
  <c r="H104" i="6"/>
  <c r="I104" i="6" s="1"/>
  <c r="H260" i="6"/>
  <c r="I260" i="6" s="1"/>
  <c r="AA260" i="6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AA905" i="6"/>
  <c r="H905" i="6"/>
  <c r="I905" i="6" s="1"/>
  <c r="U1316" i="6"/>
  <c r="U1365" i="6"/>
  <c r="U1317" i="6"/>
  <c r="U11" i="6"/>
  <c r="J1533" i="6"/>
  <c r="J1485" i="6"/>
  <c r="J1481" i="6"/>
  <c r="J1240" i="6"/>
  <c r="J1227" i="6"/>
  <c r="W1171" i="6"/>
  <c r="J1171" i="6"/>
  <c r="X1171" i="6"/>
  <c r="J1141" i="6"/>
  <c r="J883" i="6"/>
  <c r="X883" i="6"/>
  <c r="W883" i="6"/>
  <c r="J859" i="6"/>
  <c r="X859" i="6"/>
  <c r="W859" i="6"/>
  <c r="J798" i="6"/>
  <c r="X798" i="6"/>
  <c r="W798" i="6"/>
  <c r="X724" i="6"/>
  <c r="W724" i="6"/>
  <c r="J724" i="6"/>
  <c r="X652" i="6"/>
  <c r="W652" i="6"/>
  <c r="J652" i="6"/>
  <c r="J415" i="6"/>
  <c r="X415" i="6"/>
  <c r="W415" i="6"/>
  <c r="J391" i="6"/>
  <c r="J367" i="6"/>
  <c r="J668" i="6"/>
  <c r="X668" i="6"/>
  <c r="W668" i="6"/>
  <c r="X678" i="6"/>
  <c r="W678" i="6"/>
  <c r="J678" i="6"/>
  <c r="X606" i="6"/>
  <c r="W606" i="6"/>
  <c r="J606" i="6"/>
  <c r="J380" i="6"/>
  <c r="J365" i="6"/>
  <c r="W187" i="6"/>
  <c r="J187" i="6"/>
  <c r="X187" i="6"/>
  <c r="J108" i="6"/>
  <c r="X36" i="6"/>
  <c r="J36" i="6"/>
  <c r="W36" i="6"/>
  <c r="X165" i="6"/>
  <c r="W165" i="6"/>
  <c r="J165" i="6"/>
  <c r="AA764" i="6"/>
  <c r="AA763" i="6" s="1"/>
  <c r="AA762" i="6" s="1"/>
  <c r="AA761" i="6" s="1"/>
  <c r="AA760" i="6" s="1"/>
  <c r="AA759" i="6" s="1"/>
  <c r="AA758" i="6" s="1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Z1043" i="6"/>
  <c r="H594" i="6"/>
  <c r="I594" i="6" s="1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N424" i="6"/>
  <c r="H436" i="6"/>
  <c r="I436" i="6" s="1"/>
  <c r="AA436" i="6"/>
  <c r="Z436" i="6"/>
  <c r="Z423" i="6"/>
  <c r="Z424" i="6" s="1"/>
  <c r="Z425" i="6" s="1"/>
  <c r="Z426" i="6" s="1"/>
  <c r="Z427" i="6" s="1"/>
  <c r="Z428" i="6" s="1"/>
  <c r="Z429" i="6" s="1"/>
  <c r="H423" i="6"/>
  <c r="I423" i="6" s="1"/>
  <c r="Z441" i="6"/>
  <c r="H441" i="6"/>
  <c r="I441" i="6" s="1"/>
  <c r="AA441" i="6"/>
  <c r="AA442" i="6"/>
  <c r="Z442" i="6"/>
  <c r="N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Y751" i="6"/>
  <c r="K751" i="6" s="1"/>
  <c r="M751" i="6" s="1"/>
  <c r="U544" i="6"/>
  <c r="Y443" i="6"/>
  <c r="K443" i="6" s="1"/>
  <c r="M443" i="6" s="1"/>
  <c r="P443" i="6" s="1"/>
  <c r="V27" i="6"/>
  <c r="J1517" i="6"/>
  <c r="J1511" i="6"/>
  <c r="J1531" i="6"/>
  <c r="J1483" i="6"/>
  <c r="J1411" i="6"/>
  <c r="X1411" i="6"/>
  <c r="W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X1034" i="6"/>
  <c r="W1034" i="6"/>
  <c r="J1034" i="6"/>
  <c r="X1024" i="6"/>
  <c r="J1024" i="6"/>
  <c r="W1024" i="6"/>
  <c r="J869" i="6"/>
  <c r="W869" i="6"/>
  <c r="X869" i="6"/>
  <c r="J808" i="6"/>
  <c r="X808" i="6"/>
  <c r="W808" i="6"/>
  <c r="J784" i="6"/>
  <c r="X892" i="6"/>
  <c r="J892" i="6"/>
  <c r="W892" i="6"/>
  <c r="X682" i="6"/>
  <c r="W682" i="6"/>
  <c r="J682" i="6"/>
  <c r="X610" i="6"/>
  <c r="W610" i="6"/>
  <c r="J610" i="6"/>
  <c r="J425" i="6"/>
  <c r="J401" i="6"/>
  <c r="X401" i="6"/>
  <c r="W401" i="6"/>
  <c r="J377" i="6"/>
  <c r="J698" i="6"/>
  <c r="X698" i="6"/>
  <c r="W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Z1437" i="6"/>
  <c r="H1437" i="6"/>
  <c r="I1437" i="6" s="1"/>
  <c r="AA1437" i="6"/>
  <c r="AA1436" i="6" s="1"/>
  <c r="AA1435" i="6" s="1"/>
  <c r="Z1449" i="6"/>
  <c r="H1449" i="6"/>
  <c r="I1449" i="6" s="1"/>
  <c r="AA1449" i="6"/>
  <c r="Y495" i="6"/>
  <c r="K495" i="6" s="1"/>
  <c r="M495" i="6" s="1"/>
  <c r="J317" i="6"/>
  <c r="W1602" i="6"/>
  <c r="J1602" i="6"/>
  <c r="X1602" i="6"/>
  <c r="J1577" i="6"/>
  <c r="W1608" i="6"/>
  <c r="X1608" i="6"/>
  <c r="J1608" i="6"/>
  <c r="W1616" i="6"/>
  <c r="X1616" i="6"/>
  <c r="J1616" i="6"/>
  <c r="J1574" i="6"/>
  <c r="J1546" i="6"/>
  <c r="J1544" i="6"/>
  <c r="J1508" i="6"/>
  <c r="W1514" i="6"/>
  <c r="J1514" i="6"/>
  <c r="X1514" i="6"/>
  <c r="W1424" i="6"/>
  <c r="X1424" i="6"/>
  <c r="J1424" i="6"/>
  <c r="J1452" i="6"/>
  <c r="J1462" i="6"/>
  <c r="W1410" i="6"/>
  <c r="X1410" i="6"/>
  <c r="J1410" i="6"/>
  <c r="J1345" i="6"/>
  <c r="J1293" i="6"/>
  <c r="J1331" i="6"/>
  <c r="J1312" i="6"/>
  <c r="J1317" i="6"/>
  <c r="W1290" i="6"/>
  <c r="J1290" i="6"/>
  <c r="X1290" i="6"/>
  <c r="J1259" i="6"/>
  <c r="W1170" i="6"/>
  <c r="X1170" i="6"/>
  <c r="J1170" i="6"/>
  <c r="J1204" i="6"/>
  <c r="W1150" i="6"/>
  <c r="X1150" i="6"/>
  <c r="J1150" i="6"/>
  <c r="J1108" i="6"/>
  <c r="J1104" i="6"/>
  <c r="X1085" i="6"/>
  <c r="J1085" i="6"/>
  <c r="W1085" i="6"/>
  <c r="J1114" i="6"/>
  <c r="X1077" i="6"/>
  <c r="J1077" i="6"/>
  <c r="W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W713" i="6"/>
  <c r="X713" i="6"/>
  <c r="J713" i="6"/>
  <c r="J641" i="6"/>
  <c r="W589" i="6"/>
  <c r="X589" i="6"/>
  <c r="J589" i="6"/>
  <c r="W577" i="6"/>
  <c r="X577" i="6"/>
  <c r="J577" i="6"/>
  <c r="W565" i="6"/>
  <c r="X565" i="6"/>
  <c r="J565" i="6"/>
  <c r="J553" i="6"/>
  <c r="J541" i="6"/>
  <c r="X594" i="6"/>
  <c r="W594" i="6"/>
  <c r="J594" i="6"/>
  <c r="W657" i="6"/>
  <c r="X657" i="6"/>
  <c r="J657" i="6"/>
  <c r="W454" i="6"/>
  <c r="J454" i="6"/>
  <c r="X454" i="6"/>
  <c r="J514" i="6"/>
  <c r="J432" i="6"/>
  <c r="W461" i="6"/>
  <c r="X461" i="6"/>
  <c r="J461" i="6"/>
  <c r="J538" i="6"/>
  <c r="W474" i="6"/>
  <c r="X474" i="6"/>
  <c r="J474" i="6"/>
  <c r="W499" i="6"/>
  <c r="X499" i="6"/>
  <c r="J499" i="6"/>
  <c r="W506" i="6"/>
  <c r="X506" i="6"/>
  <c r="J506" i="6"/>
  <c r="J525" i="6"/>
  <c r="J436" i="6"/>
  <c r="W338" i="6"/>
  <c r="J338" i="6"/>
  <c r="X338" i="6"/>
  <c r="J262" i="6"/>
  <c r="W214" i="6"/>
  <c r="J214" i="6"/>
  <c r="X214" i="6"/>
  <c r="W366" i="6"/>
  <c r="X366" i="6"/>
  <c r="J366" i="6"/>
  <c r="W288" i="6"/>
  <c r="J288" i="6"/>
  <c r="X288" i="6"/>
  <c r="W240" i="6"/>
  <c r="J240" i="6"/>
  <c r="X240" i="6"/>
  <c r="W192" i="6"/>
  <c r="J192" i="6"/>
  <c r="X192" i="6"/>
  <c r="X301" i="6"/>
  <c r="J301" i="6"/>
  <c r="W301" i="6"/>
  <c r="X253" i="6"/>
  <c r="J253" i="6"/>
  <c r="W253" i="6"/>
  <c r="X205" i="6"/>
  <c r="J205" i="6"/>
  <c r="W205" i="6"/>
  <c r="J120" i="6"/>
  <c r="X189" i="6"/>
  <c r="J189" i="6"/>
  <c r="W189" i="6"/>
  <c r="J122" i="6"/>
  <c r="AA382" i="6"/>
  <c r="Z382" i="6"/>
  <c r="H382" i="6"/>
  <c r="I382" i="6" s="1"/>
  <c r="AA384" i="6"/>
  <c r="Z384" i="6"/>
  <c r="H384" i="6"/>
  <c r="I384" i="6" s="1"/>
  <c r="AA373" i="6"/>
  <c r="H373" i="6"/>
  <c r="I373" i="6" s="1"/>
  <c r="Z373" i="6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Z1326" i="6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1239" i="6"/>
  <c r="Z1240" i="6" s="1"/>
  <c r="Z1241" i="6" s="1"/>
  <c r="Z853" i="6"/>
  <c r="H853" i="6"/>
  <c r="I853" i="6" s="1"/>
  <c r="AA853" i="6"/>
  <c r="Z849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Z1579" i="6"/>
  <c r="Z1578" i="6"/>
  <c r="H1578" i="6"/>
  <c r="I1578" i="6" s="1"/>
  <c r="AA1578" i="6"/>
  <c r="AA1589" i="6"/>
  <c r="Z1589" i="6"/>
  <c r="H1589" i="6"/>
  <c r="I1589" i="6" s="1"/>
  <c r="Z1590" i="6"/>
  <c r="H1590" i="6"/>
  <c r="I1590" i="6" s="1"/>
  <c r="AA1590" i="6"/>
  <c r="V1373" i="6"/>
  <c r="U540" i="6"/>
  <c r="V444" i="6"/>
  <c r="Y413" i="6"/>
  <c r="K413" i="6" s="1"/>
  <c r="M413" i="6" s="1"/>
  <c r="J333" i="6"/>
  <c r="J1539" i="6"/>
  <c r="J1463" i="6"/>
  <c r="J1451" i="6"/>
  <c r="J1385" i="6"/>
  <c r="J1363" i="6"/>
  <c r="J1205" i="6"/>
  <c r="J1135" i="6"/>
  <c r="J1185" i="6"/>
  <c r="X1093" i="6"/>
  <c r="W1093" i="6"/>
  <c r="J1093" i="6"/>
  <c r="J821" i="6"/>
  <c r="X799" i="6"/>
  <c r="W799" i="6"/>
  <c r="J799" i="6"/>
  <c r="X789" i="6"/>
  <c r="W789" i="6"/>
  <c r="J789" i="6"/>
  <c r="W738" i="6"/>
  <c r="X738" i="6"/>
  <c r="J738" i="6"/>
  <c r="J769" i="6"/>
  <c r="J439" i="6"/>
  <c r="W402" i="6"/>
  <c r="J402" i="6"/>
  <c r="X402" i="6"/>
  <c r="J424" i="6"/>
  <c r="J271" i="6"/>
  <c r="W223" i="6"/>
  <c r="X223" i="6"/>
  <c r="J223" i="6"/>
  <c r="J115" i="6"/>
  <c r="X43" i="6"/>
  <c r="J43" i="6"/>
  <c r="W43" i="6"/>
  <c r="J107" i="6"/>
  <c r="X35" i="6"/>
  <c r="J35" i="6"/>
  <c r="W35" i="6"/>
  <c r="J131" i="6"/>
  <c r="X64" i="6"/>
  <c r="W64" i="6"/>
  <c r="J64" i="6"/>
  <c r="J117" i="6"/>
  <c r="X45" i="6"/>
  <c r="W45" i="6"/>
  <c r="J45" i="6"/>
  <c r="J74" i="6"/>
  <c r="X2" i="6"/>
  <c r="J2" i="6"/>
  <c r="W2" i="6"/>
  <c r="Z1094" i="6"/>
  <c r="Z1095" i="6" s="1"/>
  <c r="Z1096" i="6" s="1"/>
  <c r="Z1097" i="6" s="1"/>
  <c r="Z1098" i="6" s="1"/>
  <c r="H1094" i="6"/>
  <c r="I1094" i="6" s="1"/>
  <c r="H1098" i="6"/>
  <c r="I1098" i="6" s="1"/>
  <c r="Z1099" i="6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Z682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H680" i="6"/>
  <c r="I680" i="6" s="1"/>
  <c r="AA680" i="6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Z1605" i="6"/>
  <c r="H1605" i="6"/>
  <c r="I1605" i="6" s="1"/>
  <c r="AA1605" i="6"/>
  <c r="AA1604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H625" i="6"/>
  <c r="I625" i="6" s="1"/>
  <c r="Z625" i="6"/>
  <c r="AA643" i="6"/>
  <c r="H643" i="6"/>
  <c r="I643" i="6" s="1"/>
  <c r="Z643" i="6"/>
  <c r="AA633" i="6"/>
  <c r="Z633" i="6"/>
  <c r="H633" i="6"/>
  <c r="I633" i="6" s="1"/>
  <c r="AA623" i="6"/>
  <c r="AA622" i="6" s="1"/>
  <c r="H623" i="6"/>
  <c r="I623" i="6" s="1"/>
  <c r="AA641" i="6"/>
  <c r="H641" i="6"/>
  <c r="I641" i="6" s="1"/>
  <c r="Z641" i="6"/>
  <c r="V1126" i="6"/>
  <c r="Y886" i="6"/>
  <c r="K886" i="6" s="1"/>
  <c r="M886" i="6" s="1"/>
  <c r="Y793" i="6"/>
  <c r="K793" i="6" s="1"/>
  <c r="M793" i="6" s="1"/>
  <c r="Y722" i="6"/>
  <c r="K722" i="6" s="1"/>
  <c r="M722" i="6" s="1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W1429" i="6"/>
  <c r="X1429" i="6"/>
  <c r="J1429" i="6"/>
  <c r="J1437" i="6"/>
  <c r="J1362" i="6"/>
  <c r="J1220" i="6"/>
  <c r="J1125" i="6"/>
  <c r="J1009" i="6"/>
  <c r="J1115" i="6"/>
  <c r="X884" i="6"/>
  <c r="W884" i="6"/>
  <c r="J884" i="6"/>
  <c r="J841" i="6"/>
  <c r="X876" i="6"/>
  <c r="W876" i="6"/>
  <c r="J876" i="6"/>
  <c r="X866" i="6"/>
  <c r="W866" i="6"/>
  <c r="J866" i="6"/>
  <c r="J764" i="6"/>
  <c r="X754" i="6"/>
  <c r="W754" i="6"/>
  <c r="J754" i="6"/>
  <c r="X756" i="6"/>
  <c r="J756" i="6"/>
  <c r="W756" i="6"/>
  <c r="X755" i="6"/>
  <c r="W755" i="6"/>
  <c r="J755" i="6"/>
  <c r="J371" i="6"/>
  <c r="J449" i="6"/>
  <c r="W291" i="6"/>
  <c r="X291" i="6"/>
  <c r="J291" i="6"/>
  <c r="W243" i="6"/>
  <c r="X243" i="6"/>
  <c r="J243" i="6"/>
  <c r="W195" i="6"/>
  <c r="X195" i="6"/>
  <c r="J195" i="6"/>
  <c r="J73" i="6"/>
  <c r="X65" i="6"/>
  <c r="X66" i="6" s="1"/>
  <c r="J65" i="6"/>
  <c r="W65" i="6"/>
  <c r="W161" i="6"/>
  <c r="J161" i="6"/>
  <c r="X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N42" i="6"/>
  <c r="AA1560" i="6"/>
  <c r="Z1560" i="6"/>
  <c r="H1560" i="6"/>
  <c r="I1560" i="6" s="1"/>
  <c r="Z526" i="6"/>
  <c r="H526" i="6"/>
  <c r="I526" i="6" s="1"/>
  <c r="AA526" i="6"/>
  <c r="N1352" i="6"/>
  <c r="H1352" i="6"/>
  <c r="I1352" i="6" s="1"/>
  <c r="AA1046" i="6"/>
  <c r="Z1046" i="6"/>
  <c r="H1046" i="6"/>
  <c r="I1046" i="6" s="1"/>
  <c r="Z1066" i="6"/>
  <c r="Z1067" i="6" s="1"/>
  <c r="Z1068" i="6" s="1"/>
  <c r="Z1069" i="6" s="1"/>
  <c r="Z1070" i="6" s="1"/>
  <c r="Z1071" i="6" s="1"/>
  <c r="Z1072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Z290" i="6"/>
  <c r="H290" i="6"/>
  <c r="I290" i="6" s="1"/>
  <c r="Z289" i="6"/>
  <c r="H289" i="6"/>
  <c r="I289" i="6" s="1"/>
  <c r="AA289" i="6"/>
  <c r="AA288" i="6" s="1"/>
  <c r="Z1463" i="6"/>
  <c r="Z1464" i="6" s="1"/>
  <c r="H1463" i="6"/>
  <c r="I1463" i="6" s="1"/>
  <c r="Z1469" i="6"/>
  <c r="H1469" i="6"/>
  <c r="I1469" i="6" s="1"/>
  <c r="AA1469" i="6"/>
  <c r="Z1465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742" i="6"/>
  <c r="K742" i="6" s="1"/>
  <c r="M742" i="6" s="1"/>
  <c r="Y536" i="6"/>
  <c r="K536" i="6" s="1"/>
  <c r="M536" i="6" s="1"/>
  <c r="Y53" i="6"/>
  <c r="K53" i="6" s="1"/>
  <c r="M53" i="6" s="1"/>
  <c r="J1560" i="6"/>
  <c r="J1553" i="6"/>
  <c r="J1489" i="6"/>
  <c r="J1499" i="6"/>
  <c r="J1242" i="6"/>
  <c r="J1229" i="6"/>
  <c r="W1175" i="6"/>
  <c r="J1175" i="6"/>
  <c r="X1175" i="6"/>
  <c r="J1143" i="6"/>
  <c r="J1121" i="6"/>
  <c r="J800" i="6"/>
  <c r="X800" i="6"/>
  <c r="W800" i="6"/>
  <c r="X658" i="6"/>
  <c r="W658" i="6"/>
  <c r="J658" i="6"/>
  <c r="J417" i="6"/>
  <c r="X417" i="6"/>
  <c r="W417" i="6"/>
  <c r="J393" i="6"/>
  <c r="J674" i="6"/>
  <c r="X674" i="6"/>
  <c r="W674" i="6"/>
  <c r="J602" i="6"/>
  <c r="X602" i="6"/>
  <c r="W602" i="6"/>
  <c r="X684" i="6"/>
  <c r="W684" i="6"/>
  <c r="J684" i="6"/>
  <c r="X612" i="6"/>
  <c r="W612" i="6"/>
  <c r="J612" i="6"/>
  <c r="J376" i="6"/>
  <c r="X114" i="6"/>
  <c r="J114" i="6"/>
  <c r="W114" i="6"/>
  <c r="X42" i="6"/>
  <c r="J42" i="6"/>
  <c r="W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Z1186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AA513" i="6"/>
  <c r="AA1044" i="6"/>
  <c r="AA1043" i="6" s="1"/>
  <c r="AA1042" i="6" s="1"/>
  <c r="AA1041" i="6" s="1"/>
  <c r="AA1040" i="6" s="1"/>
  <c r="AA1039" i="6" s="1"/>
  <c r="AA1038" i="6" s="1"/>
  <c r="Z1044" i="6"/>
  <c r="Z1045" i="6" s="1"/>
  <c r="H1044" i="6"/>
  <c r="I1044" i="6" s="1"/>
  <c r="AA350" i="6"/>
  <c r="Z350" i="6"/>
  <c r="H350" i="6"/>
  <c r="I350" i="6" s="1"/>
  <c r="Z347" i="6"/>
  <c r="H347" i="6"/>
  <c r="I347" i="6" s="1"/>
  <c r="AA347" i="6"/>
  <c r="AA346" i="6"/>
  <c r="Z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AA819" i="6"/>
  <c r="AA818" i="6" s="1"/>
  <c r="AA817" i="6" s="1"/>
  <c r="AA816" i="6" s="1"/>
  <c r="AA815" i="6" s="1"/>
  <c r="AA814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AA259" i="6"/>
  <c r="Z254" i="6"/>
  <c r="Z255" i="6" s="1"/>
  <c r="Z256" i="6" s="1"/>
  <c r="Z257" i="6" s="1"/>
  <c r="Z258" i="6" s="1"/>
  <c r="Z259" i="6" s="1"/>
  <c r="Z260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U8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X805" i="6"/>
  <c r="W805" i="6"/>
  <c r="J805" i="6"/>
  <c r="X751" i="6"/>
  <c r="W751" i="6"/>
  <c r="J751" i="6"/>
  <c r="X787" i="6"/>
  <c r="W787" i="6"/>
  <c r="J787" i="6"/>
  <c r="W451" i="6"/>
  <c r="X451" i="6"/>
  <c r="J451" i="6"/>
  <c r="W420" i="6"/>
  <c r="J420" i="6"/>
  <c r="X420" i="6"/>
  <c r="W283" i="6"/>
  <c r="X283" i="6"/>
  <c r="J283" i="6"/>
  <c r="W235" i="6"/>
  <c r="X235" i="6"/>
  <c r="J235" i="6"/>
  <c r="X61" i="6"/>
  <c r="J61" i="6"/>
  <c r="W61" i="6"/>
  <c r="X53" i="6"/>
  <c r="J53" i="6"/>
  <c r="W53" i="6"/>
  <c r="W149" i="6"/>
  <c r="J149" i="6"/>
  <c r="X149" i="6"/>
  <c r="J82" i="6"/>
  <c r="J10" i="6"/>
  <c r="X63" i="6"/>
  <c r="W63" i="6"/>
  <c r="J63" i="6"/>
  <c r="J92" i="6"/>
  <c r="J20" i="6"/>
  <c r="AA766" i="6"/>
  <c r="Z766" i="6"/>
  <c r="H766" i="6"/>
  <c r="I766" i="6" s="1"/>
  <c r="AA778" i="6"/>
  <c r="Z778" i="6"/>
  <c r="H778" i="6"/>
  <c r="I778" i="6" s="1"/>
  <c r="H763" i="6"/>
  <c r="I763" i="6" s="1"/>
  <c r="Z763" i="6"/>
  <c r="Z764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AA597" i="6"/>
  <c r="Z597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W1079" i="6"/>
  <c r="J1079" i="6"/>
  <c r="X1079" i="6"/>
  <c r="X1025" i="6"/>
  <c r="W1025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W303" i="6"/>
  <c r="X303" i="6"/>
  <c r="J303" i="6"/>
  <c r="J255" i="6"/>
  <c r="W207" i="6"/>
  <c r="X207" i="6"/>
  <c r="J207" i="6"/>
  <c r="J91" i="6"/>
  <c r="J19" i="6"/>
  <c r="J83" i="6"/>
  <c r="J11" i="6"/>
  <c r="J112" i="6"/>
  <c r="X40" i="6"/>
  <c r="W40" i="6"/>
  <c r="J40" i="6"/>
  <c r="J93" i="6"/>
  <c r="J21" i="6"/>
  <c r="X50" i="6"/>
  <c r="J50" i="6"/>
  <c r="W50" i="6"/>
  <c r="H1567" i="6"/>
  <c r="I1567" i="6" s="1"/>
  <c r="Z1567" i="6"/>
  <c r="AA1567" i="6"/>
  <c r="H508" i="6"/>
  <c r="I508" i="6" s="1"/>
  <c r="AA1353" i="6"/>
  <c r="AA1352" i="6" s="1"/>
  <c r="AA1351" i="6" s="1"/>
  <c r="AA1350" i="6" s="1"/>
  <c r="AA1349" i="6" s="1"/>
  <c r="AA1348" i="6" s="1"/>
  <c r="AA1347" i="6" s="1"/>
  <c r="AA1346" i="6" s="1"/>
  <c r="Z1353" i="6"/>
  <c r="H1353" i="6"/>
  <c r="I1353" i="6" s="1"/>
  <c r="Z1411" i="6"/>
  <c r="H1411" i="6"/>
  <c r="I1411" i="6" s="1"/>
  <c r="AA1411" i="6"/>
  <c r="H1407" i="6"/>
  <c r="I1407" i="6" s="1"/>
  <c r="AA1407" i="6"/>
  <c r="AA1406" i="6" s="1"/>
  <c r="AA1405" i="6" s="1"/>
  <c r="AA1404" i="6" s="1"/>
  <c r="AA1403" i="6" s="1"/>
  <c r="AA1402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X1033" i="6"/>
  <c r="W1033" i="6"/>
  <c r="J1033" i="6"/>
  <c r="X1028" i="6"/>
  <c r="W1028" i="6"/>
  <c r="J1028" i="6"/>
  <c r="X1018" i="6"/>
  <c r="W1018" i="6"/>
  <c r="J1018" i="6"/>
  <c r="X1019" i="6"/>
  <c r="J1019" i="6"/>
  <c r="W1019" i="6"/>
  <c r="J867" i="6"/>
  <c r="X867" i="6"/>
  <c r="W867" i="6"/>
  <c r="J806" i="6"/>
  <c r="X806" i="6"/>
  <c r="W806" i="6"/>
  <c r="J782" i="6"/>
  <c r="J908" i="6"/>
  <c r="X896" i="6"/>
  <c r="J896" i="6"/>
  <c r="W896" i="6"/>
  <c r="X676" i="6"/>
  <c r="W676" i="6"/>
  <c r="J676" i="6"/>
  <c r="X604" i="6"/>
  <c r="W604" i="6"/>
  <c r="J604" i="6"/>
  <c r="J423" i="6"/>
  <c r="J399" i="6"/>
  <c r="X399" i="6"/>
  <c r="W399" i="6"/>
  <c r="J375" i="6"/>
  <c r="J692" i="6"/>
  <c r="X692" i="6"/>
  <c r="W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AA932" i="6"/>
  <c r="AA931" i="6" s="1"/>
  <c r="AA930" i="6" s="1"/>
  <c r="AA929" i="6" s="1"/>
  <c r="AA928" i="6" s="1"/>
  <c r="AA927" i="6" s="1"/>
  <c r="AA926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H1318" i="6"/>
  <c r="I1318" i="6" s="1"/>
  <c r="Z1325" i="6"/>
  <c r="H1325" i="6"/>
  <c r="I1325" i="6" s="1"/>
  <c r="AA1325" i="6"/>
  <c r="Z1332" i="6"/>
  <c r="H1332" i="6"/>
  <c r="I1332" i="6" s="1"/>
  <c r="AA1332" i="6"/>
  <c r="Z1339" i="6"/>
  <c r="H1339" i="6"/>
  <c r="I1339" i="6" s="1"/>
  <c r="AA1339" i="6"/>
  <c r="N11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AA1241" i="6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H1570" i="6"/>
  <c r="I1570" i="6" s="1"/>
  <c r="H1583" i="6"/>
  <c r="I1583" i="6" s="1"/>
  <c r="N1583" i="6"/>
  <c r="AA1583" i="6"/>
  <c r="Z1583" i="6"/>
  <c r="Z1582" i="6"/>
  <c r="H1582" i="6"/>
  <c r="I1582" i="6" s="1"/>
  <c r="AA1582" i="6"/>
  <c r="H1576" i="6"/>
  <c r="I1576" i="6" s="1"/>
  <c r="AA1576" i="6"/>
  <c r="AA1575" i="6" s="1"/>
  <c r="AA1574" i="6" s="1"/>
  <c r="AA1573" i="6" s="1"/>
  <c r="AA1572" i="6" s="1"/>
  <c r="AA1571" i="6" s="1"/>
  <c r="AA1570" i="6" s="1"/>
  <c r="Z1592" i="6"/>
  <c r="H1592" i="6"/>
  <c r="I1592" i="6" s="1"/>
  <c r="AA1592" i="6"/>
  <c r="V1359" i="6"/>
  <c r="V1127" i="6"/>
  <c r="U552" i="6"/>
  <c r="V15" i="6"/>
  <c r="J335" i="6"/>
  <c r="J313" i="6"/>
  <c r="J312" i="6"/>
  <c r="J1573" i="6"/>
  <c r="W1603" i="6"/>
  <c r="X1603" i="6"/>
  <c r="J1603" i="6"/>
  <c r="W1610" i="6"/>
  <c r="X1610" i="6"/>
  <c r="J1610" i="6"/>
  <c r="J1534" i="6"/>
  <c r="J1555" i="6"/>
  <c r="J1502" i="6"/>
  <c r="W1418" i="6"/>
  <c r="X1418" i="6"/>
  <c r="J1418" i="6"/>
  <c r="J1446" i="6"/>
  <c r="J1456" i="6"/>
  <c r="J1394" i="6"/>
  <c r="W1414" i="6"/>
  <c r="X1414" i="6"/>
  <c r="J1414" i="6"/>
  <c r="J1339" i="6"/>
  <c r="W1346" i="6"/>
  <c r="X1346" i="6"/>
  <c r="J1346" i="6"/>
  <c r="J1325" i="6"/>
  <c r="J1306" i="6"/>
  <c r="J1311" i="6"/>
  <c r="J1256" i="6"/>
  <c r="W1166" i="6"/>
  <c r="X116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W854" i="6"/>
  <c r="X854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W588" i="6"/>
  <c r="X588" i="6"/>
  <c r="J588" i="6"/>
  <c r="W576" i="6"/>
  <c r="X576" i="6"/>
  <c r="J576" i="6"/>
  <c r="W564" i="6"/>
  <c r="X564" i="6"/>
  <c r="J564" i="6"/>
  <c r="J552" i="6"/>
  <c r="J540" i="6"/>
  <c r="W723" i="6"/>
  <c r="X723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W468" i="6"/>
  <c r="X468" i="6"/>
  <c r="J468" i="6"/>
  <c r="W493" i="6"/>
  <c r="X493" i="6"/>
  <c r="J493" i="6"/>
  <c r="W500" i="6"/>
  <c r="X500" i="6"/>
  <c r="J500" i="6"/>
  <c r="J519" i="6"/>
  <c r="W306" i="6"/>
  <c r="J306" i="6"/>
  <c r="X306" i="6"/>
  <c r="J258" i="6"/>
  <c r="W210" i="6"/>
  <c r="J210" i="6"/>
  <c r="X210" i="6"/>
  <c r="J348" i="6"/>
  <c r="W284" i="6"/>
  <c r="J284" i="6"/>
  <c r="X284" i="6"/>
  <c r="W236" i="6"/>
  <c r="J236" i="6"/>
  <c r="X236" i="6"/>
  <c r="W188" i="6"/>
  <c r="J188" i="6"/>
  <c r="X188" i="6"/>
  <c r="X297" i="6"/>
  <c r="J297" i="6"/>
  <c r="W297" i="6"/>
  <c r="X249" i="6"/>
  <c r="J249" i="6"/>
  <c r="W249" i="6"/>
  <c r="X201" i="6"/>
  <c r="J201" i="6"/>
  <c r="W201" i="6"/>
  <c r="W184" i="6"/>
  <c r="J184" i="6"/>
  <c r="X184" i="6"/>
  <c r="AA1106" i="6"/>
  <c r="Z1106" i="6"/>
  <c r="H1106" i="6"/>
  <c r="I1106" i="6" s="1"/>
  <c r="AA1110" i="6"/>
  <c r="Z1110" i="6"/>
  <c r="H1110" i="6"/>
  <c r="I1110" i="6" s="1"/>
  <c r="Z1101" i="6"/>
  <c r="H1101" i="6"/>
  <c r="I1101" i="6" s="1"/>
  <c r="AA1101" i="6"/>
  <c r="Z1113" i="6"/>
  <c r="H1113" i="6"/>
  <c r="I1113" i="6" s="1"/>
  <c r="AA1113" i="6"/>
  <c r="H204" i="6"/>
  <c r="I204" i="6" s="1"/>
  <c r="AA204" i="6"/>
  <c r="AA203" i="6" s="1"/>
  <c r="AA202" i="6" s="1"/>
  <c r="AA201" i="6" s="1"/>
  <c r="AA200" i="6" s="1"/>
  <c r="AA199" i="6" s="1"/>
  <c r="AA198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Z675" i="6"/>
  <c r="Z676" i="6" s="1"/>
  <c r="Z677" i="6" s="1"/>
  <c r="Z678" i="6" s="1"/>
  <c r="Z679" i="6" s="1"/>
  <c r="Z680" i="6" s="1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H1606" i="6"/>
  <c r="I1606" i="6" s="1"/>
  <c r="Z1606" i="6"/>
  <c r="H1603" i="6"/>
  <c r="I1603" i="6" s="1"/>
  <c r="AA1603" i="6"/>
  <c r="AA1602" i="6" s="1"/>
  <c r="AA1601" i="6" s="1"/>
  <c r="AA1600" i="6" s="1"/>
  <c r="AA1599" i="6" s="1"/>
  <c r="AA1598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H564" i="6"/>
  <c r="I564" i="6" s="1"/>
  <c r="H569" i="6"/>
  <c r="I569" i="6" s="1"/>
  <c r="AA569" i="6"/>
  <c r="AA568" i="6" s="1"/>
  <c r="AA567" i="6" s="1"/>
  <c r="AA566" i="6" s="1"/>
  <c r="AA565" i="6" s="1"/>
  <c r="AA564" i="6" s="1"/>
  <c r="AA563" i="6" s="1"/>
  <c r="AA562" i="6" s="1"/>
  <c r="Z574" i="6"/>
  <c r="H574" i="6"/>
  <c r="I574" i="6" s="1"/>
  <c r="AA574" i="6"/>
  <c r="Z585" i="6"/>
  <c r="H585" i="6"/>
  <c r="I585" i="6" s="1"/>
  <c r="AA585" i="6"/>
  <c r="H176" i="6"/>
  <c r="I176" i="6" s="1"/>
  <c r="AA176" i="6"/>
  <c r="AA175" i="6" s="1"/>
  <c r="AA174" i="6" s="1"/>
  <c r="AA173" i="6" s="1"/>
  <c r="AA172" i="6" s="1"/>
  <c r="AA171" i="6" s="1"/>
  <c r="AA170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H618" i="6"/>
  <c r="I618" i="6" s="1"/>
  <c r="Z636" i="6"/>
  <c r="H636" i="6"/>
  <c r="I636" i="6" s="1"/>
  <c r="AA636" i="6"/>
  <c r="Z62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Y1164" i="6"/>
  <c r="K1164" i="6" s="1"/>
  <c r="M1164" i="6" s="1"/>
  <c r="V1138" i="6"/>
  <c r="V18" i="6"/>
  <c r="V20" i="6"/>
  <c r="J320" i="6"/>
  <c r="W1625" i="6"/>
  <c r="X1625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X1169" i="6"/>
  <c r="J1169" i="6"/>
  <c r="W1169" i="6"/>
  <c r="W1080" i="6"/>
  <c r="J1080" i="6"/>
  <c r="X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W810" i="6"/>
  <c r="J810" i="6"/>
  <c r="X810" i="6"/>
  <c r="J953" i="6"/>
  <c r="J918" i="6"/>
  <c r="X749" i="6"/>
  <c r="W749" i="6"/>
  <c r="J749" i="6"/>
  <c r="X732" i="6"/>
  <c r="W732" i="6"/>
  <c r="J732" i="6"/>
  <c r="W661" i="6"/>
  <c r="X661" i="6"/>
  <c r="J661" i="6"/>
  <c r="W665" i="6"/>
  <c r="X665" i="6"/>
  <c r="J665" i="6"/>
  <c r="W593" i="6"/>
  <c r="X593" i="6"/>
  <c r="J593" i="6"/>
  <c r="W581" i="6"/>
  <c r="X581" i="6"/>
  <c r="J581" i="6"/>
  <c r="W569" i="6"/>
  <c r="X569" i="6"/>
  <c r="J569" i="6"/>
  <c r="J557" i="6"/>
  <c r="J545" i="6"/>
  <c r="W681" i="6"/>
  <c r="X681" i="6"/>
  <c r="J681" i="6"/>
  <c r="W609" i="6"/>
  <c r="X609" i="6"/>
  <c r="J609" i="6"/>
  <c r="J533" i="6"/>
  <c r="W466" i="6"/>
  <c r="X466" i="6"/>
  <c r="J466" i="6"/>
  <c r="W485" i="6"/>
  <c r="X485" i="6"/>
  <c r="J485" i="6"/>
  <c r="J392" i="6"/>
  <c r="W498" i="6"/>
  <c r="X498" i="6"/>
  <c r="J498" i="6"/>
  <c r="J523" i="6"/>
  <c r="J444" i="6"/>
  <c r="J531" i="6"/>
  <c r="W477" i="6"/>
  <c r="X477" i="6"/>
  <c r="J477" i="6"/>
  <c r="J364" i="6"/>
  <c r="J278" i="6"/>
  <c r="W230" i="6"/>
  <c r="J230" i="6"/>
  <c r="X230" i="6"/>
  <c r="W182" i="6"/>
  <c r="X182" i="6"/>
  <c r="J182" i="6"/>
  <c r="W304" i="6"/>
  <c r="J304" i="6"/>
  <c r="X304" i="6"/>
  <c r="J256" i="6"/>
  <c r="W208" i="6"/>
  <c r="J208" i="6"/>
  <c r="X208" i="6"/>
  <c r="J345" i="6"/>
  <c r="J269" i="6"/>
  <c r="X221" i="6"/>
  <c r="J221" i="6"/>
  <c r="W221" i="6"/>
  <c r="W144" i="6"/>
  <c r="X144" i="6"/>
  <c r="J144" i="6"/>
  <c r="X185" i="6"/>
  <c r="J185" i="6"/>
  <c r="W185" i="6"/>
  <c r="W142" i="6"/>
  <c r="X142" i="6"/>
  <c r="J142" i="6"/>
  <c r="W146" i="6"/>
  <c r="X146" i="6"/>
  <c r="J146" i="6"/>
  <c r="AA1015" i="6"/>
  <c r="AA1014" i="6" s="1"/>
  <c r="AA1013" i="6" s="1"/>
  <c r="AA1012" i="6" s="1"/>
  <c r="AA1011" i="6" s="1"/>
  <c r="AA1010" i="6" s="1"/>
  <c r="H1015" i="6"/>
  <c r="I1015" i="6" s="1"/>
  <c r="Z1015" i="6"/>
  <c r="Z1016" i="6" s="1"/>
  <c r="Z1017" i="6" s="1"/>
  <c r="H1013" i="6"/>
  <c r="I1013" i="6" s="1"/>
  <c r="Z1018" i="6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N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Z1074" i="6"/>
  <c r="H1074" i="6"/>
  <c r="I1074" i="6" s="1"/>
  <c r="Z1073" i="6"/>
  <c r="H1073" i="6"/>
  <c r="I1073" i="6" s="1"/>
  <c r="AA1073" i="6"/>
  <c r="AA1072" i="6" s="1"/>
  <c r="AA1071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Y143" i="6"/>
  <c r="K143" i="6" s="1"/>
  <c r="M143" i="6" s="1"/>
  <c r="J323" i="6"/>
  <c r="J1525" i="6"/>
  <c r="J1459" i="6"/>
  <c r="J1435" i="6"/>
  <c r="J1392" i="6"/>
  <c r="J1401" i="6"/>
  <c r="J1369" i="6"/>
  <c r="J1360" i="6"/>
  <c r="J1201" i="6"/>
  <c r="J1117" i="6"/>
  <c r="X1091" i="6"/>
  <c r="W1091" i="6"/>
  <c r="J1091" i="6"/>
  <c r="J885" i="6"/>
  <c r="X885" i="6"/>
  <c r="W885" i="6"/>
  <c r="J861" i="6"/>
  <c r="W861" i="6"/>
  <c r="X861" i="6"/>
  <c r="X872" i="6"/>
  <c r="W872" i="6"/>
  <c r="J872" i="6"/>
  <c r="J837" i="6"/>
  <c r="X807" i="6"/>
  <c r="W80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W239" i="6"/>
  <c r="X239" i="6"/>
  <c r="J239" i="6"/>
  <c r="W191" i="6"/>
  <c r="X191" i="6"/>
  <c r="J191" i="6"/>
  <c r="J67" i="6"/>
  <c r="X59" i="6"/>
  <c r="J59" i="6"/>
  <c r="W59" i="6"/>
  <c r="W155" i="6"/>
  <c r="J155" i="6"/>
  <c r="X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N1370" i="6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AA89" i="6"/>
  <c r="AA88" i="6" s="1"/>
  <c r="AA87" i="6" s="1"/>
  <c r="AA86" i="6" s="1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AA903" i="6"/>
  <c r="AA902" i="6" s="1"/>
  <c r="AA901" i="6" s="1"/>
  <c r="AA900" i="6" s="1"/>
  <c r="AA899" i="6" s="1"/>
  <c r="AA898" i="6" s="1"/>
  <c r="Z903" i="6"/>
  <c r="Z904" i="6" s="1"/>
  <c r="Z905" i="6" s="1"/>
  <c r="Z908" i="6"/>
  <c r="H908" i="6"/>
  <c r="I908" i="6" s="1"/>
  <c r="AA908" i="6"/>
  <c r="Z898" i="6"/>
  <c r="Z899" i="6" s="1"/>
  <c r="Z900" i="6" s="1"/>
  <c r="Z901" i="6" s="1"/>
  <c r="Z902" i="6" s="1"/>
  <c r="H898" i="6"/>
  <c r="I898" i="6" s="1"/>
  <c r="V1370" i="6"/>
  <c r="U1146" i="6"/>
  <c r="Q1134" i="6"/>
  <c r="R25" i="9"/>
  <c r="Q547" i="6"/>
  <c r="S22" i="9"/>
  <c r="Y786" i="6"/>
  <c r="Q42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W1176" i="6"/>
  <c r="X1176" i="6"/>
  <c r="J1176" i="6"/>
  <c r="W1172" i="6"/>
  <c r="X1172" i="6"/>
  <c r="J1172" i="6"/>
  <c r="X1081" i="6"/>
  <c r="J1081" i="6"/>
  <c r="W1081" i="6"/>
  <c r="J995" i="6"/>
  <c r="J983" i="6"/>
  <c r="J1003" i="6"/>
  <c r="J943" i="6"/>
  <c r="J836" i="6"/>
  <c r="J956" i="6"/>
  <c r="W862" i="6"/>
  <c r="J862" i="6"/>
  <c r="X862" i="6"/>
  <c r="J927" i="6"/>
  <c r="J946" i="6"/>
  <c r="W858" i="6"/>
  <c r="X858" i="6"/>
  <c r="J858" i="6"/>
  <c r="J941" i="6"/>
  <c r="J978" i="6"/>
  <c r="W893" i="6"/>
  <c r="J893" i="6"/>
  <c r="X893" i="6"/>
  <c r="W745" i="6"/>
  <c r="J745" i="6"/>
  <c r="X745" i="6"/>
  <c r="J827" i="6"/>
  <c r="W743" i="6"/>
  <c r="J743" i="6"/>
  <c r="X743" i="6"/>
  <c r="W721" i="6"/>
  <c r="X721" i="6"/>
  <c r="J721" i="6"/>
  <c r="W649" i="6"/>
  <c r="X649" i="6"/>
  <c r="J649" i="6"/>
  <c r="W727" i="6"/>
  <c r="J727" i="6"/>
  <c r="X727" i="6"/>
  <c r="W653" i="6"/>
  <c r="X653" i="6"/>
  <c r="J653" i="6"/>
  <c r="W591" i="6"/>
  <c r="X591" i="6"/>
  <c r="J591" i="6"/>
  <c r="W579" i="6"/>
  <c r="X579" i="6"/>
  <c r="J579" i="6"/>
  <c r="W567" i="6"/>
  <c r="X567" i="6"/>
  <c r="J567" i="6"/>
  <c r="J555" i="6"/>
  <c r="J543" i="6"/>
  <c r="W669" i="6"/>
  <c r="X669" i="6"/>
  <c r="J669" i="6"/>
  <c r="W597" i="6"/>
  <c r="X597" i="6"/>
  <c r="J597" i="6"/>
  <c r="J526" i="6"/>
  <c r="W456" i="6"/>
  <c r="X456" i="6"/>
  <c r="J456" i="6"/>
  <c r="W473" i="6"/>
  <c r="X473" i="6"/>
  <c r="J473" i="6"/>
  <c r="W486" i="6"/>
  <c r="X486" i="6"/>
  <c r="J486" i="6"/>
  <c r="J511" i="6"/>
  <c r="J518" i="6"/>
  <c r="J428" i="6"/>
  <c r="W465" i="6"/>
  <c r="X465" i="6"/>
  <c r="J465" i="6"/>
  <c r="J346" i="6"/>
  <c r="J270" i="6"/>
  <c r="W222" i="6"/>
  <c r="J222" i="6"/>
  <c r="X222" i="6"/>
  <c r="W174" i="6"/>
  <c r="X174" i="6"/>
  <c r="J174" i="6"/>
  <c r="W296" i="6"/>
  <c r="J296" i="6"/>
  <c r="X296" i="6"/>
  <c r="W248" i="6"/>
  <c r="J248" i="6"/>
  <c r="X248" i="6"/>
  <c r="W200" i="6"/>
  <c r="J200" i="6"/>
  <c r="X200" i="6"/>
  <c r="X309" i="6"/>
  <c r="J309" i="6"/>
  <c r="W309" i="6"/>
  <c r="J261" i="6"/>
  <c r="X213" i="6"/>
  <c r="J213" i="6"/>
  <c r="W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AA765" i="6"/>
  <c r="H765" i="6"/>
  <c r="I765" i="6" s="1"/>
  <c r="Z765" i="6"/>
  <c r="AA777" i="6"/>
  <c r="H777" i="6"/>
  <c r="I777" i="6" s="1"/>
  <c r="Z777" i="6"/>
  <c r="H1564" i="6"/>
  <c r="I1564" i="6" s="1"/>
  <c r="AA1564" i="6"/>
  <c r="Z1564" i="6"/>
  <c r="Z514" i="6"/>
  <c r="H514" i="6"/>
  <c r="I514" i="6" s="1"/>
  <c r="AA514" i="6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AA596" i="6"/>
  <c r="AA595" i="6" s="1"/>
  <c r="AA594" i="6" s="1"/>
  <c r="AA593" i="6" s="1"/>
  <c r="AA592" i="6" s="1"/>
  <c r="AA591" i="6" s="1"/>
  <c r="AA590" i="6" s="1"/>
  <c r="Y590" i="6" s="1"/>
  <c r="K590" i="6" s="1"/>
  <c r="M590" i="6" s="1"/>
  <c r="P590" i="6" s="1"/>
  <c r="Z614" i="6"/>
  <c r="H614" i="6"/>
  <c r="I614" i="6" s="1"/>
  <c r="AA614" i="6"/>
  <c r="H428" i="6"/>
  <c r="I428" i="6" s="1"/>
  <c r="AA428" i="6"/>
  <c r="AA427" i="6" s="1"/>
  <c r="AA426" i="6" s="1"/>
  <c r="AA425" i="6" s="1"/>
  <c r="AA424" i="6" s="1"/>
  <c r="AA423" i="6" s="1"/>
  <c r="AA422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H310" i="6"/>
  <c r="I310" i="6" s="1"/>
  <c r="Z314" i="6"/>
  <c r="Z315" i="6" s="1"/>
  <c r="Z316" i="6" s="1"/>
  <c r="H314" i="6"/>
  <c r="I314" i="6" s="1"/>
  <c r="AA314" i="6"/>
  <c r="AA313" i="6" s="1"/>
  <c r="AA312" i="6" s="1"/>
  <c r="AA311" i="6" s="1"/>
  <c r="AA310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Z987" i="6"/>
  <c r="Z988" i="6" s="1"/>
  <c r="Z989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U1143" i="6"/>
  <c r="V426" i="6"/>
  <c r="Y449" i="6"/>
  <c r="K449" i="6" s="1"/>
  <c r="M449" i="6" s="1"/>
  <c r="P449" i="6" s="1"/>
  <c r="Y159" i="6"/>
  <c r="J334" i="6"/>
  <c r="J314" i="6"/>
  <c r="W1620" i="6"/>
  <c r="X1620" i="6"/>
  <c r="J1620" i="6"/>
  <c r="W1618" i="6"/>
  <c r="X1618" i="6"/>
  <c r="J1618" i="6"/>
  <c r="W1615" i="6"/>
  <c r="X1615" i="6"/>
  <c r="J1615" i="6"/>
  <c r="W1611" i="6"/>
  <c r="X1611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W1078" i="6"/>
  <c r="J1078" i="6"/>
  <c r="X1078" i="6"/>
  <c r="W1152" i="6"/>
  <c r="J1152" i="6"/>
  <c r="X1152" i="6"/>
  <c r="W1094" i="6"/>
  <c r="X1094" i="6"/>
  <c r="J1094" i="6"/>
  <c r="X1165" i="6"/>
  <c r="J1165" i="6"/>
  <c r="W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X811" i="6"/>
  <c r="J811" i="6"/>
  <c r="W811" i="6"/>
  <c r="X744" i="6"/>
  <c r="J744" i="6"/>
  <c r="W744" i="6"/>
  <c r="W679" i="6"/>
  <c r="X679" i="6"/>
  <c r="J679" i="6"/>
  <c r="W607" i="6"/>
  <c r="X607" i="6"/>
  <c r="J607" i="6"/>
  <c r="W683" i="6"/>
  <c r="X683" i="6"/>
  <c r="J683" i="6"/>
  <c r="W611" i="6"/>
  <c r="X611" i="6"/>
  <c r="J611" i="6"/>
  <c r="W584" i="6"/>
  <c r="X584" i="6"/>
  <c r="J584" i="6"/>
  <c r="W572" i="6"/>
  <c r="X572" i="6"/>
  <c r="J572" i="6"/>
  <c r="J560" i="6"/>
  <c r="J548" i="6"/>
  <c r="W699" i="6"/>
  <c r="X699" i="6"/>
  <c r="J699" i="6"/>
  <c r="J627" i="6"/>
  <c r="J434" i="6"/>
  <c r="W484" i="6"/>
  <c r="X484" i="6"/>
  <c r="J484" i="6"/>
  <c r="W503" i="6"/>
  <c r="X503" i="6"/>
  <c r="J503" i="6"/>
  <c r="J410" i="6"/>
  <c r="X410" i="6"/>
  <c r="W410" i="6"/>
  <c r="J516" i="6"/>
  <c r="W469" i="6"/>
  <c r="X469" i="6"/>
  <c r="J469" i="6"/>
  <c r="W476" i="6"/>
  <c r="X476" i="6"/>
  <c r="J476" i="6"/>
  <c r="W495" i="6"/>
  <c r="X495" i="6"/>
  <c r="J495" i="6"/>
  <c r="W290" i="6"/>
  <c r="J290" i="6"/>
  <c r="X290" i="6"/>
  <c r="W242" i="6"/>
  <c r="J242" i="6"/>
  <c r="X242" i="6"/>
  <c r="W194" i="6"/>
  <c r="J194" i="6"/>
  <c r="X194" i="6"/>
  <c r="J344" i="6"/>
  <c r="J268" i="6"/>
  <c r="W220" i="6"/>
  <c r="J220" i="6"/>
  <c r="X220" i="6"/>
  <c r="J281" i="6"/>
  <c r="X233" i="6"/>
  <c r="J233" i="6"/>
  <c r="W233" i="6"/>
  <c r="W162" i="6"/>
  <c r="X162" i="6"/>
  <c r="J162" i="6"/>
  <c r="W160" i="6"/>
  <c r="X160" i="6"/>
  <c r="J160" i="6"/>
  <c r="W164" i="6"/>
  <c r="X164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W1075" i="6"/>
  <c r="J1075" i="6"/>
  <c r="X1075" i="6"/>
  <c r="X898" i="6"/>
  <c r="W898" i="6"/>
  <c r="J898" i="6"/>
  <c r="X890" i="6"/>
  <c r="W890" i="6"/>
  <c r="J890" i="6"/>
  <c r="J776" i="6"/>
  <c r="J766" i="6"/>
  <c r="J768" i="6"/>
  <c r="X753" i="6"/>
  <c r="W753" i="6"/>
  <c r="J753" i="6"/>
  <c r="J767" i="6"/>
  <c r="J394" i="6"/>
  <c r="X394" i="6"/>
  <c r="W394" i="6"/>
  <c r="W299" i="6"/>
  <c r="X299" i="6"/>
  <c r="J299" i="6"/>
  <c r="W251" i="6"/>
  <c r="X251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X44" i="6"/>
  <c r="J44" i="6"/>
  <c r="W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H933" i="6"/>
  <c r="I933" i="6" s="1"/>
  <c r="AA933" i="6"/>
  <c r="Z938" i="6"/>
  <c r="H938" i="6"/>
  <c r="I938" i="6" s="1"/>
  <c r="AA938" i="6"/>
  <c r="Z949" i="6"/>
  <c r="H949" i="6"/>
  <c r="I949" i="6" s="1"/>
  <c r="AA949" i="6"/>
  <c r="H1324" i="6"/>
  <c r="I1324" i="6" s="1"/>
  <c r="AA1324" i="6"/>
  <c r="AA1323" i="6" s="1"/>
  <c r="AA1322" i="6" s="1"/>
  <c r="AA1321" i="6" s="1"/>
  <c r="AA1320" i="6" s="1"/>
  <c r="AA1319" i="6" s="1"/>
  <c r="AA1318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AA1240" i="6"/>
  <c r="AA1239" i="6" s="1"/>
  <c r="AA1238" i="6" s="1"/>
  <c r="AA1237" i="6" s="1"/>
  <c r="AA1236" i="6" s="1"/>
  <c r="AA1235" i="6" s="1"/>
  <c r="AA1234" i="6" s="1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X1027" i="6"/>
  <c r="W1027" i="6"/>
  <c r="J1027" i="6"/>
  <c r="X1022" i="6"/>
  <c r="W1022" i="6"/>
  <c r="J1022" i="6"/>
  <c r="X1015" i="6"/>
  <c r="W1015" i="6"/>
  <c r="J1015" i="6"/>
  <c r="J889" i="6"/>
  <c r="X889" i="6"/>
  <c r="W889" i="6"/>
  <c r="J865" i="6"/>
  <c r="X865" i="6"/>
  <c r="W865" i="6"/>
  <c r="J804" i="6"/>
  <c r="X804" i="6"/>
  <c r="W804" i="6"/>
  <c r="J904" i="6"/>
  <c r="X670" i="6"/>
  <c r="W670" i="6"/>
  <c r="J670" i="6"/>
  <c r="X598" i="6"/>
  <c r="W598" i="6"/>
  <c r="J598" i="6"/>
  <c r="J421" i="6"/>
  <c r="X421" i="6"/>
  <c r="W421" i="6"/>
  <c r="J397" i="6"/>
  <c r="X397" i="6"/>
  <c r="W397" i="6"/>
  <c r="J686" i="6"/>
  <c r="X686" i="6"/>
  <c r="W686" i="6"/>
  <c r="J614" i="6"/>
  <c r="X614" i="6"/>
  <c r="W614" i="6"/>
  <c r="X696" i="6"/>
  <c r="W696" i="6"/>
  <c r="J696" i="6"/>
  <c r="J624" i="6"/>
  <c r="J127" i="6"/>
  <c r="X54" i="6"/>
  <c r="J54" i="6"/>
  <c r="W54" i="6"/>
  <c r="AA1102" i="6"/>
  <c r="Z1102" i="6"/>
  <c r="H1102" i="6"/>
  <c r="I1102" i="6" s="1"/>
  <c r="AA1118" i="6"/>
  <c r="Z1118" i="6"/>
  <c r="H1118" i="6"/>
  <c r="I1118" i="6" s="1"/>
  <c r="AA1100" i="6"/>
  <c r="AA1099" i="6" s="1"/>
  <c r="AA1098" i="6" s="1"/>
  <c r="AA1097" i="6" s="1"/>
  <c r="AA1096" i="6" s="1"/>
  <c r="AA1095" i="6" s="1"/>
  <c r="AA1094" i="6" s="1"/>
  <c r="Z1100" i="6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Z204" i="6" s="1"/>
  <c r="H203" i="6"/>
  <c r="I203" i="6" s="1"/>
  <c r="Z198" i="6"/>
  <c r="Z199" i="6" s="1"/>
  <c r="Z200" i="6" s="1"/>
  <c r="Z201" i="6" s="1"/>
  <c r="Z202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AA678" i="6"/>
  <c r="AA677" i="6" s="1"/>
  <c r="AA676" i="6" s="1"/>
  <c r="AA675" i="6" s="1"/>
  <c r="AA674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Z1354" i="6"/>
  <c r="H1354" i="6"/>
  <c r="I1354" i="6" s="1"/>
  <c r="AA1354" i="6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Z570" i="6"/>
  <c r="H570" i="6"/>
  <c r="I570" i="6" s="1"/>
  <c r="AA570" i="6"/>
  <c r="Z575" i="6"/>
  <c r="H575" i="6"/>
  <c r="I575" i="6" s="1"/>
  <c r="AA575" i="6"/>
  <c r="Z580" i="6"/>
  <c r="H580" i="6"/>
  <c r="I580" i="6" s="1"/>
  <c r="AA580" i="6"/>
  <c r="Z566" i="6"/>
  <c r="Z567" i="6" s="1"/>
  <c r="Z568" i="6" s="1"/>
  <c r="Z569" i="6" s="1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AA621" i="6"/>
  <c r="AA620" i="6" s="1"/>
  <c r="AA619" i="6" s="1"/>
  <c r="AA618" i="6" s="1"/>
  <c r="Z621" i="6"/>
  <c r="Z622" i="6" s="1"/>
  <c r="Z623" i="6" s="1"/>
  <c r="Z624" i="6" s="1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X1413" i="6"/>
  <c r="J1413" i="6"/>
  <c r="W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X851" i="6"/>
  <c r="W851" i="6"/>
  <c r="J790" i="6"/>
  <c r="X790" i="6"/>
  <c r="W790" i="6"/>
  <c r="J762" i="6"/>
  <c r="X700" i="6"/>
  <c r="W700" i="6"/>
  <c r="J700" i="6"/>
  <c r="J628" i="6"/>
  <c r="J435" i="6"/>
  <c r="J407" i="6"/>
  <c r="X407" i="6"/>
  <c r="W407" i="6"/>
  <c r="J383" i="6"/>
  <c r="J716" i="6"/>
  <c r="X716" i="6"/>
  <c r="W716" i="6"/>
  <c r="J644" i="6"/>
  <c r="X654" i="6"/>
  <c r="W654" i="6"/>
  <c r="J654" i="6"/>
  <c r="J357" i="6"/>
  <c r="X171" i="6"/>
  <c r="W171" i="6"/>
  <c r="J171" i="6"/>
  <c r="J370" i="6"/>
  <c r="J157" i="6"/>
  <c r="X157" i="6"/>
  <c r="W157" i="6"/>
  <c r="J84" i="6"/>
  <c r="J12" i="6"/>
  <c r="J141" i="6"/>
  <c r="H1012" i="6"/>
  <c r="I1012" i="6" s="1"/>
  <c r="AA1017" i="6"/>
  <c r="AA1016" i="6" s="1"/>
  <c r="H1017" i="6"/>
  <c r="I1017" i="6" s="1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N1549" i="6"/>
  <c r="H1549" i="6"/>
  <c r="I1549" i="6" s="1"/>
  <c r="AA1549" i="6"/>
  <c r="AA1548" i="6" s="1"/>
  <c r="AA1547" i="6" s="1"/>
  <c r="AA1546" i="6" s="1"/>
  <c r="AA1545" i="6" s="1"/>
  <c r="AA1544" i="6" s="1"/>
  <c r="AA1543" i="6" s="1"/>
  <c r="AA1542" i="6" s="1"/>
  <c r="Z510" i="6"/>
  <c r="Z511" i="6" s="1"/>
  <c r="Z512" i="6" s="1"/>
  <c r="Z513" i="6" s="1"/>
  <c r="H510" i="6"/>
  <c r="I510" i="6" s="1"/>
  <c r="AA510" i="6"/>
  <c r="AA509" i="6" s="1"/>
  <c r="AA508" i="6" s="1"/>
  <c r="AA507" i="6" s="1"/>
  <c r="AA506" i="6" s="1"/>
  <c r="H1347" i="6"/>
  <c r="I1347" i="6" s="1"/>
  <c r="AA1070" i="6"/>
  <c r="AA1069" i="6" s="1"/>
  <c r="AA1068" i="6" s="1"/>
  <c r="AA1067" i="6" s="1"/>
  <c r="AA1066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W1622" i="6"/>
  <c r="X1622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W1076" i="6"/>
  <c r="J1076" i="6"/>
  <c r="X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X864" i="6"/>
  <c r="W864" i="6"/>
  <c r="J864" i="6"/>
  <c r="J947" i="6"/>
  <c r="W856" i="6"/>
  <c r="X856" i="6"/>
  <c r="J856" i="6"/>
  <c r="J912" i="6"/>
  <c r="J839" i="6"/>
  <c r="J752" i="6"/>
  <c r="X752" i="6"/>
  <c r="W752" i="6"/>
  <c r="W747" i="6"/>
  <c r="J747" i="6"/>
  <c r="X747" i="6"/>
  <c r="W731" i="6"/>
  <c r="J731" i="6"/>
  <c r="X731" i="6"/>
  <c r="W655" i="6"/>
  <c r="X655" i="6"/>
  <c r="J655" i="6"/>
  <c r="W659" i="6"/>
  <c r="X659" i="6"/>
  <c r="J659" i="6"/>
  <c r="W592" i="6"/>
  <c r="X592" i="6"/>
  <c r="J592" i="6"/>
  <c r="W580" i="6"/>
  <c r="X580" i="6"/>
  <c r="J580" i="6"/>
  <c r="W568" i="6"/>
  <c r="X568" i="6"/>
  <c r="J568" i="6"/>
  <c r="J556" i="6"/>
  <c r="J544" i="6"/>
  <c r="W675" i="6"/>
  <c r="X675" i="6"/>
  <c r="J675" i="6"/>
  <c r="W603" i="6"/>
  <c r="X603" i="6"/>
  <c r="J603" i="6"/>
  <c r="J530" i="6"/>
  <c r="W460" i="6"/>
  <c r="X460" i="6"/>
  <c r="J460" i="6"/>
  <c r="W479" i="6"/>
  <c r="X479" i="6"/>
  <c r="J479" i="6"/>
  <c r="J386" i="6"/>
  <c r="W492" i="6"/>
  <c r="X492" i="6"/>
  <c r="J492" i="6"/>
  <c r="J517" i="6"/>
  <c r="J524" i="6"/>
  <c r="J440" i="6"/>
  <c r="W471" i="6"/>
  <c r="X471" i="6"/>
  <c r="J471" i="6"/>
  <c r="J350" i="6"/>
  <c r="J274" i="6"/>
  <c r="W226" i="6"/>
  <c r="J226" i="6"/>
  <c r="X226" i="6"/>
  <c r="W178" i="6"/>
  <c r="X178" i="6"/>
  <c r="J178" i="6"/>
  <c r="W300" i="6"/>
  <c r="J300" i="6"/>
  <c r="X300" i="6"/>
  <c r="W252" i="6"/>
  <c r="J252" i="6"/>
  <c r="X252" i="6"/>
  <c r="W204" i="6"/>
  <c r="J204" i="6"/>
  <c r="X204" i="6"/>
  <c r="J341" i="6"/>
  <c r="J265" i="6"/>
  <c r="X217" i="6"/>
  <c r="J217" i="6"/>
  <c r="W217" i="6"/>
  <c r="J138" i="6"/>
  <c r="X181" i="6"/>
  <c r="J181" i="6"/>
  <c r="W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AA65" i="6"/>
  <c r="AA64" i="6" s="1"/>
  <c r="AA63" i="6" s="1"/>
  <c r="AA62" i="6" s="1"/>
  <c r="AA61" i="6" s="1"/>
  <c r="AA60" i="6" s="1"/>
  <c r="AA59" i="6" s="1"/>
  <c r="AA58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W66" i="6" l="1"/>
  <c r="AC25" i="9"/>
  <c r="Q1145" i="6"/>
  <c r="Y249" i="6"/>
  <c r="K249" i="6" s="1"/>
  <c r="M249" i="6" s="1"/>
  <c r="Y1166" i="6"/>
  <c r="K1166" i="6" s="1"/>
  <c r="M1166" i="6" s="1"/>
  <c r="Y747" i="6"/>
  <c r="V747" i="6" s="1"/>
  <c r="U1370" i="6"/>
  <c r="U1367" i="6"/>
  <c r="U1585" i="6"/>
  <c r="Y142" i="6"/>
  <c r="K142" i="6" s="1"/>
  <c r="M142" i="6" s="1"/>
  <c r="P142" i="6" s="1"/>
  <c r="N1585" i="6"/>
  <c r="U19" i="9"/>
  <c r="Y248" i="6"/>
  <c r="K248" i="6" s="1"/>
  <c r="M248" i="6" s="1"/>
  <c r="AA232" i="6"/>
  <c r="AA231" i="6" s="1"/>
  <c r="AA230" i="6" s="1"/>
  <c r="AA229" i="6" s="1"/>
  <c r="AA228" i="6" s="1"/>
  <c r="AA1156" i="6"/>
  <c r="Y873" i="6"/>
  <c r="V873" i="6" s="1"/>
  <c r="AA17" i="9"/>
  <c r="Y1151" i="6"/>
  <c r="K1151" i="6" s="1"/>
  <c r="M1151" i="6" s="1"/>
  <c r="Y476" i="6"/>
  <c r="K476" i="6" s="1"/>
  <c r="M476" i="6" s="1"/>
  <c r="P476" i="6" s="1"/>
  <c r="AF32" i="9" s="1"/>
  <c r="Y489" i="6"/>
  <c r="K489" i="6" s="1"/>
  <c r="M489" i="6" s="1"/>
  <c r="Z792" i="6"/>
  <c r="Y792" i="6" s="1"/>
  <c r="K792" i="6" s="1"/>
  <c r="M792" i="6" s="1"/>
  <c r="P792" i="6" s="1"/>
  <c r="Y791" i="6"/>
  <c r="V791" i="6" s="1"/>
  <c r="Y803" i="6"/>
  <c r="V803" i="6" s="1"/>
  <c r="Y734" i="6"/>
  <c r="K734" i="6" s="1"/>
  <c r="M734" i="6" s="1"/>
  <c r="N734" i="6" s="1"/>
  <c r="Y891" i="6"/>
  <c r="V891" i="6" s="1"/>
  <c r="Z735" i="6"/>
  <c r="Z736" i="6" s="1"/>
  <c r="Y736" i="6" s="1"/>
  <c r="K736" i="6" s="1"/>
  <c r="M736" i="6" s="1"/>
  <c r="Y1262" i="6"/>
  <c r="K1262" i="6" s="1"/>
  <c r="M1262" i="6" s="1"/>
  <c r="P1262" i="6" s="1"/>
  <c r="AA1150" i="6"/>
  <c r="Y1150" i="6" s="1"/>
  <c r="K1150" i="6" s="1"/>
  <c r="M1150" i="6" s="1"/>
  <c r="P1150" i="6" s="1"/>
  <c r="Y1153" i="6"/>
  <c r="K1153" i="6" s="1"/>
  <c r="M1153" i="6" s="1"/>
  <c r="Z31" i="9"/>
  <c r="V721" i="6"/>
  <c r="Y735" i="6"/>
  <c r="K735" i="6" s="1"/>
  <c r="M735" i="6" s="1"/>
  <c r="Y651" i="6"/>
  <c r="K651" i="6" s="1"/>
  <c r="M651" i="6" s="1"/>
  <c r="P651" i="6" s="1"/>
  <c r="Y1163" i="6"/>
  <c r="K1163" i="6" s="1"/>
  <c r="M1163" i="6" s="1"/>
  <c r="P1163" i="6" s="1"/>
  <c r="U1163" i="6" s="1"/>
  <c r="K803" i="6"/>
  <c r="M803" i="6" s="1"/>
  <c r="P803" i="6" s="1"/>
  <c r="Y875" i="6"/>
  <c r="K875" i="6" s="1"/>
  <c r="M875" i="6" s="1"/>
  <c r="P875" i="6" s="1"/>
  <c r="Y1152" i="6"/>
  <c r="K1152" i="6" s="1"/>
  <c r="M1152" i="6" s="1"/>
  <c r="P1152" i="6" s="1"/>
  <c r="AD45" i="9"/>
  <c r="Y733" i="6"/>
  <c r="K733" i="6" s="1"/>
  <c r="M733" i="6" s="1"/>
  <c r="P733" i="6" s="1"/>
  <c r="Q733" i="6" s="1"/>
  <c r="Y744" i="6"/>
  <c r="Y650" i="6"/>
  <c r="K650" i="6" s="1"/>
  <c r="M650" i="6" s="1"/>
  <c r="N5" i="6"/>
  <c r="Y876" i="6"/>
  <c r="V876" i="6" s="1"/>
  <c r="Z483" i="6"/>
  <c r="Z484" i="6" s="1"/>
  <c r="Y484" i="6" s="1"/>
  <c r="K484" i="6" s="1"/>
  <c r="M484" i="6" s="1"/>
  <c r="P484" i="6" s="1"/>
  <c r="Q484" i="6" s="1"/>
  <c r="Y161" i="6"/>
  <c r="K161" i="6" s="1"/>
  <c r="M161" i="6" s="1"/>
  <c r="P161" i="6" s="1"/>
  <c r="Q161" i="6" s="1"/>
  <c r="Y1158" i="6"/>
  <c r="Y757" i="6"/>
  <c r="K757" i="6" s="1"/>
  <c r="M757" i="6" s="1"/>
  <c r="Y649" i="6"/>
  <c r="K649" i="6" s="1"/>
  <c r="M649" i="6" s="1"/>
  <c r="N649" i="6" s="1"/>
  <c r="Y166" i="6"/>
  <c r="V166" i="6" s="1"/>
  <c r="N1132" i="6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Y227" i="6"/>
  <c r="V227" i="6" s="1"/>
  <c r="N1314" i="6"/>
  <c r="Y397" i="6"/>
  <c r="K397" i="6" s="1"/>
  <c r="M397" i="6" s="1"/>
  <c r="P397" i="6" s="1"/>
  <c r="Z398" i="6"/>
  <c r="V240" i="6"/>
  <c r="Q1364" i="6"/>
  <c r="S1364" i="6" s="1"/>
  <c r="N429" i="6"/>
  <c r="AE17" i="9"/>
  <c r="H19" i="9"/>
  <c r="P721" i="6"/>
  <c r="Q721" i="6" s="1"/>
  <c r="N1310" i="6"/>
  <c r="N1315" i="6"/>
  <c r="U1346" i="6"/>
  <c r="Q429" i="6"/>
  <c r="T429" i="6" s="1"/>
  <c r="U1315" i="6"/>
  <c r="N1137" i="6"/>
  <c r="N1589" i="6"/>
  <c r="N796" i="6"/>
  <c r="Q1542" i="6"/>
  <c r="S1542" i="6" s="1"/>
  <c r="N1364" i="6"/>
  <c r="V403" i="6"/>
  <c r="N1369" i="6"/>
  <c r="U1369" i="6"/>
  <c r="N1135" i="6"/>
  <c r="V652" i="6"/>
  <c r="N1597" i="6"/>
  <c r="AC45" i="9"/>
  <c r="N445" i="6"/>
  <c r="X45" i="9"/>
  <c r="G45" i="9"/>
  <c r="Q796" i="6"/>
  <c r="U796" i="6"/>
  <c r="N1347" i="6"/>
  <c r="F55" i="9"/>
  <c r="U1588" i="6"/>
  <c r="Q1347" i="6"/>
  <c r="T1347" i="6" s="1"/>
  <c r="N551" i="6"/>
  <c r="U25" i="9"/>
  <c r="N1588" i="6"/>
  <c r="K1169" i="6"/>
  <c r="M1169" i="6" s="1"/>
  <c r="P1169" i="6" s="1"/>
  <c r="X19" i="9"/>
  <c r="Q1137" i="6"/>
  <c r="T1137" i="6" s="1"/>
  <c r="N1542" i="6"/>
  <c r="N1587" i="6"/>
  <c r="N559" i="6"/>
  <c r="U1596" i="6"/>
  <c r="N535" i="6"/>
  <c r="N1302" i="6"/>
  <c r="N484" i="6"/>
  <c r="N1581" i="6"/>
  <c r="O17" i="9"/>
  <c r="N1572" i="6"/>
  <c r="AE22" i="9"/>
  <c r="U1587" i="6"/>
  <c r="R17" i="9"/>
  <c r="Q1302" i="6"/>
  <c r="T1302" i="6" s="1"/>
  <c r="U559" i="6"/>
  <c r="N1174" i="6"/>
  <c r="W19" i="9"/>
  <c r="V1174" i="6"/>
  <c r="U1298" i="6"/>
  <c r="W1320" i="6"/>
  <c r="W255" i="6"/>
  <c r="X1320" i="6"/>
  <c r="W1321" i="6" s="1"/>
  <c r="P666" i="6"/>
  <c r="Z12" i="9" s="1"/>
  <c r="V666" i="6"/>
  <c r="N884" i="6"/>
  <c r="X1263" i="6"/>
  <c r="Y1263" i="6" s="1"/>
  <c r="K1263" i="6" s="1"/>
  <c r="M1263" i="6" s="1"/>
  <c r="V748" i="6"/>
  <c r="N803" i="6"/>
  <c r="N539" i="6"/>
  <c r="W1263" i="6"/>
  <c r="J1263" i="6" s="1"/>
  <c r="M31" i="9"/>
  <c r="U1586" i="6"/>
  <c r="U1310" i="6"/>
  <c r="X1487" i="6"/>
  <c r="V805" i="6"/>
  <c r="Q1589" i="6"/>
  <c r="R1589" i="6" s="1"/>
  <c r="W983" i="6"/>
  <c r="Z17" i="9"/>
  <c r="U1589" i="6"/>
  <c r="K32" i="6"/>
  <c r="M32" i="6" s="1"/>
  <c r="P32" i="6" s="1"/>
  <c r="P805" i="6"/>
  <c r="Y58" i="9" s="1"/>
  <c r="U1583" i="6"/>
  <c r="V740" i="6"/>
  <c r="K740" i="6"/>
  <c r="M740" i="6" s="1"/>
  <c r="P740" i="6" s="1"/>
  <c r="U740" i="6" s="1"/>
  <c r="K166" i="6"/>
  <c r="M166" i="6" s="1"/>
  <c r="Z1154" i="6"/>
  <c r="V43" i="6"/>
  <c r="Y229" i="6"/>
  <c r="V229" i="6" s="1"/>
  <c r="Z230" i="6"/>
  <c r="N436" i="6"/>
  <c r="K47" i="6"/>
  <c r="M47" i="6" s="1"/>
  <c r="P47" i="6" s="1"/>
  <c r="Y244" i="6"/>
  <c r="K244" i="6" s="1"/>
  <c r="M244" i="6" s="1"/>
  <c r="N244" i="6" s="1"/>
  <c r="K712" i="6"/>
  <c r="M712" i="6" s="1"/>
  <c r="V712" i="6"/>
  <c r="Y739" i="6"/>
  <c r="V739" i="6" s="1"/>
  <c r="Y481" i="6"/>
  <c r="K481" i="6" s="1"/>
  <c r="M481" i="6" s="1"/>
  <c r="N481" i="6" s="1"/>
  <c r="Z145" i="6"/>
  <c r="Y144" i="6"/>
  <c r="V144" i="6" s="1"/>
  <c r="Y729" i="6"/>
  <c r="V729" i="6" s="1"/>
  <c r="Y505" i="6"/>
  <c r="K505" i="6" s="1"/>
  <c r="M505" i="6" s="1"/>
  <c r="P505" i="6" s="1"/>
  <c r="Y810" i="6"/>
  <c r="V810" i="6" s="1"/>
  <c r="V1158" i="6"/>
  <c r="K1158" i="6"/>
  <c r="M1158" i="6" s="1"/>
  <c r="N1158" i="6" s="1"/>
  <c r="Y250" i="6"/>
  <c r="K250" i="6" s="1"/>
  <c r="M250" i="6" s="1"/>
  <c r="N250" i="6" s="1"/>
  <c r="W1487" i="6"/>
  <c r="Y1171" i="6"/>
  <c r="K1171" i="6" s="1"/>
  <c r="M1171" i="6" s="1"/>
  <c r="P1171" i="6" s="1"/>
  <c r="U1171" i="6" s="1"/>
  <c r="K744" i="6"/>
  <c r="M744" i="6" s="1"/>
  <c r="V744" i="6"/>
  <c r="AA479" i="6"/>
  <c r="Y480" i="6"/>
  <c r="K480" i="6" s="1"/>
  <c r="M480" i="6" s="1"/>
  <c r="P480" i="6" s="1"/>
  <c r="V673" i="6"/>
  <c r="Q1581" i="6"/>
  <c r="S1581" i="6" s="1"/>
  <c r="N660" i="6"/>
  <c r="V42" i="6"/>
  <c r="Y395" i="6"/>
  <c r="K395" i="6" s="1"/>
  <c r="M395" i="6" s="1"/>
  <c r="P395" i="6" s="1"/>
  <c r="R46" i="9"/>
  <c r="V156" i="6"/>
  <c r="Y396" i="6"/>
  <c r="K396" i="6" s="1"/>
  <c r="M396" i="6" s="1"/>
  <c r="P396" i="6" s="1"/>
  <c r="V660" i="6"/>
  <c r="V1173" i="6"/>
  <c r="Y226" i="6"/>
  <c r="K226" i="6" s="1"/>
  <c r="M226" i="6" s="1"/>
  <c r="P226" i="6" s="1"/>
  <c r="N1586" i="6"/>
  <c r="Y1514" i="6"/>
  <c r="K1514" i="6" s="1"/>
  <c r="M1514" i="6" s="1"/>
  <c r="Y954" i="6"/>
  <c r="K954" i="6" s="1"/>
  <c r="M954" i="6" s="1"/>
  <c r="P954" i="6" s="1"/>
  <c r="Q1133" i="6"/>
  <c r="T1133" i="6" s="1"/>
  <c r="N1316" i="6"/>
  <c r="Q447" i="6"/>
  <c r="T447" i="6" s="1"/>
  <c r="N403" i="6"/>
  <c r="V19" i="9"/>
  <c r="K655" i="6"/>
  <c r="M655" i="6" s="1"/>
  <c r="P655" i="6" s="1"/>
  <c r="U655" i="6" s="1"/>
  <c r="AF17" i="9"/>
  <c r="U1581" i="6"/>
  <c r="N1313" i="6"/>
  <c r="N447" i="6"/>
  <c r="U447" i="6"/>
  <c r="Y228" i="6"/>
  <c r="V228" i="6" s="1"/>
  <c r="Q556" i="6"/>
  <c r="R556" i="6" s="1"/>
  <c r="AB22" i="9"/>
  <c r="U556" i="6"/>
  <c r="N556" i="6"/>
  <c r="N748" i="6"/>
  <c r="K502" i="6"/>
  <c r="M502" i="6" s="1"/>
  <c r="N502" i="6" s="1"/>
  <c r="Q1313" i="6"/>
  <c r="R1313" i="6" s="1"/>
  <c r="N1356" i="6"/>
  <c r="V812" i="6"/>
  <c r="N19" i="6"/>
  <c r="U1350" i="6"/>
  <c r="U19" i="6"/>
  <c r="V657" i="6"/>
  <c r="V884" i="6"/>
  <c r="N233" i="6"/>
  <c r="M9" i="9" s="1"/>
  <c r="N1142" i="6"/>
  <c r="K163" i="6"/>
  <c r="M163" i="6" s="1"/>
  <c r="P163" i="6" s="1"/>
  <c r="U163" i="6" s="1"/>
  <c r="N1582" i="6"/>
  <c r="AA35" i="9"/>
  <c r="U1582" i="6"/>
  <c r="U1580" i="6"/>
  <c r="U23" i="6"/>
  <c r="R12" i="9"/>
  <c r="N1350" i="6"/>
  <c r="J45" i="9"/>
  <c r="W35" i="9"/>
  <c r="N732" i="6"/>
  <c r="H13" i="9" s="1"/>
  <c r="Q1291" i="6"/>
  <c r="T1291" i="6" s="1"/>
  <c r="R19" i="9"/>
  <c r="P19" i="9"/>
  <c r="N23" i="6"/>
  <c r="N1580" i="6"/>
  <c r="T17" i="9"/>
  <c r="V233" i="6"/>
  <c r="Q25" i="9"/>
  <c r="N552" i="6"/>
  <c r="N787" i="6"/>
  <c r="N673" i="6"/>
  <c r="N1579" i="6"/>
  <c r="P812" i="6"/>
  <c r="Q812" i="6" s="1"/>
  <c r="V789" i="6"/>
  <c r="V787" i="6"/>
  <c r="AC17" i="9"/>
  <c r="O11" i="9"/>
  <c r="V486" i="6"/>
  <c r="Y1170" i="6"/>
  <c r="V1170" i="6" s="1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K154" i="6"/>
  <c r="M154" i="6" s="1"/>
  <c r="P154" i="6" s="1"/>
  <c r="Q154" i="6" s="1"/>
  <c r="V154" i="6"/>
  <c r="N1596" i="6"/>
  <c r="AF19" i="9"/>
  <c r="Q1299" i="6"/>
  <c r="R1299" i="6" s="1"/>
  <c r="N17" i="9"/>
  <c r="N494" i="6"/>
  <c r="N1299" i="6"/>
  <c r="N497" i="6"/>
  <c r="V494" i="6"/>
  <c r="Y704" i="6"/>
  <c r="K704" i="6" s="1"/>
  <c r="M704" i="6" s="1"/>
  <c r="N704" i="6" s="1"/>
  <c r="Z705" i="6"/>
  <c r="V22" i="9"/>
  <c r="N1574" i="6"/>
  <c r="J19" i="9"/>
  <c r="Y1609" i="6"/>
  <c r="K1609" i="6" s="1"/>
  <c r="M1609" i="6" s="1"/>
  <c r="P1609" i="6" s="1"/>
  <c r="Q7" i="9" s="1"/>
  <c r="Q550" i="6"/>
  <c r="R550" i="6" s="1"/>
  <c r="N1571" i="6"/>
  <c r="Q1574" i="6"/>
  <c r="R1574" i="6" s="1"/>
  <c r="V1167" i="6"/>
  <c r="V497" i="6"/>
  <c r="K243" i="6"/>
  <c r="M243" i="6" s="1"/>
  <c r="P243" i="6" s="1"/>
  <c r="K498" i="6"/>
  <c r="M498" i="6" s="1"/>
  <c r="P498" i="6" s="1"/>
  <c r="Q498" i="6" s="1"/>
  <c r="T498" i="6" s="1"/>
  <c r="X87" i="6"/>
  <c r="V661" i="6"/>
  <c r="N34" i="6"/>
  <c r="J46" i="9" s="1"/>
  <c r="P240" i="6"/>
  <c r="Q240" i="6" s="1"/>
  <c r="K31" i="6"/>
  <c r="M31" i="6" s="1"/>
  <c r="N31" i="6" s="1"/>
  <c r="K55" i="6"/>
  <c r="M55" i="6" s="1"/>
  <c r="P55" i="6" s="1"/>
  <c r="V50" i="6"/>
  <c r="V34" i="6"/>
  <c r="K33" i="6"/>
  <c r="M33" i="6" s="1"/>
  <c r="P33" i="6" s="1"/>
  <c r="K1177" i="6"/>
  <c r="M1177" i="6" s="1"/>
  <c r="P1177" i="6" s="1"/>
  <c r="K879" i="6"/>
  <c r="M879" i="6" s="1"/>
  <c r="V879" i="6"/>
  <c r="Y741" i="6"/>
  <c r="K741" i="6" s="1"/>
  <c r="M741" i="6" s="1"/>
  <c r="P741" i="6" s="1"/>
  <c r="Q741" i="6" s="1"/>
  <c r="V164" i="6"/>
  <c r="Y467" i="6"/>
  <c r="K467" i="6" s="1"/>
  <c r="M467" i="6" s="1"/>
  <c r="P467" i="6" s="1"/>
  <c r="Q467" i="6" s="1"/>
  <c r="N164" i="6"/>
  <c r="N1372" i="6"/>
  <c r="N1312" i="6"/>
  <c r="N668" i="6"/>
  <c r="N738" i="6"/>
  <c r="Q1311" i="6"/>
  <c r="S1311" i="6" s="1"/>
  <c r="W87" i="6"/>
  <c r="Y1486" i="6"/>
  <c r="K1486" i="6" s="1"/>
  <c r="M1486" i="6" s="1"/>
  <c r="P1486" i="6" s="1"/>
  <c r="V809" i="6"/>
  <c r="K662" i="6"/>
  <c r="M662" i="6" s="1"/>
  <c r="P662" i="6" s="1"/>
  <c r="N1149" i="6"/>
  <c r="P711" i="6"/>
  <c r="Q711" i="6" s="1"/>
  <c r="Y160" i="6"/>
  <c r="V160" i="6" s="1"/>
  <c r="N487" i="6"/>
  <c r="V724" i="6"/>
  <c r="AG19" i="9"/>
  <c r="U1372" i="6"/>
  <c r="K883" i="6"/>
  <c r="M883" i="6" s="1"/>
  <c r="P883" i="6" s="1"/>
  <c r="Q883" i="6" s="1"/>
  <c r="T883" i="6" s="1"/>
  <c r="U1290" i="6"/>
  <c r="U17" i="9"/>
  <c r="N1363" i="6"/>
  <c r="F17" i="9"/>
  <c r="N724" i="6"/>
  <c r="N656" i="6"/>
  <c r="Y1487" i="6"/>
  <c r="K1487" i="6" s="1"/>
  <c r="M1487" i="6" s="1"/>
  <c r="N1357" i="6"/>
  <c r="Q1305" i="6"/>
  <c r="S1305" i="6" s="1"/>
  <c r="N1303" i="6"/>
  <c r="N1290" i="6"/>
  <c r="V738" i="6"/>
  <c r="N1311" i="6"/>
  <c r="Q1303" i="6"/>
  <c r="T1303" i="6" s="1"/>
  <c r="V421" i="6"/>
  <c r="N415" i="6"/>
  <c r="V796" i="6"/>
  <c r="P896" i="6"/>
  <c r="U896" i="6" s="1"/>
  <c r="K885" i="6"/>
  <c r="M885" i="6" s="1"/>
  <c r="K405" i="6"/>
  <c r="M405" i="6" s="1"/>
  <c r="P405" i="6" s="1"/>
  <c r="K418" i="6"/>
  <c r="M418" i="6" s="1"/>
  <c r="P418" i="6" s="1"/>
  <c r="Q418" i="6" s="1"/>
  <c r="S418" i="6" s="1"/>
  <c r="V736" i="6"/>
  <c r="W1235" i="6"/>
  <c r="N168" i="6"/>
  <c r="W1431" i="6"/>
  <c r="V150" i="6"/>
  <c r="K150" i="6"/>
  <c r="M150" i="6" s="1"/>
  <c r="P150" i="6" s="1"/>
  <c r="Y577" i="6"/>
  <c r="K577" i="6" s="1"/>
  <c r="M577" i="6" s="1"/>
  <c r="P577" i="6" s="1"/>
  <c r="U33" i="9" s="1"/>
  <c r="K747" i="6"/>
  <c r="M747" i="6" s="1"/>
  <c r="N747" i="6" s="1"/>
  <c r="N433" i="6"/>
  <c r="V48" i="6"/>
  <c r="V488" i="6"/>
  <c r="K493" i="6"/>
  <c r="M493" i="6" s="1"/>
  <c r="P493" i="6" s="1"/>
  <c r="K895" i="6"/>
  <c r="M895" i="6" s="1"/>
  <c r="P895" i="6" s="1"/>
  <c r="N1306" i="6"/>
  <c r="Q31" i="9"/>
  <c r="K788" i="6"/>
  <c r="M788" i="6" s="1"/>
  <c r="N788" i="6" s="1"/>
  <c r="U445" i="6"/>
  <c r="N488" i="6"/>
  <c r="K239" i="6"/>
  <c r="M239" i="6" s="1"/>
  <c r="P239" i="6" s="1"/>
  <c r="V412" i="6"/>
  <c r="V149" i="6"/>
  <c r="U433" i="6"/>
  <c r="K162" i="6"/>
  <c r="M162" i="6" s="1"/>
  <c r="P162" i="6" s="1"/>
  <c r="Q1355" i="6"/>
  <c r="R1355" i="6" s="1"/>
  <c r="P753" i="6"/>
  <c r="AC13" i="9" s="1"/>
  <c r="V659" i="6"/>
  <c r="AC31" i="9"/>
  <c r="V52" i="6"/>
  <c r="N48" i="6"/>
  <c r="V253" i="6"/>
  <c r="K41" i="6"/>
  <c r="M41" i="6" s="1"/>
  <c r="P41" i="6" s="1"/>
  <c r="V409" i="6"/>
  <c r="K802" i="6"/>
  <c r="M802" i="6" s="1"/>
  <c r="N802" i="6" s="1"/>
  <c r="U1357" i="6"/>
  <c r="N1307" i="6"/>
  <c r="V716" i="6"/>
  <c r="V1172" i="6"/>
  <c r="P1159" i="6"/>
  <c r="Q1159" i="6" s="1"/>
  <c r="Q1584" i="6"/>
  <c r="T1584" i="6" s="1"/>
  <c r="U1295" i="6"/>
  <c r="P1176" i="6"/>
  <c r="Q1176" i="6" s="1"/>
  <c r="V806" i="6"/>
  <c r="N1355" i="6"/>
  <c r="V248" i="6"/>
  <c r="P811" i="6"/>
  <c r="AE58" i="9" s="1"/>
  <c r="Q1571" i="6"/>
  <c r="S1571" i="6" s="1"/>
  <c r="N485" i="6"/>
  <c r="K664" i="6"/>
  <c r="M664" i="6" s="1"/>
  <c r="P664" i="6" s="1"/>
  <c r="K49" i="6"/>
  <c r="M49" i="6" s="1"/>
  <c r="P49" i="6" s="1"/>
  <c r="U49" i="6" s="1"/>
  <c r="Q234" i="6"/>
  <c r="T234" i="6" s="1"/>
  <c r="N30" i="6"/>
  <c r="F46" i="9" s="1"/>
  <c r="N806" i="6"/>
  <c r="L19" i="9"/>
  <c r="K157" i="6"/>
  <c r="M157" i="6" s="1"/>
  <c r="P157" i="6" s="1"/>
  <c r="N1368" i="6"/>
  <c r="V1165" i="6"/>
  <c r="P881" i="6"/>
  <c r="Q881" i="6" s="1"/>
  <c r="Q1353" i="6"/>
  <c r="S1353" i="6" s="1"/>
  <c r="N1570" i="6"/>
  <c r="V728" i="6"/>
  <c r="K45" i="9"/>
  <c r="V402" i="6"/>
  <c r="N45" i="6"/>
  <c r="N756" i="6"/>
  <c r="N153" i="6"/>
  <c r="U1584" i="6"/>
  <c r="F19" i="9"/>
  <c r="V801" i="6"/>
  <c r="P728" i="6"/>
  <c r="Q728" i="6" s="1"/>
  <c r="V795" i="6"/>
  <c r="K245" i="6"/>
  <c r="M245" i="6" s="1"/>
  <c r="V723" i="6"/>
  <c r="P710" i="6"/>
  <c r="U710" i="6" s="1"/>
  <c r="V887" i="6"/>
  <c r="N1295" i="6"/>
  <c r="N428" i="6"/>
  <c r="N1576" i="6"/>
  <c r="V798" i="6"/>
  <c r="V420" i="6"/>
  <c r="N9" i="9"/>
  <c r="Q1351" i="6"/>
  <c r="R1351" i="6" s="1"/>
  <c r="K890" i="6"/>
  <c r="M890" i="6" s="1"/>
  <c r="P890" i="6" s="1"/>
  <c r="P1165" i="6"/>
  <c r="U16" i="9" s="1"/>
  <c r="V153" i="6"/>
  <c r="V45" i="6"/>
  <c r="V881" i="6"/>
  <c r="K17" i="9"/>
  <c r="Q1576" i="6"/>
  <c r="S1576" i="6" s="1"/>
  <c r="U428" i="6"/>
  <c r="N737" i="6"/>
  <c r="M13" i="9" s="1"/>
  <c r="U423" i="6"/>
  <c r="U1292" i="6"/>
  <c r="V234" i="6"/>
  <c r="V756" i="6"/>
  <c r="N1292" i="6"/>
  <c r="N423" i="6"/>
  <c r="V1159" i="6"/>
  <c r="V30" i="6"/>
  <c r="K717" i="6"/>
  <c r="M717" i="6" s="1"/>
  <c r="P717" i="6" s="1"/>
  <c r="V492" i="6"/>
  <c r="N897" i="6"/>
  <c r="N1175" i="6"/>
  <c r="N420" i="6"/>
  <c r="L31" i="9"/>
  <c r="G31" i="9"/>
  <c r="H17" i="9"/>
  <c r="V1175" i="6"/>
  <c r="V710" i="6"/>
  <c r="V737" i="6"/>
  <c r="N234" i="6"/>
  <c r="V897" i="6"/>
  <c r="V1176" i="6"/>
  <c r="N1584" i="6"/>
  <c r="N1351" i="6"/>
  <c r="U1570" i="6"/>
  <c r="O45" i="9"/>
  <c r="V485" i="6"/>
  <c r="X815" i="6"/>
  <c r="Y815" i="6" s="1"/>
  <c r="K815" i="6" s="1"/>
  <c r="M815" i="6" s="1"/>
  <c r="V241" i="6"/>
  <c r="W927" i="6"/>
  <c r="Y1427" i="6"/>
  <c r="K1427" i="6" s="1"/>
  <c r="M1427" i="6" s="1"/>
  <c r="P1427" i="6" s="1"/>
  <c r="Q1427" i="6" s="1"/>
  <c r="Y567" i="6"/>
  <c r="K567" i="6" s="1"/>
  <c r="M567" i="6" s="1"/>
  <c r="P567" i="6" s="1"/>
  <c r="X1459" i="6"/>
  <c r="AB19" i="9"/>
  <c r="K754" i="6"/>
  <c r="M754" i="6" s="1"/>
  <c r="N754" i="6" s="1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149" i="6"/>
  <c r="Q149" i="6" s="1"/>
  <c r="V169" i="6"/>
  <c r="P37" i="6"/>
  <c r="Q427" i="6"/>
  <c r="R427" i="6" s="1"/>
  <c r="V665" i="6"/>
  <c r="N1294" i="6"/>
  <c r="N427" i="6"/>
  <c r="N1595" i="6"/>
  <c r="K725" i="6"/>
  <c r="M725" i="6" s="1"/>
  <c r="N725" i="6" s="1"/>
  <c r="V155" i="6"/>
  <c r="P727" i="6"/>
  <c r="U727" i="6" s="1"/>
  <c r="V654" i="6"/>
  <c r="V238" i="6"/>
  <c r="Q658" i="6"/>
  <c r="T658" i="6" s="1"/>
  <c r="Q1547" i="6"/>
  <c r="T1547" i="6" s="1"/>
  <c r="U1294" i="6"/>
  <c r="Q1578" i="6"/>
  <c r="S1578" i="6" s="1"/>
  <c r="Q1304" i="6"/>
  <c r="R1304" i="6" s="1"/>
  <c r="V1161" i="6"/>
  <c r="K888" i="6"/>
  <c r="M888" i="6" s="1"/>
  <c r="N888" i="6" s="1"/>
  <c r="K31" i="9"/>
  <c r="N1546" i="6"/>
  <c r="N438" i="6"/>
  <c r="V168" i="6"/>
  <c r="V31" i="9"/>
  <c r="P406" i="6"/>
  <c r="R30" i="9" s="1"/>
  <c r="N156" i="6"/>
  <c r="Q1294" i="6"/>
  <c r="T1294" i="6" s="1"/>
  <c r="V669" i="6"/>
  <c r="N743" i="6"/>
  <c r="Q1546" i="6"/>
  <c r="R1546" i="6" s="1"/>
  <c r="P13" i="6"/>
  <c r="Q13" i="6" s="1"/>
  <c r="P889" i="6"/>
  <c r="Y59" i="9" s="1"/>
  <c r="V406" i="6"/>
  <c r="N1304" i="6"/>
  <c r="N1353" i="6"/>
  <c r="K408" i="6"/>
  <c r="M408" i="6" s="1"/>
  <c r="P408" i="6" s="1"/>
  <c r="V889" i="6"/>
  <c r="N658" i="6"/>
  <c r="F45" i="9"/>
  <c r="Q1314" i="6"/>
  <c r="T1314" i="6" s="1"/>
  <c r="V249" i="6"/>
  <c r="Q438" i="6"/>
  <c r="R438" i="6" s="1"/>
  <c r="N1161" i="6"/>
  <c r="N237" i="6"/>
  <c r="U1547" i="6"/>
  <c r="V667" i="6"/>
  <c r="V757" i="6"/>
  <c r="V797" i="6"/>
  <c r="R45" i="9"/>
  <c r="U1578" i="6"/>
  <c r="P50" i="6"/>
  <c r="Z46" i="9" s="1"/>
  <c r="V804" i="6"/>
  <c r="Z19" i="9"/>
  <c r="K247" i="6"/>
  <c r="M247" i="6" s="1"/>
  <c r="N247" i="6" s="1"/>
  <c r="N169" i="6"/>
  <c r="V151" i="6"/>
  <c r="N496" i="6"/>
  <c r="U1353" i="6"/>
  <c r="K44" i="6"/>
  <c r="M44" i="6" s="1"/>
  <c r="V811" i="6"/>
  <c r="N1590" i="6"/>
  <c r="V496" i="6"/>
  <c r="V702" i="6"/>
  <c r="V743" i="6"/>
  <c r="V37" i="6"/>
  <c r="N1578" i="6"/>
  <c r="V237" i="6"/>
  <c r="V896" i="6"/>
  <c r="V813" i="6"/>
  <c r="V167" i="6"/>
  <c r="V415" i="6"/>
  <c r="Y599" i="6"/>
  <c r="K599" i="6" s="1"/>
  <c r="M599" i="6" s="1"/>
  <c r="P599" i="6" s="1"/>
  <c r="Q599" i="6" s="1"/>
  <c r="G17" i="9"/>
  <c r="Q1358" i="6"/>
  <c r="T1358" i="6" s="1"/>
  <c r="U1592" i="6"/>
  <c r="Q1590" i="6"/>
  <c r="R1590" i="6" s="1"/>
  <c r="K1160" i="6"/>
  <c r="M1160" i="6" s="1"/>
  <c r="P1160" i="6" s="1"/>
  <c r="U1160" i="6" s="1"/>
  <c r="N1592" i="6"/>
  <c r="W22" i="9"/>
  <c r="V727" i="6"/>
  <c r="N882" i="6"/>
  <c r="N167" i="6"/>
  <c r="U1293" i="6"/>
  <c r="U1546" i="6"/>
  <c r="K799" i="6"/>
  <c r="M799" i="6" s="1"/>
  <c r="P799" i="6" s="1"/>
  <c r="V880" i="6"/>
  <c r="N702" i="6"/>
  <c r="F44" i="9" s="1"/>
  <c r="N813" i="6"/>
  <c r="V1166" i="6"/>
  <c r="N1291" i="6"/>
  <c r="U551" i="6"/>
  <c r="N1358" i="6"/>
  <c r="N1346" i="6"/>
  <c r="K808" i="6"/>
  <c r="M808" i="6" s="1"/>
  <c r="P808" i="6" s="1"/>
  <c r="V753" i="6"/>
  <c r="U1314" i="6"/>
  <c r="V752" i="6"/>
  <c r="V417" i="6"/>
  <c r="I17" i="9"/>
  <c r="K749" i="6"/>
  <c r="M749" i="6" s="1"/>
  <c r="N1547" i="6"/>
  <c r="N1293" i="6"/>
  <c r="N1545" i="6"/>
  <c r="V882" i="6"/>
  <c r="Q668" i="6"/>
  <c r="T668" i="6" s="1"/>
  <c r="N1544" i="6"/>
  <c r="N434" i="6"/>
  <c r="V726" i="6"/>
  <c r="Q1544" i="6"/>
  <c r="T1544" i="6" s="1"/>
  <c r="N410" i="6"/>
  <c r="P809" i="6"/>
  <c r="AC58" i="9" s="1"/>
  <c r="U1303" i="6"/>
  <c r="N236" i="6"/>
  <c r="K38" i="6"/>
  <c r="M38" i="6" s="1"/>
  <c r="P38" i="6" s="1"/>
  <c r="U1571" i="6"/>
  <c r="Q1312" i="6"/>
  <c r="T1312" i="6" s="1"/>
  <c r="V668" i="6"/>
  <c r="U1597" i="6"/>
  <c r="V246" i="6"/>
  <c r="U487" i="6"/>
  <c r="V807" i="6"/>
  <c r="U1363" i="6"/>
  <c r="AF45" i="9"/>
  <c r="V499" i="6"/>
  <c r="N652" i="6"/>
  <c r="Q45" i="9"/>
  <c r="K35" i="6"/>
  <c r="M35" i="6" s="1"/>
  <c r="V236" i="6"/>
  <c r="X955" i="6"/>
  <c r="Y955" i="6" s="1"/>
  <c r="K955" i="6" s="1"/>
  <c r="M955" i="6" s="1"/>
  <c r="X535" i="6"/>
  <c r="V1152" i="6"/>
  <c r="V656" i="6"/>
  <c r="U1544" i="6"/>
  <c r="W45" i="9"/>
  <c r="U1312" i="6"/>
  <c r="N726" i="6"/>
  <c r="N1152" i="6"/>
  <c r="H16" i="9" s="1"/>
  <c r="V487" i="6"/>
  <c r="V711" i="6"/>
  <c r="AB12" i="9"/>
  <c r="N1305" i="6"/>
  <c r="L55" i="9"/>
  <c r="V720" i="6"/>
  <c r="W1459" i="6"/>
  <c r="X1039" i="6"/>
  <c r="Y926" i="6"/>
  <c r="K926" i="6" s="1"/>
  <c r="M926" i="6" s="1"/>
  <c r="X339" i="6"/>
  <c r="X1291" i="6"/>
  <c r="W367" i="6"/>
  <c r="W507" i="6"/>
  <c r="Y181" i="6"/>
  <c r="K181" i="6" s="1"/>
  <c r="M181" i="6" s="1"/>
  <c r="Y183" i="6"/>
  <c r="K183" i="6" s="1"/>
  <c r="M183" i="6" s="1"/>
  <c r="Y584" i="6"/>
  <c r="K584" i="6" s="1"/>
  <c r="M584" i="6" s="1"/>
  <c r="K152" i="6"/>
  <c r="M152" i="6" s="1"/>
  <c r="V800" i="6"/>
  <c r="N798" i="6"/>
  <c r="V658" i="6"/>
  <c r="V504" i="6"/>
  <c r="K404" i="6"/>
  <c r="M404" i="6" s="1"/>
  <c r="X423" i="6"/>
  <c r="X927" i="6"/>
  <c r="Y1013" i="6"/>
  <c r="V1013" i="6" s="1"/>
  <c r="X759" i="6"/>
  <c r="Y579" i="6"/>
  <c r="V579" i="6" s="1"/>
  <c r="Y563" i="6"/>
  <c r="K563" i="6" s="1"/>
  <c r="M563" i="6" s="1"/>
  <c r="Y1605" i="6"/>
  <c r="V1605" i="6" s="1"/>
  <c r="Y1620" i="6"/>
  <c r="K1620" i="6" s="1"/>
  <c r="M1620" i="6" s="1"/>
  <c r="P1620" i="6" s="1"/>
  <c r="U1620" i="6" s="1"/>
  <c r="Y1614" i="6"/>
  <c r="K1614" i="6" s="1"/>
  <c r="M1614" i="6" s="1"/>
  <c r="Y583" i="6"/>
  <c r="K583" i="6" s="1"/>
  <c r="M583" i="6" s="1"/>
  <c r="Y1607" i="6"/>
  <c r="K1607" i="6" s="1"/>
  <c r="M1607" i="6" s="1"/>
  <c r="Y1611" i="6"/>
  <c r="K1611" i="6" s="1"/>
  <c r="M1611" i="6" s="1"/>
  <c r="Y209" i="6"/>
  <c r="K209" i="6" s="1"/>
  <c r="M209" i="6" s="1"/>
  <c r="Y215" i="6"/>
  <c r="K215" i="6" s="1"/>
  <c r="M215" i="6" s="1"/>
  <c r="Y606" i="6"/>
  <c r="K606" i="6" s="1"/>
  <c r="M606" i="6" s="1"/>
  <c r="P606" i="6" s="1"/>
  <c r="V37" i="9" s="1"/>
  <c r="Y856" i="6"/>
  <c r="K856" i="6" s="1"/>
  <c r="M856" i="6" s="1"/>
  <c r="Y593" i="6"/>
  <c r="V593" i="6" s="1"/>
  <c r="Y477" i="6"/>
  <c r="V477" i="6" s="1"/>
  <c r="X1207" i="6"/>
  <c r="Y1207" i="6" s="1"/>
  <c r="K1207" i="6" s="1"/>
  <c r="M1207" i="6" s="1"/>
  <c r="Y578" i="6"/>
  <c r="K578" i="6" s="1"/>
  <c r="M578" i="6" s="1"/>
  <c r="Y694" i="6"/>
  <c r="K694" i="6" s="1"/>
  <c r="M694" i="6" s="1"/>
  <c r="P694" i="6" s="1"/>
  <c r="Z43" i="9" s="1"/>
  <c r="Y1417" i="6"/>
  <c r="K1417" i="6" s="1"/>
  <c r="M1417" i="6" s="1"/>
  <c r="Y696" i="6"/>
  <c r="K696" i="6" s="1"/>
  <c r="M696" i="6" s="1"/>
  <c r="Y688" i="6"/>
  <c r="K688" i="6" s="1"/>
  <c r="M688" i="6" s="1"/>
  <c r="Y203" i="6"/>
  <c r="K203" i="6" s="1"/>
  <c r="M203" i="6" s="1"/>
  <c r="Y1408" i="6"/>
  <c r="V1408" i="6" s="1"/>
  <c r="X1235" i="6"/>
  <c r="X1571" i="6"/>
  <c r="Y1416" i="6"/>
  <c r="K1416" i="6" s="1"/>
  <c r="M1416" i="6" s="1"/>
  <c r="W1179" i="6"/>
  <c r="Y1608" i="6"/>
  <c r="K1608" i="6" s="1"/>
  <c r="M1608" i="6" s="1"/>
  <c r="P1608" i="6" s="1"/>
  <c r="Q1608" i="6" s="1"/>
  <c r="Y1234" i="6"/>
  <c r="K1234" i="6" s="1"/>
  <c r="M1234" i="6" s="1"/>
  <c r="P1234" i="6" s="1"/>
  <c r="Q1234" i="6" s="1"/>
  <c r="Y1027" i="6"/>
  <c r="K1027" i="6" s="1"/>
  <c r="M1027" i="6" s="1"/>
  <c r="P1027" i="6" s="1"/>
  <c r="W34" i="9" s="1"/>
  <c r="Y1616" i="6"/>
  <c r="K1616" i="6" s="1"/>
  <c r="M1616" i="6" s="1"/>
  <c r="P1616" i="6" s="1"/>
  <c r="X7" i="9" s="1"/>
  <c r="Y855" i="6"/>
  <c r="K855" i="6" s="1"/>
  <c r="M855" i="6" s="1"/>
  <c r="P855" i="6" s="1"/>
  <c r="U855" i="6" s="1"/>
  <c r="N736" i="6"/>
  <c r="P736" i="6"/>
  <c r="U736" i="6" s="1"/>
  <c r="P800" i="6"/>
  <c r="N800" i="6"/>
  <c r="N1371" i="6"/>
  <c r="Y310" i="6"/>
  <c r="K310" i="6" s="1"/>
  <c r="M310" i="6" s="1"/>
  <c r="Y614" i="6"/>
  <c r="K614" i="6" s="1"/>
  <c r="M614" i="6" s="1"/>
  <c r="Y600" i="6"/>
  <c r="K600" i="6" s="1"/>
  <c r="M600" i="6" s="1"/>
  <c r="Y592" i="6"/>
  <c r="K592" i="6" s="1"/>
  <c r="M592" i="6" s="1"/>
  <c r="Y469" i="6"/>
  <c r="K469" i="6" s="1"/>
  <c r="M469" i="6" s="1"/>
  <c r="Y189" i="6"/>
  <c r="V189" i="6" s="1"/>
  <c r="Y217" i="6"/>
  <c r="K217" i="6" s="1"/>
  <c r="M217" i="6" s="1"/>
  <c r="Y223" i="6"/>
  <c r="K223" i="6" s="1"/>
  <c r="M223" i="6" s="1"/>
  <c r="Y860" i="6"/>
  <c r="V860" i="6" s="1"/>
  <c r="V39" i="6"/>
  <c r="N1548" i="6"/>
  <c r="Y288" i="6"/>
  <c r="K288" i="6" s="1"/>
  <c r="M288" i="6" s="1"/>
  <c r="Y1080" i="6"/>
  <c r="K1080" i="6" s="1"/>
  <c r="M1080" i="6" s="1"/>
  <c r="V36" i="6"/>
  <c r="Q1548" i="6"/>
  <c r="T1548" i="6" s="1"/>
  <c r="V715" i="6"/>
  <c r="U441" i="6"/>
  <c r="Y566" i="6"/>
  <c r="V566" i="6" s="1"/>
  <c r="Y565" i="6"/>
  <c r="K565" i="6" s="1"/>
  <c r="M565" i="6" s="1"/>
  <c r="Y1621" i="6"/>
  <c r="K1621" i="6" s="1"/>
  <c r="M1621" i="6" s="1"/>
  <c r="Y1598" i="6"/>
  <c r="K1598" i="6" s="1"/>
  <c r="M1598" i="6" s="1"/>
  <c r="Y1606" i="6"/>
  <c r="K1606" i="6" s="1"/>
  <c r="M1606" i="6" s="1"/>
  <c r="Y685" i="6"/>
  <c r="K685" i="6" s="1"/>
  <c r="M685" i="6" s="1"/>
  <c r="V755" i="6"/>
  <c r="V410" i="6"/>
  <c r="V894" i="6"/>
  <c r="Y31" i="9"/>
  <c r="K235" i="6"/>
  <c r="M235" i="6" s="1"/>
  <c r="P235" i="6" s="1"/>
  <c r="U434" i="6"/>
  <c r="N440" i="6"/>
  <c r="Y190" i="6"/>
  <c r="K190" i="6" s="1"/>
  <c r="M190" i="6" s="1"/>
  <c r="Y218" i="6"/>
  <c r="K218" i="6" s="1"/>
  <c r="M218" i="6" s="1"/>
  <c r="N446" i="6"/>
  <c r="H25" i="9"/>
  <c r="N238" i="6"/>
  <c r="R31" i="9"/>
  <c r="K419" i="6"/>
  <c r="M419" i="6" s="1"/>
  <c r="P419" i="6" s="1"/>
  <c r="Y298" i="6"/>
  <c r="V298" i="6" s="1"/>
  <c r="Y1020" i="6"/>
  <c r="K1020" i="6" s="1"/>
  <c r="M1020" i="6" s="1"/>
  <c r="N1354" i="6"/>
  <c r="N441" i="6"/>
  <c r="Y1035" i="6"/>
  <c r="K1035" i="6" s="1"/>
  <c r="M1035" i="6" s="1"/>
  <c r="Q1124" i="6"/>
  <c r="S1124" i="6" s="1"/>
  <c r="Y617" i="6"/>
  <c r="V617" i="6" s="1"/>
  <c r="N246" i="6"/>
  <c r="V1151" i="6"/>
  <c r="N755" i="6"/>
  <c r="N36" i="6"/>
  <c r="K877" i="6"/>
  <c r="M877" i="6" s="1"/>
  <c r="P877" i="6" s="1"/>
  <c r="K252" i="6"/>
  <c r="M252" i="6" s="1"/>
  <c r="P252" i="6" s="1"/>
  <c r="K251" i="6"/>
  <c r="M251" i="6" s="1"/>
  <c r="P251" i="6" s="1"/>
  <c r="N745" i="6"/>
  <c r="N39" i="6"/>
  <c r="Y1318" i="6"/>
  <c r="K1318" i="6" s="1"/>
  <c r="M1318" i="6" s="1"/>
  <c r="Y286" i="6"/>
  <c r="V286" i="6" s="1"/>
  <c r="Y1090" i="6"/>
  <c r="V1090" i="6" s="1"/>
  <c r="Y1026" i="6"/>
  <c r="K1026" i="6" s="1"/>
  <c r="M1026" i="6" s="1"/>
  <c r="Y562" i="6"/>
  <c r="V562" i="6" s="1"/>
  <c r="V745" i="6"/>
  <c r="Y699" i="6"/>
  <c r="V699" i="6" s="1"/>
  <c r="Y185" i="6"/>
  <c r="V185" i="6" s="1"/>
  <c r="Y187" i="6"/>
  <c r="K187" i="6" s="1"/>
  <c r="M187" i="6" s="1"/>
  <c r="P187" i="6" s="1"/>
  <c r="Q187" i="6" s="1"/>
  <c r="Y568" i="6"/>
  <c r="K568" i="6" s="1"/>
  <c r="M568" i="6" s="1"/>
  <c r="Y589" i="6"/>
  <c r="K589" i="6" s="1"/>
  <c r="M589" i="6" s="1"/>
  <c r="Y1619" i="6"/>
  <c r="V1619" i="6" s="1"/>
  <c r="Y1617" i="6"/>
  <c r="K1617" i="6" s="1"/>
  <c r="M1617" i="6" s="1"/>
  <c r="Y859" i="6"/>
  <c r="V859" i="6" s="1"/>
  <c r="Y853" i="6"/>
  <c r="K853" i="6" s="1"/>
  <c r="M853" i="6" s="1"/>
  <c r="Y573" i="6"/>
  <c r="V573" i="6" s="1"/>
  <c r="Y588" i="6"/>
  <c r="K588" i="6" s="1"/>
  <c r="M588" i="6" s="1"/>
  <c r="Y1601" i="6"/>
  <c r="K1601" i="6" s="1"/>
  <c r="M1601" i="6" s="1"/>
  <c r="Y1615" i="6"/>
  <c r="K1615" i="6" s="1"/>
  <c r="M1615" i="6" s="1"/>
  <c r="Y866" i="6"/>
  <c r="V866" i="6" s="1"/>
  <c r="Y465" i="6"/>
  <c r="V465" i="6" s="1"/>
  <c r="Y1078" i="6"/>
  <c r="V1078" i="6" s="1"/>
  <c r="Y1070" i="6"/>
  <c r="K1070" i="6" s="1"/>
  <c r="M1070" i="6" s="1"/>
  <c r="Y1032" i="6"/>
  <c r="K1032" i="6" s="1"/>
  <c r="M1032" i="6" s="1"/>
  <c r="Y1012" i="6"/>
  <c r="K1012" i="6" s="1"/>
  <c r="M1012" i="6" s="1"/>
  <c r="Y1010" i="6"/>
  <c r="K1010" i="6" s="1"/>
  <c r="M1010" i="6" s="1"/>
  <c r="Y684" i="6"/>
  <c r="V684" i="6" s="1"/>
  <c r="Y676" i="6"/>
  <c r="K676" i="6" s="1"/>
  <c r="M676" i="6" s="1"/>
  <c r="W815" i="6"/>
  <c r="Y301" i="6"/>
  <c r="K301" i="6" s="1"/>
  <c r="M301" i="6" s="1"/>
  <c r="W311" i="6"/>
  <c r="Y1034" i="6"/>
  <c r="K1034" i="6" s="1"/>
  <c r="M1034" i="6" s="1"/>
  <c r="P1034" i="6" s="1"/>
  <c r="Q1034" i="6" s="1"/>
  <c r="Y1073" i="6"/>
  <c r="K1073" i="6" s="1"/>
  <c r="M1073" i="6" s="1"/>
  <c r="Y1067" i="6"/>
  <c r="K1067" i="6" s="1"/>
  <c r="M1067" i="6" s="1"/>
  <c r="Y1421" i="6"/>
  <c r="K1421" i="6" s="1"/>
  <c r="M1421" i="6" s="1"/>
  <c r="Y1029" i="6"/>
  <c r="K1029" i="6" s="1"/>
  <c r="M1029" i="6" s="1"/>
  <c r="P1029" i="6" s="1"/>
  <c r="Y34" i="9" s="1"/>
  <c r="Y205" i="6"/>
  <c r="K205" i="6" s="1"/>
  <c r="M205" i="6" s="1"/>
  <c r="Y211" i="6"/>
  <c r="K211" i="6" s="1"/>
  <c r="M211" i="6" s="1"/>
  <c r="P211" i="6" s="1"/>
  <c r="S57" i="9" s="1"/>
  <c r="Y847" i="6"/>
  <c r="K847" i="6" s="1"/>
  <c r="M847" i="6" s="1"/>
  <c r="N1577" i="6"/>
  <c r="Y603" i="6"/>
  <c r="K603" i="6" s="1"/>
  <c r="M603" i="6" s="1"/>
  <c r="Y198" i="6"/>
  <c r="V198" i="6" s="1"/>
  <c r="Y1320" i="6"/>
  <c r="K1320" i="6" s="1"/>
  <c r="M1320" i="6" s="1"/>
  <c r="W1123" i="6"/>
  <c r="Y1079" i="6"/>
  <c r="V1079" i="6" s="1"/>
  <c r="Y601" i="6"/>
  <c r="V601" i="6" s="1"/>
  <c r="Y338" i="6"/>
  <c r="Y1618" i="6"/>
  <c r="K1618" i="6" s="1"/>
  <c r="M1618" i="6" s="1"/>
  <c r="P1618" i="6" s="1"/>
  <c r="Z7" i="9" s="1"/>
  <c r="Y294" i="6"/>
  <c r="K294" i="6" s="1"/>
  <c r="M294" i="6" s="1"/>
  <c r="Y1402" i="6"/>
  <c r="K1402" i="6" s="1"/>
  <c r="M1402" i="6" s="1"/>
  <c r="Y456" i="6"/>
  <c r="K456" i="6" s="1"/>
  <c r="M456" i="6" s="1"/>
  <c r="W423" i="6"/>
  <c r="X619" i="6"/>
  <c r="Y1024" i="6"/>
  <c r="K1024" i="6" s="1"/>
  <c r="M1024" i="6" s="1"/>
  <c r="W1543" i="6"/>
  <c r="Y758" i="6"/>
  <c r="K758" i="6" s="1"/>
  <c r="M758" i="6" s="1"/>
  <c r="P758" i="6" s="1"/>
  <c r="Q758" i="6" s="1"/>
  <c r="Y1077" i="6"/>
  <c r="K1077" i="6" s="1"/>
  <c r="M1077" i="6" s="1"/>
  <c r="Y86" i="6"/>
  <c r="K86" i="6" s="1"/>
  <c r="M86" i="6" s="1"/>
  <c r="Y284" i="6"/>
  <c r="V284" i="6" s="1"/>
  <c r="Y1426" i="6"/>
  <c r="K1426" i="6" s="1"/>
  <c r="M1426" i="6" s="1"/>
  <c r="W115" i="6"/>
  <c r="Y114" i="6"/>
  <c r="K114" i="6" s="1"/>
  <c r="M114" i="6" s="1"/>
  <c r="N114" i="6" s="1"/>
  <c r="Y290" i="6"/>
  <c r="K290" i="6" s="1"/>
  <c r="M290" i="6" s="1"/>
  <c r="Y1028" i="6"/>
  <c r="K1028" i="6" s="1"/>
  <c r="M1028" i="6" s="1"/>
  <c r="Y64" i="6"/>
  <c r="K64" i="6" s="1"/>
  <c r="M64" i="6" s="1"/>
  <c r="Y450" i="6"/>
  <c r="V450" i="6" s="1"/>
  <c r="Y216" i="6"/>
  <c r="V216" i="6" s="1"/>
  <c r="Y864" i="6"/>
  <c r="K864" i="6" s="1"/>
  <c r="M864" i="6" s="1"/>
  <c r="Y842" i="6"/>
  <c r="K842" i="6" s="1"/>
  <c r="M842" i="6" s="1"/>
  <c r="P842" i="6" s="1"/>
  <c r="Q842" i="6" s="1"/>
  <c r="Y1411" i="6"/>
  <c r="V1411" i="6" s="1"/>
  <c r="Y680" i="6"/>
  <c r="K680" i="6" s="1"/>
  <c r="M680" i="6" s="1"/>
  <c r="Y700" i="6"/>
  <c r="V700" i="6" s="1"/>
  <c r="Y213" i="6"/>
  <c r="K213" i="6" s="1"/>
  <c r="M213" i="6" s="1"/>
  <c r="Y219" i="6"/>
  <c r="K219" i="6" s="1"/>
  <c r="M219" i="6" s="1"/>
  <c r="Y1319" i="6"/>
  <c r="K1319" i="6" s="1"/>
  <c r="M1319" i="6" s="1"/>
  <c r="Y1425" i="6"/>
  <c r="K1425" i="6" s="1"/>
  <c r="M1425" i="6" s="1"/>
  <c r="Y1037" i="6"/>
  <c r="K1037" i="6" s="1"/>
  <c r="M1037" i="6" s="1"/>
  <c r="Y1033" i="6"/>
  <c r="K1033" i="6" s="1"/>
  <c r="M1033" i="6" s="1"/>
  <c r="Y471" i="6"/>
  <c r="K471" i="6" s="1"/>
  <c r="M471" i="6" s="1"/>
  <c r="Y305" i="6"/>
  <c r="K305" i="6" s="1"/>
  <c r="M305" i="6" s="1"/>
  <c r="P305" i="6" s="1"/>
  <c r="Q305" i="6" s="1"/>
  <c r="Y1602" i="6"/>
  <c r="V1602" i="6" s="1"/>
  <c r="Y843" i="6"/>
  <c r="K843" i="6" s="1"/>
  <c r="M843" i="6" s="1"/>
  <c r="Y1071" i="6"/>
  <c r="V1071" i="6" s="1"/>
  <c r="Y222" i="6"/>
  <c r="K222" i="6" s="1"/>
  <c r="M222" i="6" s="1"/>
  <c r="Y1422" i="6"/>
  <c r="V1422" i="6" s="1"/>
  <c r="Y58" i="6"/>
  <c r="V58" i="6" s="1"/>
  <c r="Y1030" i="6"/>
  <c r="V1030" i="6" s="1"/>
  <c r="W1347" i="6"/>
  <c r="Y862" i="6"/>
  <c r="V862" i="6" s="1"/>
  <c r="X256" i="6"/>
  <c r="Y61" i="6"/>
  <c r="K61" i="6" s="1"/>
  <c r="M61" i="6" s="1"/>
  <c r="Y682" i="6"/>
  <c r="K682" i="6" s="1"/>
  <c r="M682" i="6" s="1"/>
  <c r="P682" i="6" s="1"/>
  <c r="Q682" i="6" s="1"/>
  <c r="W3" i="6"/>
  <c r="Y605" i="6"/>
  <c r="K605" i="6" s="1"/>
  <c r="M605" i="6" s="1"/>
  <c r="Y613" i="6"/>
  <c r="K613" i="6" s="1"/>
  <c r="M613" i="6" s="1"/>
  <c r="X1123" i="6"/>
  <c r="Y1072" i="6"/>
  <c r="K1072" i="6" s="1"/>
  <c r="M1072" i="6" s="1"/>
  <c r="Y178" i="6"/>
  <c r="V178" i="6" s="1"/>
  <c r="Y1604" i="6"/>
  <c r="K1604" i="6" s="1"/>
  <c r="M1604" i="6" s="1"/>
  <c r="Y475" i="6"/>
  <c r="K475" i="6" s="1"/>
  <c r="M475" i="6" s="1"/>
  <c r="Y453" i="6"/>
  <c r="K453" i="6" s="1"/>
  <c r="M453" i="6" s="1"/>
  <c r="Y861" i="6"/>
  <c r="K861" i="6" s="1"/>
  <c r="M861" i="6" s="1"/>
  <c r="Y297" i="6"/>
  <c r="V297" i="6" s="1"/>
  <c r="Y303" i="6"/>
  <c r="V303" i="6" s="1"/>
  <c r="Y188" i="6"/>
  <c r="K188" i="6" s="1"/>
  <c r="M188" i="6" s="1"/>
  <c r="Y686" i="6"/>
  <c r="K686" i="6" s="1"/>
  <c r="M686" i="6" s="1"/>
  <c r="Y678" i="6"/>
  <c r="V678" i="6" s="1"/>
  <c r="Y221" i="6"/>
  <c r="K221" i="6" s="1"/>
  <c r="M221" i="6" s="1"/>
  <c r="Y1424" i="6"/>
  <c r="K1424" i="6" s="1"/>
  <c r="M1424" i="6" s="1"/>
  <c r="X1095" i="6"/>
  <c r="Y596" i="6"/>
  <c r="K596" i="6" s="1"/>
  <c r="M596" i="6" s="1"/>
  <c r="Y604" i="6"/>
  <c r="K604" i="6" s="1"/>
  <c r="M604" i="6" s="1"/>
  <c r="Y464" i="6"/>
  <c r="K464" i="6" s="1"/>
  <c r="M464" i="6" s="1"/>
  <c r="Y585" i="6"/>
  <c r="K585" i="6" s="1"/>
  <c r="M585" i="6" s="1"/>
  <c r="Y1623" i="6"/>
  <c r="K1623" i="6" s="1"/>
  <c r="M1623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Y214" i="6"/>
  <c r="K214" i="6" s="1"/>
  <c r="M214" i="6" s="1"/>
  <c r="W1039" i="6"/>
  <c r="Y851" i="6"/>
  <c r="V851" i="6" s="1"/>
  <c r="Y849" i="6"/>
  <c r="K849" i="6" s="1"/>
  <c r="M849" i="6" s="1"/>
  <c r="Y612" i="6"/>
  <c r="K612" i="6" s="1"/>
  <c r="M612" i="6" s="1"/>
  <c r="Y598" i="6"/>
  <c r="K598" i="6" s="1"/>
  <c r="M598" i="6" s="1"/>
  <c r="Y309" i="6"/>
  <c r="V309" i="6" s="1"/>
  <c r="Y192" i="6"/>
  <c r="K192" i="6" s="1"/>
  <c r="M192" i="6" s="1"/>
  <c r="Y695" i="6"/>
  <c r="V695" i="6" s="1"/>
  <c r="Y220" i="6"/>
  <c r="K220" i="6" s="1"/>
  <c r="M220" i="6" s="1"/>
  <c r="Y850" i="6"/>
  <c r="V850" i="6" s="1"/>
  <c r="Y451" i="6"/>
  <c r="K451" i="6" s="1"/>
  <c r="M451" i="6" s="1"/>
  <c r="Y177" i="6"/>
  <c r="K177" i="6" s="1"/>
  <c r="M177" i="6" s="1"/>
  <c r="Y179" i="6"/>
  <c r="K179" i="6" s="1"/>
  <c r="M179" i="6" s="1"/>
  <c r="Y610" i="6"/>
  <c r="V610" i="6" s="1"/>
  <c r="Y461" i="6"/>
  <c r="V461" i="6" s="1"/>
  <c r="Y173" i="6"/>
  <c r="K173" i="6" s="1"/>
  <c r="M173" i="6" s="1"/>
  <c r="Y572" i="6"/>
  <c r="V572" i="6" s="1"/>
  <c r="Y1624" i="6"/>
  <c r="K1624" i="6" s="1"/>
  <c r="M1624" i="6" s="1"/>
  <c r="Y194" i="6"/>
  <c r="K194" i="6" s="1"/>
  <c r="M194" i="6" s="1"/>
  <c r="Y863" i="6"/>
  <c r="V863" i="6" s="1"/>
  <c r="Y857" i="6"/>
  <c r="K857" i="6" s="1"/>
  <c r="M857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Y683" i="6"/>
  <c r="K683" i="6" s="1"/>
  <c r="M683" i="6" s="1"/>
  <c r="X1347" i="6"/>
  <c r="Y366" i="6"/>
  <c r="K366" i="6" s="1"/>
  <c r="M366" i="6" s="1"/>
  <c r="Y458" i="6"/>
  <c r="K458" i="6" s="1"/>
  <c r="M458" i="6" s="1"/>
  <c r="Y300" i="6"/>
  <c r="V300" i="6" s="1"/>
  <c r="Y1092" i="6"/>
  <c r="K1092" i="6" s="1"/>
  <c r="M1092" i="6" s="1"/>
  <c r="Y186" i="6"/>
  <c r="V186" i="6" s="1"/>
  <c r="Y698" i="6"/>
  <c r="K698" i="6" s="1"/>
  <c r="M698" i="6" s="1"/>
  <c r="Y690" i="6"/>
  <c r="K690" i="6" s="1"/>
  <c r="M690" i="6" s="1"/>
  <c r="W1515" i="6"/>
  <c r="Y1428" i="6"/>
  <c r="K1428" i="6" s="1"/>
  <c r="M1428" i="6" s="1"/>
  <c r="Y473" i="6"/>
  <c r="K473" i="6" s="1"/>
  <c r="M473" i="6" s="1"/>
  <c r="Y210" i="6"/>
  <c r="K210" i="6" s="1"/>
  <c r="M210" i="6" s="1"/>
  <c r="Y845" i="6"/>
  <c r="K845" i="6" s="1"/>
  <c r="M845" i="6" s="1"/>
  <c r="Y595" i="6"/>
  <c r="V595" i="6" s="1"/>
  <c r="Y206" i="6"/>
  <c r="K206" i="6" s="1"/>
  <c r="M206" i="6" s="1"/>
  <c r="Y848" i="6"/>
  <c r="K848" i="6" s="1"/>
  <c r="M848" i="6" s="1"/>
  <c r="Y1321" i="6"/>
  <c r="Y283" i="6"/>
  <c r="K283" i="6" s="1"/>
  <c r="M283" i="6" s="1"/>
  <c r="Y1081" i="6"/>
  <c r="K1081" i="6" s="1"/>
  <c r="M1081" i="6" s="1"/>
  <c r="Y1075" i="6"/>
  <c r="K1075" i="6" s="1"/>
  <c r="M1075" i="6" s="1"/>
  <c r="Y1403" i="6"/>
  <c r="K1403" i="6" s="1"/>
  <c r="M1403" i="6" s="1"/>
  <c r="W759" i="6"/>
  <c r="Y611" i="6"/>
  <c r="K611" i="6" s="1"/>
  <c r="M611" i="6" s="1"/>
  <c r="Y1178" i="6"/>
  <c r="V1178" i="6" s="1"/>
  <c r="Y1023" i="6"/>
  <c r="V1023" i="6" s="1"/>
  <c r="Y689" i="6"/>
  <c r="K689" i="6" s="1"/>
  <c r="M689" i="6" s="1"/>
  <c r="Y1414" i="6"/>
  <c r="K1414" i="6" s="1"/>
  <c r="M1414" i="6" s="1"/>
  <c r="Y982" i="6"/>
  <c r="V982" i="6" s="1"/>
  <c r="Y814" i="6"/>
  <c r="K814" i="6" s="1"/>
  <c r="M814" i="6" s="1"/>
  <c r="Y60" i="6"/>
  <c r="K60" i="6" s="1"/>
  <c r="M60" i="6" s="1"/>
  <c r="Y65" i="6"/>
  <c r="V65" i="6" s="1"/>
  <c r="Y180" i="6"/>
  <c r="V180" i="6" s="1"/>
  <c r="Y1038" i="6"/>
  <c r="K1038" i="6" s="1"/>
  <c r="M1038" i="6" s="1"/>
  <c r="Y1458" i="6"/>
  <c r="V1458" i="6" s="1"/>
  <c r="Y304" i="6"/>
  <c r="K304" i="6" s="1"/>
  <c r="M304" i="6" s="1"/>
  <c r="Y1015" i="6"/>
  <c r="K1015" i="6" s="1"/>
  <c r="M1015" i="6" s="1"/>
  <c r="Y196" i="6"/>
  <c r="K196" i="6" s="1"/>
  <c r="M196" i="6" s="1"/>
  <c r="Y1094" i="6"/>
  <c r="K1094" i="6" s="1"/>
  <c r="M1094" i="6" s="1"/>
  <c r="Y1412" i="6"/>
  <c r="K1412" i="6" s="1"/>
  <c r="M1412" i="6" s="1"/>
  <c r="Y608" i="6"/>
  <c r="K608" i="6" s="1"/>
  <c r="M608" i="6" s="1"/>
  <c r="Y616" i="6"/>
  <c r="V616" i="6" s="1"/>
  <c r="Y594" i="6"/>
  <c r="V594" i="6" s="1"/>
  <c r="Y66" i="6"/>
  <c r="K66" i="6" s="1"/>
  <c r="M66" i="6" s="1"/>
  <c r="Y454" i="6"/>
  <c r="K454" i="6" s="1"/>
  <c r="M454" i="6" s="1"/>
  <c r="Y285" i="6"/>
  <c r="V285" i="6" s="1"/>
  <c r="Y291" i="6"/>
  <c r="K291" i="6" s="1"/>
  <c r="M291" i="6" s="1"/>
  <c r="Y1089" i="6"/>
  <c r="K1089" i="6" s="1"/>
  <c r="M1089" i="6" s="1"/>
  <c r="Y1083" i="6"/>
  <c r="V1083" i="6" s="1"/>
  <c r="Y1014" i="6"/>
  <c r="V1014" i="6" s="1"/>
  <c r="Y697" i="6"/>
  <c r="V697" i="6" s="1"/>
  <c r="Y852" i="6"/>
  <c r="K852" i="6" s="1"/>
  <c r="M852" i="6" s="1"/>
  <c r="Y292" i="6"/>
  <c r="K292" i="6" s="1"/>
  <c r="M292" i="6" s="1"/>
  <c r="Y1076" i="6"/>
  <c r="V1076" i="6" s="1"/>
  <c r="Y1021" i="6"/>
  <c r="V1021" i="6" s="1"/>
  <c r="Y1430" i="6"/>
  <c r="K1430" i="6" s="1"/>
  <c r="M1430" i="6" s="1"/>
  <c r="Y1082" i="6"/>
  <c r="K1082" i="6" s="1"/>
  <c r="M1082" i="6" s="1"/>
  <c r="Y1022" i="6"/>
  <c r="K1022" i="6" s="1"/>
  <c r="M1022" i="6" s="1"/>
  <c r="Y576" i="6"/>
  <c r="K576" i="6" s="1"/>
  <c r="M576" i="6" s="1"/>
  <c r="Y681" i="6"/>
  <c r="K681" i="6" s="1"/>
  <c r="M681" i="6" s="1"/>
  <c r="Y202" i="6"/>
  <c r="K202" i="6" s="1"/>
  <c r="M202" i="6" s="1"/>
  <c r="P202" i="6" s="1"/>
  <c r="Q202" i="6" s="1"/>
  <c r="Y591" i="6"/>
  <c r="V591" i="6" s="1"/>
  <c r="Y1088" i="6"/>
  <c r="V1088" i="6" s="1"/>
  <c r="W619" i="6"/>
  <c r="Y1086" i="6"/>
  <c r="V1086" i="6" s="1"/>
  <c r="Y1031" i="6"/>
  <c r="V1031" i="6" s="1"/>
  <c r="Y865" i="6"/>
  <c r="V865" i="6" s="1"/>
  <c r="Y869" i="6"/>
  <c r="K869" i="6" s="1"/>
  <c r="M869" i="6" s="1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1263" i="6"/>
  <c r="V61" i="6"/>
  <c r="K338" i="6"/>
  <c r="M338" i="6" s="1"/>
  <c r="Y1095" i="6"/>
  <c r="Q1349" i="6"/>
  <c r="I45" i="9"/>
  <c r="U1349" i="6"/>
  <c r="Q449" i="6"/>
  <c r="AG31" i="9"/>
  <c r="U449" i="6"/>
  <c r="P718" i="6"/>
  <c r="N718" i="6"/>
  <c r="P490" i="6"/>
  <c r="N490" i="6"/>
  <c r="X899" i="6"/>
  <c r="Y899" i="6" s="1"/>
  <c r="Y1019" i="6"/>
  <c r="Y193" i="6"/>
  <c r="Y580" i="6"/>
  <c r="Y1610" i="6"/>
  <c r="Y854" i="6"/>
  <c r="T547" i="6"/>
  <c r="S547" i="6"/>
  <c r="R547" i="6"/>
  <c r="Y898" i="6"/>
  <c r="Y474" i="6"/>
  <c r="Y299" i="6"/>
  <c r="P1164" i="6"/>
  <c r="N1164" i="6"/>
  <c r="Y191" i="6"/>
  <c r="Y564" i="6"/>
  <c r="Y693" i="6"/>
  <c r="W1375" i="6"/>
  <c r="Y1407" i="6"/>
  <c r="Y597" i="6"/>
  <c r="Y254" i="6"/>
  <c r="Y468" i="6"/>
  <c r="P742" i="6"/>
  <c r="N742" i="6"/>
  <c r="Y1091" i="6"/>
  <c r="Y1011" i="6"/>
  <c r="Q430" i="6"/>
  <c r="N31" i="9"/>
  <c r="U430" i="6"/>
  <c r="P722" i="6"/>
  <c r="N722" i="6"/>
  <c r="P886" i="6"/>
  <c r="N886" i="6"/>
  <c r="P495" i="6"/>
  <c r="N495" i="6"/>
  <c r="Y1429" i="6"/>
  <c r="Q443" i="6"/>
  <c r="AA31" i="9"/>
  <c r="U443" i="6"/>
  <c r="X367" i="6"/>
  <c r="Y255" i="6"/>
  <c r="Y59" i="6"/>
  <c r="Y462" i="6"/>
  <c r="P746" i="6"/>
  <c r="N746" i="6"/>
  <c r="W1207" i="6"/>
  <c r="P555" i="6"/>
  <c r="N555" i="6"/>
  <c r="Y1418" i="6"/>
  <c r="W1291" i="6"/>
  <c r="T1132" i="6"/>
  <c r="S1132" i="6"/>
  <c r="R1132" i="6"/>
  <c r="Y460" i="6"/>
  <c r="W339" i="6"/>
  <c r="P561" i="6"/>
  <c r="N561" i="6"/>
  <c r="Y306" i="6"/>
  <c r="Y1085" i="6"/>
  <c r="P394" i="6"/>
  <c r="N394" i="6"/>
  <c r="P794" i="6"/>
  <c r="N794" i="6"/>
  <c r="T551" i="6"/>
  <c r="S551" i="6"/>
  <c r="R551" i="6"/>
  <c r="P1131" i="6"/>
  <c r="N1131" i="6"/>
  <c r="Q1356" i="6"/>
  <c r="P45" i="9"/>
  <c r="U1356" i="6"/>
  <c r="Y619" i="6"/>
  <c r="Y171" i="6"/>
  <c r="Y587" i="6"/>
  <c r="Y1612" i="6"/>
  <c r="Y1420" i="6"/>
  <c r="T1290" i="6"/>
  <c r="S1290" i="6"/>
  <c r="R1290" i="6"/>
  <c r="N443" i="6"/>
  <c r="W1095" i="6"/>
  <c r="Y62" i="6"/>
  <c r="P14" i="6"/>
  <c r="N14" i="6"/>
  <c r="P719" i="6"/>
  <c r="N719" i="6"/>
  <c r="P1162" i="6"/>
  <c r="N1162" i="6"/>
  <c r="Q1595" i="6"/>
  <c r="AE19" i="9"/>
  <c r="U1595" i="6"/>
  <c r="Y184" i="6"/>
  <c r="N1297" i="6"/>
  <c r="Y212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V1164" i="6"/>
  <c r="Q5" i="6"/>
  <c r="I35" i="9"/>
  <c r="U5" i="6"/>
  <c r="V46" i="6"/>
  <c r="Q738" i="6"/>
  <c r="N13" i="9"/>
  <c r="U738" i="6"/>
  <c r="P52" i="6"/>
  <c r="N52" i="6"/>
  <c r="P1172" i="6"/>
  <c r="N1172" i="6"/>
  <c r="P402" i="6"/>
  <c r="N402" i="6"/>
  <c r="Q30" i="6"/>
  <c r="Q1127" i="6"/>
  <c r="K25" i="9"/>
  <c r="U1127" i="6"/>
  <c r="V1168" i="6"/>
  <c r="P409" i="6"/>
  <c r="N409" i="6"/>
  <c r="Q1125" i="6"/>
  <c r="I25" i="9"/>
  <c r="U1125" i="6"/>
  <c r="Q18" i="6"/>
  <c r="V35" i="9"/>
  <c r="U18" i="6"/>
  <c r="Q156" i="6"/>
  <c r="T42" i="9"/>
  <c r="U156" i="6"/>
  <c r="Q537" i="6"/>
  <c r="I22" i="9"/>
  <c r="U537" i="6"/>
  <c r="T1300" i="6"/>
  <c r="S1300" i="6"/>
  <c r="R1300" i="6"/>
  <c r="V719" i="6"/>
  <c r="V1153" i="6"/>
  <c r="P43" i="6"/>
  <c r="N43" i="6"/>
  <c r="Q1142" i="6"/>
  <c r="Z25" i="9"/>
  <c r="U1142" i="6"/>
  <c r="T1295" i="6"/>
  <c r="R1295" i="6"/>
  <c r="S1295" i="6"/>
  <c r="Q20" i="6"/>
  <c r="X35" i="9"/>
  <c r="U20" i="6"/>
  <c r="Q36" i="6"/>
  <c r="L46" i="9"/>
  <c r="U36" i="6"/>
  <c r="P486" i="6"/>
  <c r="N486" i="6"/>
  <c r="Q787" i="6"/>
  <c r="G58" i="9"/>
  <c r="S424" i="6"/>
  <c r="T424" i="6"/>
  <c r="R424" i="6"/>
  <c r="P795" i="6"/>
  <c r="N795" i="6"/>
  <c r="T1315" i="6"/>
  <c r="S1315" i="6"/>
  <c r="R1315" i="6"/>
  <c r="Q415" i="6"/>
  <c r="AA30" i="9"/>
  <c r="U415" i="6"/>
  <c r="Q652" i="6"/>
  <c r="L12" i="9"/>
  <c r="Q745" i="6"/>
  <c r="U13" i="9"/>
  <c r="U745" i="6"/>
  <c r="Q798" i="6"/>
  <c r="R58" i="9"/>
  <c r="U798" i="6"/>
  <c r="T1585" i="6"/>
  <c r="S1585" i="6"/>
  <c r="R1585" i="6"/>
  <c r="P421" i="6"/>
  <c r="N421" i="6"/>
  <c r="V54" i="6"/>
  <c r="Q29" i="6"/>
  <c r="AG35" i="9"/>
  <c r="U29" i="6"/>
  <c r="V794" i="6"/>
  <c r="N651" i="6"/>
  <c r="Q1148" i="6"/>
  <c r="AF25" i="9"/>
  <c r="U1148" i="6"/>
  <c r="Q22" i="6"/>
  <c r="Z35" i="9"/>
  <c r="U22" i="6"/>
  <c r="T1292" i="6"/>
  <c r="S1292" i="6"/>
  <c r="R1292" i="6"/>
  <c r="P143" i="6"/>
  <c r="N143" i="6"/>
  <c r="Y1018" i="6"/>
  <c r="Q1297" i="6"/>
  <c r="M17" i="9"/>
  <c r="U1297" i="6"/>
  <c r="T1145" i="6"/>
  <c r="R1145" i="6"/>
  <c r="S1145" i="6"/>
  <c r="R7" i="6"/>
  <c r="S7" i="6"/>
  <c r="T7" i="6"/>
  <c r="Q1360" i="6"/>
  <c r="T45" i="9"/>
  <c r="U1360" i="6"/>
  <c r="P536" i="6"/>
  <c r="N536" i="6"/>
  <c r="X507" i="6"/>
  <c r="W508" i="6" s="1"/>
  <c r="P670" i="6"/>
  <c r="N670" i="6"/>
  <c r="Q1354" i="6"/>
  <c r="N45" i="9"/>
  <c r="U1354" i="6"/>
  <c r="Q444" i="6"/>
  <c r="AB31" i="9"/>
  <c r="U444" i="6"/>
  <c r="Y256" i="6"/>
  <c r="P407" i="6"/>
  <c r="N407" i="6"/>
  <c r="N1609" i="6"/>
  <c r="P40" i="6"/>
  <c r="N40" i="6"/>
  <c r="Q1359" i="6"/>
  <c r="S45" i="9"/>
  <c r="U1359" i="6"/>
  <c r="Q1575" i="6"/>
  <c r="K19" i="9"/>
  <c r="U1575" i="6"/>
  <c r="P892" i="6"/>
  <c r="N892" i="6"/>
  <c r="N1169" i="6"/>
  <c r="G15" i="8"/>
  <c r="R8" i="6"/>
  <c r="T8" i="6"/>
  <c r="S8" i="6"/>
  <c r="T796" i="6"/>
  <c r="S796" i="6"/>
  <c r="R796" i="6"/>
  <c r="Q440" i="6"/>
  <c r="X31" i="9"/>
  <c r="U440" i="6"/>
  <c r="P893" i="6"/>
  <c r="N893" i="6"/>
  <c r="Q1306" i="6"/>
  <c r="V17" i="9"/>
  <c r="U1306" i="6"/>
  <c r="P54" i="6"/>
  <c r="N54" i="6"/>
  <c r="P158" i="6"/>
  <c r="N158" i="6"/>
  <c r="P663" i="6"/>
  <c r="N663" i="6"/>
  <c r="P57" i="6"/>
  <c r="N57" i="6"/>
  <c r="Q1550" i="6"/>
  <c r="N55" i="9"/>
  <c r="U1550" i="6"/>
  <c r="Q436" i="6"/>
  <c r="T31" i="9"/>
  <c r="U436" i="6"/>
  <c r="T1143" i="6"/>
  <c r="R1143" i="6"/>
  <c r="S1143" i="6"/>
  <c r="Q1591" i="6"/>
  <c r="AA19" i="9"/>
  <c r="U1591" i="6"/>
  <c r="T487" i="6"/>
  <c r="S487" i="6"/>
  <c r="R487" i="6"/>
  <c r="S1146" i="6"/>
  <c r="T1146" i="6"/>
  <c r="R1146" i="6"/>
  <c r="T1588" i="6"/>
  <c r="S1588" i="6"/>
  <c r="R1588" i="6"/>
  <c r="V407" i="6"/>
  <c r="V491" i="6"/>
  <c r="Q167" i="6"/>
  <c r="AE42" i="9"/>
  <c r="U167" i="6"/>
  <c r="V746" i="6"/>
  <c r="P1167" i="6"/>
  <c r="N1167" i="6"/>
  <c r="T1363" i="6"/>
  <c r="S1363" i="6"/>
  <c r="R1363" i="6"/>
  <c r="N792" i="6"/>
  <c r="V501" i="6"/>
  <c r="Q48" i="6"/>
  <c r="X46" i="9"/>
  <c r="U48" i="6"/>
  <c r="Q238" i="6"/>
  <c r="R9" i="9"/>
  <c r="U238" i="6"/>
  <c r="Q673" i="6"/>
  <c r="AG12" i="9"/>
  <c r="U673" i="6"/>
  <c r="Q1149" i="6"/>
  <c r="AG25" i="9"/>
  <c r="U1149" i="6"/>
  <c r="Q542" i="6"/>
  <c r="N22" i="9"/>
  <c r="U542" i="6"/>
  <c r="Q1138" i="6"/>
  <c r="V25" i="9"/>
  <c r="U1138" i="6"/>
  <c r="R1597" i="6"/>
  <c r="T1597" i="6"/>
  <c r="S1597" i="6"/>
  <c r="Q153" i="6"/>
  <c r="Q42" i="9"/>
  <c r="U153" i="6"/>
  <c r="Q237" i="6"/>
  <c r="Q9" i="9"/>
  <c r="U237" i="6"/>
  <c r="S1372" i="6"/>
  <c r="T1372" i="6"/>
  <c r="R1372" i="6"/>
  <c r="Q534" i="6"/>
  <c r="F22" i="9"/>
  <c r="U534" i="6"/>
  <c r="P801" i="6"/>
  <c r="N801" i="6"/>
  <c r="S1370" i="6"/>
  <c r="T1370" i="6"/>
  <c r="R1370" i="6"/>
  <c r="Q142" i="6"/>
  <c r="V1609" i="6"/>
  <c r="P417" i="6"/>
  <c r="N417" i="6"/>
  <c r="T441" i="6"/>
  <c r="R441" i="6"/>
  <c r="S441" i="6"/>
  <c r="Q1144" i="6"/>
  <c r="AB25" i="9"/>
  <c r="U1144" i="6"/>
  <c r="V751" i="6"/>
  <c r="T1293" i="6"/>
  <c r="R1293" i="6"/>
  <c r="S1293" i="6"/>
  <c r="Q26" i="6"/>
  <c r="AD35" i="9"/>
  <c r="U26" i="6"/>
  <c r="T1582" i="6"/>
  <c r="S1582" i="6"/>
  <c r="R1582" i="6"/>
  <c r="Q497" i="6"/>
  <c r="Y11" i="9"/>
  <c r="U497" i="6"/>
  <c r="V893" i="6"/>
  <c r="P657" i="6"/>
  <c r="N657" i="6"/>
  <c r="Q39" i="6"/>
  <c r="O46" i="9"/>
  <c r="U39" i="6"/>
  <c r="Q9" i="6"/>
  <c r="M35" i="9"/>
  <c r="U9" i="6"/>
  <c r="V750" i="6"/>
  <c r="P241" i="6"/>
  <c r="N241" i="6"/>
  <c r="Q726" i="6"/>
  <c r="AD44" i="9"/>
  <c r="U726" i="6"/>
  <c r="Q737" i="6"/>
  <c r="V495" i="6"/>
  <c r="Y195" i="6"/>
  <c r="Y570" i="6"/>
  <c r="Q439" i="6"/>
  <c r="W31" i="9"/>
  <c r="U439" i="6"/>
  <c r="K786" i="6"/>
  <c r="M786" i="6" s="1"/>
  <c r="V786" i="6"/>
  <c r="Y472" i="6"/>
  <c r="Q476" i="6"/>
  <c r="Y1093" i="6"/>
  <c r="Y1074" i="6"/>
  <c r="Y618" i="6"/>
  <c r="Y172" i="6"/>
  <c r="Y569" i="6"/>
  <c r="Y1622" i="6"/>
  <c r="Y204" i="6"/>
  <c r="Y867" i="6"/>
  <c r="N435" i="6"/>
  <c r="Y615" i="6"/>
  <c r="Y466" i="6"/>
  <c r="Y289" i="6"/>
  <c r="Y1087" i="6"/>
  <c r="Y1066" i="6"/>
  <c r="Y200" i="6"/>
  <c r="Y1039" i="6"/>
  <c r="Q425" i="6"/>
  <c r="I31" i="9"/>
  <c r="U425" i="6"/>
  <c r="Y296" i="6"/>
  <c r="R23" i="6"/>
  <c r="T23" i="6"/>
  <c r="S23" i="6"/>
  <c r="Y687" i="6"/>
  <c r="Y858" i="6"/>
  <c r="N426" i="6"/>
  <c r="Y609" i="6"/>
  <c r="Y339" i="6"/>
  <c r="P414" i="6"/>
  <c r="N414" i="6"/>
  <c r="P165" i="6"/>
  <c r="N165" i="6"/>
  <c r="N397" i="6"/>
  <c r="P416" i="6"/>
  <c r="N416" i="6"/>
  <c r="Y1235" i="6"/>
  <c r="Q446" i="6"/>
  <c r="AD31" i="9"/>
  <c r="U446" i="6"/>
  <c r="P15" i="8"/>
  <c r="N1348" i="6"/>
  <c r="V714" i="6"/>
  <c r="K714" i="6"/>
  <c r="M714" i="6" s="1"/>
  <c r="Q1545" i="6"/>
  <c r="I55" i="9"/>
  <c r="U1545" i="6"/>
  <c r="P491" i="6"/>
  <c r="N491" i="6"/>
  <c r="N1308" i="6"/>
  <c r="P735" i="6"/>
  <c r="N735" i="6"/>
  <c r="R16" i="6"/>
  <c r="T16" i="6"/>
  <c r="S16" i="6"/>
  <c r="N430" i="6"/>
  <c r="N431" i="6"/>
  <c r="V670" i="6"/>
  <c r="Q1123" i="6"/>
  <c r="G25" i="9"/>
  <c r="U1123" i="6"/>
  <c r="T433" i="6"/>
  <c r="R433" i="6"/>
  <c r="S433" i="6"/>
  <c r="P654" i="6"/>
  <c r="N654" i="6"/>
  <c r="V56" i="6"/>
  <c r="V886" i="6"/>
  <c r="Q15" i="6"/>
  <c r="S35" i="9"/>
  <c r="U15" i="6"/>
  <c r="V394" i="6"/>
  <c r="T1301" i="6"/>
  <c r="R1301" i="6"/>
  <c r="S1301" i="6"/>
  <c r="P894" i="6"/>
  <c r="N894" i="6"/>
  <c r="V482" i="6"/>
  <c r="S1593" i="6"/>
  <c r="R1593" i="6"/>
  <c r="T1593" i="6"/>
  <c r="Q236" i="6"/>
  <c r="P9" i="9"/>
  <c r="U236" i="6"/>
  <c r="P1151" i="6"/>
  <c r="N1151" i="6"/>
  <c r="Q45" i="6"/>
  <c r="U46" i="9"/>
  <c r="U45" i="6"/>
  <c r="V158" i="6"/>
  <c r="P802" i="6"/>
  <c r="V413" i="6"/>
  <c r="P1173" i="6"/>
  <c r="N1173" i="6"/>
  <c r="T1298" i="6"/>
  <c r="S1298" i="6"/>
  <c r="R1298" i="6"/>
  <c r="V500" i="6"/>
  <c r="V650" i="6"/>
  <c r="T1586" i="6"/>
  <c r="S1586" i="6"/>
  <c r="R1586" i="6"/>
  <c r="P669" i="6"/>
  <c r="N669" i="6"/>
  <c r="Q535" i="6"/>
  <c r="G22" i="9"/>
  <c r="U535" i="6"/>
  <c r="P720" i="6"/>
  <c r="N720" i="6"/>
  <c r="Q24" i="6"/>
  <c r="AB35" i="9"/>
  <c r="U24" i="6"/>
  <c r="P804" i="6"/>
  <c r="N804" i="6"/>
  <c r="V653" i="6"/>
  <c r="Q724" i="6"/>
  <c r="AB44" i="9"/>
  <c r="U724" i="6"/>
  <c r="P723" i="6"/>
  <c r="N723" i="6"/>
  <c r="V411" i="6"/>
  <c r="V476" i="6"/>
  <c r="T434" i="6"/>
  <c r="S434" i="6"/>
  <c r="R434" i="6"/>
  <c r="V892" i="6"/>
  <c r="P880" i="6"/>
  <c r="N880" i="6"/>
  <c r="T1580" i="6"/>
  <c r="S1580" i="6"/>
  <c r="R1580" i="6"/>
  <c r="R423" i="6"/>
  <c r="T423" i="6"/>
  <c r="S423" i="6"/>
  <c r="Q1348" i="6"/>
  <c r="H45" i="9"/>
  <c r="U1348" i="6"/>
  <c r="Y459" i="6"/>
  <c r="Y1017" i="6"/>
  <c r="V188" i="6"/>
  <c r="P548" i="6"/>
  <c r="N548" i="6"/>
  <c r="Y701" i="6"/>
  <c r="P53" i="6"/>
  <c r="N53" i="6"/>
  <c r="V563" i="6"/>
  <c r="P413" i="6"/>
  <c r="N413" i="6"/>
  <c r="Q590" i="6"/>
  <c r="P790" i="6"/>
  <c r="N790" i="6"/>
  <c r="X1179" i="6"/>
  <c r="P1157" i="6"/>
  <c r="N1157" i="6"/>
  <c r="Y182" i="6"/>
  <c r="Y677" i="6"/>
  <c r="Y679" i="6"/>
  <c r="T552" i="6"/>
  <c r="S552" i="6"/>
  <c r="R552" i="6"/>
  <c r="Q1373" i="6"/>
  <c r="AG45" i="9"/>
  <c r="U1373" i="6"/>
  <c r="Q426" i="6"/>
  <c r="J31" i="9"/>
  <c r="U426" i="6"/>
  <c r="T1572" i="6"/>
  <c r="R1572" i="6"/>
  <c r="S1572" i="6"/>
  <c r="N444" i="6"/>
  <c r="P672" i="6"/>
  <c r="N672" i="6"/>
  <c r="P411" i="6"/>
  <c r="N411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P46" i="6"/>
  <c r="N46" i="6"/>
  <c r="P713" i="6"/>
  <c r="N713" i="6"/>
  <c r="P1168" i="6"/>
  <c r="N1168" i="6"/>
  <c r="Q448" i="6"/>
  <c r="AF31" i="9"/>
  <c r="U448" i="6"/>
  <c r="T1365" i="6"/>
  <c r="S1365" i="6"/>
  <c r="R1365" i="6"/>
  <c r="Y457" i="6"/>
  <c r="P500" i="6"/>
  <c r="N500" i="6"/>
  <c r="P1136" i="6"/>
  <c r="N1136" i="6"/>
  <c r="P56" i="6"/>
  <c r="N56" i="6"/>
  <c r="Y581" i="6"/>
  <c r="Y1600" i="6"/>
  <c r="Y201" i="6"/>
  <c r="P51" i="6"/>
  <c r="N51" i="6"/>
  <c r="V844" i="6"/>
  <c r="P10" i="6"/>
  <c r="N10" i="6"/>
  <c r="P482" i="6"/>
  <c r="N482" i="6"/>
  <c r="Q1577" i="6"/>
  <c r="M19" i="9"/>
  <c r="U1577" i="6"/>
  <c r="Y1423" i="6"/>
  <c r="T544" i="6"/>
  <c r="S544" i="6"/>
  <c r="R544" i="6"/>
  <c r="R19" i="6"/>
  <c r="S19" i="6"/>
  <c r="T19" i="6"/>
  <c r="T559" i="6"/>
  <c r="S559" i="6"/>
  <c r="R559" i="6"/>
  <c r="T1317" i="6"/>
  <c r="S1317" i="6"/>
  <c r="R1317" i="6"/>
  <c r="P492" i="6"/>
  <c r="N492" i="6"/>
  <c r="V57" i="6"/>
  <c r="Q803" i="6"/>
  <c r="W58" i="9"/>
  <c r="U803" i="6"/>
  <c r="Q403" i="6"/>
  <c r="O30" i="9"/>
  <c r="U403" i="6"/>
  <c r="T1581" i="6"/>
  <c r="P155" i="6"/>
  <c r="N155" i="6"/>
  <c r="Q755" i="6"/>
  <c r="AE13" i="9"/>
  <c r="U755" i="6"/>
  <c r="Q756" i="6"/>
  <c r="AF13" i="9"/>
  <c r="U756" i="6"/>
  <c r="Q1175" i="6"/>
  <c r="AE16" i="9"/>
  <c r="U1175" i="6"/>
  <c r="V505" i="6"/>
  <c r="V663" i="6"/>
  <c r="Q1174" i="6"/>
  <c r="AD16" i="9"/>
  <c r="U1174" i="6"/>
  <c r="Q485" i="6"/>
  <c r="M11" i="9"/>
  <c r="V416" i="6"/>
  <c r="T1570" i="6"/>
  <c r="S1570" i="6"/>
  <c r="R1570" i="6"/>
  <c r="Q558" i="6"/>
  <c r="AD22" i="9"/>
  <c r="U558" i="6"/>
  <c r="P667" i="6"/>
  <c r="N667" i="6"/>
  <c r="P752" i="6"/>
  <c r="N752" i="6"/>
  <c r="P253" i="6"/>
  <c r="N253" i="6"/>
  <c r="V722" i="6"/>
  <c r="P797" i="6"/>
  <c r="N797" i="6"/>
  <c r="T1367" i="6"/>
  <c r="S1367" i="6"/>
  <c r="R1367" i="6"/>
  <c r="Q805" i="6"/>
  <c r="T1592" i="6"/>
  <c r="R1592" i="6"/>
  <c r="S1592" i="6"/>
  <c r="Q21" i="6"/>
  <c r="Y35" i="9"/>
  <c r="U21" i="6"/>
  <c r="Q545" i="6"/>
  <c r="Q22" i="9"/>
  <c r="U545" i="6"/>
  <c r="Q6" i="6"/>
  <c r="J35" i="9"/>
  <c r="U6" i="6"/>
  <c r="Q169" i="6"/>
  <c r="AG42" i="9"/>
  <c r="U169" i="6"/>
  <c r="V713" i="6"/>
  <c r="Q494" i="6"/>
  <c r="V11" i="9"/>
  <c r="U494" i="6"/>
  <c r="P151" i="6"/>
  <c r="N151" i="6"/>
  <c r="Q560" i="6"/>
  <c r="AF22" i="9"/>
  <c r="U560" i="6"/>
  <c r="Q1152" i="6"/>
  <c r="P665" i="6"/>
  <c r="N665" i="6"/>
  <c r="Q435" i="6"/>
  <c r="S31" i="9"/>
  <c r="U435" i="6"/>
  <c r="Q1308" i="6"/>
  <c r="X17" i="9"/>
  <c r="U1308" i="6"/>
  <c r="Y470" i="6"/>
  <c r="Y308" i="6"/>
  <c r="Y575" i="6"/>
  <c r="Y1625" i="6"/>
  <c r="Y1613" i="6"/>
  <c r="Y208" i="6"/>
  <c r="T1147" i="6"/>
  <c r="R1147" i="6"/>
  <c r="S1147" i="6"/>
  <c r="Y1410" i="6"/>
  <c r="K159" i="6"/>
  <c r="M159" i="6" s="1"/>
  <c r="V159" i="6"/>
  <c r="N449" i="6"/>
  <c r="T1134" i="6"/>
  <c r="S1134" i="6"/>
  <c r="R1134" i="6"/>
  <c r="Y293" i="6"/>
  <c r="Y574" i="6"/>
  <c r="Y1603" i="6"/>
  <c r="Y675" i="6"/>
  <c r="Y927" i="6"/>
  <c r="Y1415" i="6"/>
  <c r="N1360" i="6"/>
  <c r="Y463" i="6"/>
  <c r="Y295" i="6"/>
  <c r="Y1069" i="6"/>
  <c r="P793" i="6"/>
  <c r="N793" i="6"/>
  <c r="Y224" i="6"/>
  <c r="Y868" i="6"/>
  <c r="P750" i="6"/>
  <c r="N750" i="6"/>
  <c r="P671" i="6"/>
  <c r="N671" i="6"/>
  <c r="Y1084" i="6"/>
  <c r="P538" i="6"/>
  <c r="N538" i="6"/>
  <c r="Q1296" i="6"/>
  <c r="L17" i="9"/>
  <c r="U1296" i="6"/>
  <c r="N1575" i="6"/>
  <c r="Y1409" i="6"/>
  <c r="Y1419" i="6"/>
  <c r="N1373" i="6"/>
  <c r="P1141" i="6"/>
  <c r="N1141" i="6"/>
  <c r="Q1366" i="6"/>
  <c r="Z45" i="9"/>
  <c r="U1366" i="6"/>
  <c r="Y282" i="6"/>
  <c r="Y287" i="6"/>
  <c r="Y1036" i="6"/>
  <c r="X311" i="6"/>
  <c r="P503" i="6"/>
  <c r="N503" i="6"/>
  <c r="Y582" i="6"/>
  <c r="Y1599" i="6"/>
  <c r="P40" i="8"/>
  <c r="N1573" i="6"/>
  <c r="P244" i="6"/>
  <c r="Q1361" i="6"/>
  <c r="U45" i="9"/>
  <c r="U1361" i="6"/>
  <c r="Y1406" i="6"/>
  <c r="N439" i="6"/>
  <c r="N590" i="6"/>
  <c r="F37" i="9" s="1"/>
  <c r="Q1307" i="6"/>
  <c r="W17" i="9"/>
  <c r="U1307" i="6"/>
  <c r="Y1459" i="6"/>
  <c r="Y302" i="6"/>
  <c r="Y307" i="6"/>
  <c r="Y1025" i="6"/>
  <c r="P650" i="6"/>
  <c r="N650" i="6"/>
  <c r="N1296" i="6"/>
  <c r="P242" i="6"/>
  <c r="N242" i="6"/>
  <c r="N1594" i="6"/>
  <c r="Y846" i="6"/>
  <c r="N1349" i="6"/>
  <c r="S1351" i="6"/>
  <c r="Q233" i="6"/>
  <c r="Q410" i="6"/>
  <c r="V30" i="9"/>
  <c r="U410" i="6"/>
  <c r="Q27" i="6"/>
  <c r="AE35" i="9"/>
  <c r="U27" i="6"/>
  <c r="V1162" i="6"/>
  <c r="T1369" i="6"/>
  <c r="S1369" i="6"/>
  <c r="R1369" i="6"/>
  <c r="P249" i="6"/>
  <c r="N249" i="6"/>
  <c r="Q168" i="6"/>
  <c r="AF42" i="9"/>
  <c r="U168" i="6"/>
  <c r="Q246" i="6"/>
  <c r="Z9" i="9"/>
  <c r="U246" i="6"/>
  <c r="Q897" i="6"/>
  <c r="AG59" i="9"/>
  <c r="U897" i="6"/>
  <c r="Q666" i="6"/>
  <c r="U666" i="6"/>
  <c r="Q3" i="6"/>
  <c r="G35" i="9"/>
  <c r="U3" i="6"/>
  <c r="Q539" i="6"/>
  <c r="K22" i="9"/>
  <c r="U539" i="6"/>
  <c r="V489" i="6"/>
  <c r="Q702" i="6"/>
  <c r="Q806" i="6"/>
  <c r="Z58" i="9"/>
  <c r="U806" i="6"/>
  <c r="Q1140" i="6"/>
  <c r="X25" i="9"/>
  <c r="U1140" i="6"/>
  <c r="V590" i="6"/>
  <c r="V718" i="6"/>
  <c r="P715" i="6"/>
  <c r="N715" i="6"/>
  <c r="Q1122" i="6"/>
  <c r="F25" i="9"/>
  <c r="U1122" i="6"/>
  <c r="P17" i="8"/>
  <c r="Q732" i="6"/>
  <c r="Q1135" i="6"/>
  <c r="S25" i="9"/>
  <c r="U1135" i="6"/>
  <c r="V143" i="6"/>
  <c r="T445" i="6"/>
  <c r="R445" i="6"/>
  <c r="S445" i="6"/>
  <c r="N664" i="6"/>
  <c r="V53" i="6"/>
  <c r="P248" i="6"/>
  <c r="N248" i="6"/>
  <c r="Q420" i="6"/>
  <c r="AF30" i="9"/>
  <c r="U420" i="6"/>
  <c r="T1310" i="6"/>
  <c r="S1310" i="6"/>
  <c r="R1310" i="6"/>
  <c r="R1583" i="6"/>
  <c r="T1583" i="6"/>
  <c r="S1583" i="6"/>
  <c r="V742" i="6"/>
  <c r="R428" i="6"/>
  <c r="T428" i="6"/>
  <c r="S428" i="6"/>
  <c r="Q743" i="6"/>
  <c r="S13" i="9"/>
  <c r="U743" i="6"/>
  <c r="Q1126" i="6"/>
  <c r="J25" i="9"/>
  <c r="U1126" i="6"/>
  <c r="P412" i="6"/>
  <c r="N412" i="6"/>
  <c r="Q28" i="6"/>
  <c r="AF35" i="9"/>
  <c r="U28" i="6"/>
  <c r="Q1128" i="6"/>
  <c r="L25" i="9"/>
  <c r="U1128" i="6"/>
  <c r="T1357" i="6"/>
  <c r="S1357" i="6"/>
  <c r="R1357" i="6"/>
  <c r="Q496" i="6"/>
  <c r="X11" i="9"/>
  <c r="U496" i="6"/>
  <c r="P31" i="6"/>
  <c r="Q546" i="6"/>
  <c r="R22" i="9"/>
  <c r="U546" i="6"/>
  <c r="R42" i="6"/>
  <c r="T42" i="6"/>
  <c r="S42" i="6"/>
  <c r="Q1543" i="6"/>
  <c r="G55" i="9"/>
  <c r="U1543" i="6"/>
  <c r="Q431" i="6"/>
  <c r="O31" i="9"/>
  <c r="U431" i="6"/>
  <c r="Q1609" i="6"/>
  <c r="U1609" i="6"/>
  <c r="P751" i="6"/>
  <c r="N751" i="6"/>
  <c r="P17" i="6"/>
  <c r="N17" i="6"/>
  <c r="P501" i="6"/>
  <c r="N501" i="6"/>
  <c r="P1153" i="6"/>
  <c r="N1153" i="6"/>
  <c r="K697" i="6"/>
  <c r="M697" i="6" s="1"/>
  <c r="P553" i="6"/>
  <c r="N553" i="6"/>
  <c r="Y506" i="6"/>
  <c r="P653" i="6"/>
  <c r="N653" i="6"/>
  <c r="P489" i="6"/>
  <c r="N489" i="6"/>
  <c r="Y692" i="6"/>
  <c r="T540" i="6"/>
  <c r="S540" i="6"/>
  <c r="R540" i="6"/>
  <c r="E40" i="8"/>
  <c r="P543" i="6"/>
  <c r="N543" i="6"/>
  <c r="T484" i="6"/>
  <c r="S484" i="6"/>
  <c r="R484" i="6"/>
  <c r="U484" i="6" s="1"/>
  <c r="Y602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97" i="6"/>
  <c r="Y175" i="6"/>
  <c r="Y586" i="6"/>
  <c r="Y571" i="6"/>
  <c r="Y691" i="6"/>
  <c r="Y225" i="6"/>
  <c r="Y207" i="6"/>
  <c r="P4" i="6"/>
  <c r="N4" i="6"/>
  <c r="Q1371" i="6"/>
  <c r="AE45" i="9"/>
  <c r="U1371" i="6"/>
  <c r="N1591" i="6"/>
  <c r="P554" i="6"/>
  <c r="N554" i="6"/>
  <c r="Y1413" i="6"/>
  <c r="Y607" i="6"/>
  <c r="N1359" i="6"/>
  <c r="R11" i="6"/>
  <c r="T11" i="6"/>
  <c r="S11" i="6"/>
  <c r="T1316" i="6"/>
  <c r="S1316" i="6"/>
  <c r="R1316" i="6"/>
  <c r="N1361" i="6"/>
  <c r="V790" i="6"/>
  <c r="V671" i="6"/>
  <c r="P659" i="6"/>
  <c r="N659" i="6"/>
  <c r="Q25" i="6"/>
  <c r="AC35" i="9"/>
  <c r="U25" i="6"/>
  <c r="R1352" i="6"/>
  <c r="T1352" i="6"/>
  <c r="S1352" i="6"/>
  <c r="P716" i="6"/>
  <c r="N716" i="6"/>
  <c r="Q882" i="6"/>
  <c r="R59" i="9"/>
  <c r="U882" i="6"/>
  <c r="P807" i="6"/>
  <c r="N807" i="6"/>
  <c r="Q34" i="6"/>
  <c r="R1596" i="6"/>
  <c r="T1596" i="6"/>
  <c r="S1596" i="6"/>
  <c r="V414" i="6"/>
  <c r="Q1139" i="6"/>
  <c r="W25" i="9"/>
  <c r="U1139" i="6"/>
  <c r="Q557" i="6"/>
  <c r="AC22" i="9"/>
  <c r="U557" i="6"/>
  <c r="V490" i="6"/>
  <c r="Q884" i="6"/>
  <c r="T59" i="9"/>
  <c r="U884" i="6"/>
  <c r="Q813" i="6"/>
  <c r="AG58" i="9"/>
  <c r="U813" i="6"/>
  <c r="V672" i="6"/>
  <c r="Q1161" i="6"/>
  <c r="Q16" i="9"/>
  <c r="U1161" i="6"/>
  <c r="Q1130" i="6"/>
  <c r="N25" i="9"/>
  <c r="U1130" i="6"/>
  <c r="Q2" i="6"/>
  <c r="F35" i="9"/>
  <c r="U2" i="6"/>
  <c r="Q1362" i="6"/>
  <c r="V45" i="9"/>
  <c r="U1362" i="6"/>
  <c r="Q748" i="6"/>
  <c r="X13" i="9"/>
  <c r="U748" i="6"/>
  <c r="V1157" i="6"/>
  <c r="E17" i="8"/>
  <c r="P757" i="6"/>
  <c r="N757" i="6"/>
  <c r="P499" i="6"/>
  <c r="N499" i="6"/>
  <c r="Q1129" i="6"/>
  <c r="M25" i="9"/>
  <c r="U1129" i="6"/>
  <c r="R1587" i="6"/>
  <c r="T1587" i="6"/>
  <c r="S1587" i="6"/>
  <c r="T1309" i="6"/>
  <c r="S1309" i="6"/>
  <c r="R1309" i="6"/>
  <c r="P661" i="6"/>
  <c r="N661" i="6"/>
  <c r="S16" i="9"/>
  <c r="Q488" i="6"/>
  <c r="P11" i="9"/>
  <c r="U488" i="6"/>
  <c r="V51" i="6"/>
  <c r="V793" i="6"/>
  <c r="P245" i="6"/>
  <c r="N245" i="6"/>
  <c r="P1166" i="6"/>
  <c r="N1166" i="6"/>
  <c r="V40" i="6"/>
  <c r="V165" i="6"/>
  <c r="V567" i="6"/>
  <c r="Q753" i="6"/>
  <c r="U753" i="6"/>
  <c r="P789" i="6"/>
  <c r="N789" i="6"/>
  <c r="Q656" i="6"/>
  <c r="P12" i="9"/>
  <c r="U656" i="6"/>
  <c r="V735" i="6"/>
  <c r="Q660" i="6"/>
  <c r="T12" i="9"/>
  <c r="U660" i="6"/>
  <c r="V242" i="6"/>
  <c r="V503" i="6"/>
  <c r="T1549" i="6"/>
  <c r="R1549" i="6"/>
  <c r="S1549" i="6"/>
  <c r="P887" i="6"/>
  <c r="N887" i="6"/>
  <c r="Q164" i="6"/>
  <c r="AB42" i="9"/>
  <c r="U164" i="6"/>
  <c r="P504" i="6"/>
  <c r="N504" i="6"/>
  <c r="P734" i="6" l="1"/>
  <c r="Q734" i="6" s="1"/>
  <c r="V734" i="6"/>
  <c r="W67" i="6"/>
  <c r="X67" i="6"/>
  <c r="Y67" i="6" s="1"/>
  <c r="V67" i="6" s="1"/>
  <c r="S883" i="6"/>
  <c r="N395" i="6"/>
  <c r="N875" i="6"/>
  <c r="W312" i="6"/>
  <c r="N476" i="6"/>
  <c r="P888" i="6"/>
  <c r="Q888" i="6" s="1"/>
  <c r="V205" i="6"/>
  <c r="N1206" i="6"/>
  <c r="N648" i="6"/>
  <c r="V875" i="6"/>
  <c r="U711" i="6"/>
  <c r="K891" i="6"/>
  <c r="M891" i="6" s="1"/>
  <c r="P891" i="6" s="1"/>
  <c r="Q891" i="6" s="1"/>
  <c r="U476" i="6"/>
  <c r="T1311" i="6"/>
  <c r="V648" i="6"/>
  <c r="V1206" i="6"/>
  <c r="V649" i="6"/>
  <c r="V792" i="6"/>
  <c r="V484" i="6"/>
  <c r="V732" i="6"/>
  <c r="K227" i="6"/>
  <c r="M227" i="6" s="1"/>
  <c r="P227" i="6" s="1"/>
  <c r="L11" i="9"/>
  <c r="S59" i="9"/>
  <c r="N808" i="6"/>
  <c r="V651" i="6"/>
  <c r="P649" i="6"/>
  <c r="K303" i="6"/>
  <c r="M303" i="6" s="1"/>
  <c r="V1150" i="6"/>
  <c r="V1163" i="6"/>
  <c r="N733" i="6"/>
  <c r="I13" i="9" s="1"/>
  <c r="K873" i="6"/>
  <c r="M873" i="6" s="1"/>
  <c r="P873" i="6" s="1"/>
  <c r="Q873" i="6" s="1"/>
  <c r="U873" i="6" s="1"/>
  <c r="Q1163" i="6"/>
  <c r="T1163" i="6" s="1"/>
  <c r="N1150" i="6"/>
  <c r="U161" i="6"/>
  <c r="V733" i="6"/>
  <c r="Y42" i="9"/>
  <c r="N161" i="6"/>
  <c r="N1163" i="6"/>
  <c r="V161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Q896" i="6"/>
  <c r="K876" i="6"/>
  <c r="M876" i="6" s="1"/>
  <c r="Y230" i="6"/>
  <c r="V230" i="6" s="1"/>
  <c r="Z231" i="6"/>
  <c r="Y398" i="6"/>
  <c r="Z399" i="6"/>
  <c r="N55" i="6"/>
  <c r="N162" i="6"/>
  <c r="N498" i="6"/>
  <c r="V226" i="6"/>
  <c r="Y483" i="6"/>
  <c r="U154" i="6"/>
  <c r="R1364" i="6"/>
  <c r="S1137" i="6"/>
  <c r="T1364" i="6"/>
  <c r="N480" i="6"/>
  <c r="H11" i="9" s="1"/>
  <c r="N1374" i="6"/>
  <c r="F54" i="9" s="1"/>
  <c r="V244" i="6"/>
  <c r="V1374" i="6"/>
  <c r="R429" i="6"/>
  <c r="S1355" i="6"/>
  <c r="R442" i="6"/>
  <c r="R1578" i="6"/>
  <c r="S429" i="6"/>
  <c r="S442" i="6"/>
  <c r="T1578" i="6"/>
  <c r="S1589" i="6"/>
  <c r="S1304" i="6"/>
  <c r="N239" i="6"/>
  <c r="T1305" i="6"/>
  <c r="S1303" i="6"/>
  <c r="N1551" i="6"/>
  <c r="U1551" i="6"/>
  <c r="R1303" i="6"/>
  <c r="Q694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U721" i="6"/>
  <c r="Y44" i="9"/>
  <c r="N874" i="6"/>
  <c r="S1299" i="6"/>
  <c r="U1176" i="6"/>
  <c r="S556" i="6"/>
  <c r="T1299" i="6"/>
  <c r="T556" i="6"/>
  <c r="R1353" i="6"/>
  <c r="S1574" i="6"/>
  <c r="V856" i="6"/>
  <c r="K461" i="6"/>
  <c r="M461" i="6" s="1"/>
  <c r="N461" i="6" s="1"/>
  <c r="Q740" i="6"/>
  <c r="S740" i="6" s="1"/>
  <c r="X760" i="6"/>
  <c r="Y760" i="6" s="1"/>
  <c r="K760" i="6" s="1"/>
  <c r="M760" i="6" s="1"/>
  <c r="K810" i="6"/>
  <c r="M810" i="6" s="1"/>
  <c r="N810" i="6" s="1"/>
  <c r="W424" i="6"/>
  <c r="X1432" i="6"/>
  <c r="Y1432" i="6" s="1"/>
  <c r="W928" i="6"/>
  <c r="AF16" i="9"/>
  <c r="V1427" i="6"/>
  <c r="AE44" i="9"/>
  <c r="P747" i="6"/>
  <c r="Q747" i="6" s="1"/>
  <c r="Q577" i="6"/>
  <c r="S577" i="6" s="1"/>
  <c r="Q889" i="6"/>
  <c r="T889" i="6" s="1"/>
  <c r="S1314" i="6"/>
  <c r="R1542" i="6"/>
  <c r="W1572" i="6"/>
  <c r="T1351" i="6"/>
  <c r="T1571" i="6"/>
  <c r="S1590" i="6"/>
  <c r="Q727" i="6"/>
  <c r="R727" i="6" s="1"/>
  <c r="R1302" i="6"/>
  <c r="N954" i="6"/>
  <c r="U13" i="6"/>
  <c r="V1012" i="6"/>
  <c r="N174" i="6"/>
  <c r="J56" i="9" s="1"/>
  <c r="T1542" i="6"/>
  <c r="X368" i="6"/>
  <c r="Y368" i="6" s="1"/>
  <c r="K368" i="6" s="1"/>
  <c r="M368" i="6" s="1"/>
  <c r="P13" i="9"/>
  <c r="K739" i="6"/>
  <c r="M739" i="6" s="1"/>
  <c r="P739" i="6" s="1"/>
  <c r="M42" i="9"/>
  <c r="K860" i="6"/>
  <c r="M860" i="6" s="1"/>
  <c r="N860" i="6" s="1"/>
  <c r="P247" i="6"/>
  <c r="AA9" i="9" s="1"/>
  <c r="S1544" i="6"/>
  <c r="V174" i="6"/>
  <c r="N38" i="6"/>
  <c r="AE28" i="9"/>
  <c r="N740" i="6"/>
  <c r="V878" i="6"/>
  <c r="T1353" i="6"/>
  <c r="T1355" i="6"/>
  <c r="U741" i="6"/>
  <c r="T1589" i="6"/>
  <c r="W256" i="6"/>
  <c r="W257" i="6" s="1"/>
  <c r="N226" i="6"/>
  <c r="F9" i="9" s="1"/>
  <c r="V480" i="6"/>
  <c r="AA16" i="9"/>
  <c r="R447" i="6"/>
  <c r="K1076" i="6"/>
  <c r="M1076" i="6" s="1"/>
  <c r="N1076" i="6" s="1"/>
  <c r="R1137" i="6"/>
  <c r="R1358" i="6"/>
  <c r="S1347" i="6"/>
  <c r="S447" i="6"/>
  <c r="V1089" i="6"/>
  <c r="V681" i="6"/>
  <c r="N878" i="6"/>
  <c r="R1347" i="6"/>
  <c r="W1040" i="6"/>
  <c r="J1040" i="6" s="1"/>
  <c r="X424" i="6"/>
  <c r="V568" i="6"/>
  <c r="N44" i="9"/>
  <c r="V1171" i="6"/>
  <c r="P725" i="6"/>
  <c r="AC44" i="9" s="1"/>
  <c r="P754" i="6"/>
  <c r="Q754" i="6" s="1"/>
  <c r="Q811" i="6"/>
  <c r="R811" i="6" s="1"/>
  <c r="Q1171" i="6"/>
  <c r="T1171" i="6" s="1"/>
  <c r="Q710" i="6"/>
  <c r="R710" i="6" s="1"/>
  <c r="Q13" i="9"/>
  <c r="N505" i="6"/>
  <c r="R1581" i="6"/>
  <c r="K229" i="6"/>
  <c r="M229" i="6" s="1"/>
  <c r="P229" i="6" s="1"/>
  <c r="Q229" i="6" s="1"/>
  <c r="N1171" i="6"/>
  <c r="V1026" i="6"/>
  <c r="V686" i="6"/>
  <c r="V847" i="6"/>
  <c r="V682" i="6"/>
  <c r="V1073" i="6"/>
  <c r="W88" i="6"/>
  <c r="Q1027" i="6"/>
  <c r="S1027" i="6" s="1"/>
  <c r="N1177" i="6"/>
  <c r="V599" i="6"/>
  <c r="N717" i="6"/>
  <c r="J13" i="9"/>
  <c r="O44" i="9"/>
  <c r="V874" i="6"/>
  <c r="R1544" i="6"/>
  <c r="V583" i="6"/>
  <c r="N890" i="6"/>
  <c r="U240" i="6"/>
  <c r="Q59" i="9"/>
  <c r="P1158" i="6"/>
  <c r="Q1158" i="6" s="1"/>
  <c r="S1313" i="6"/>
  <c r="Y759" i="6"/>
  <c r="K759" i="6" s="1"/>
  <c r="M759" i="6" s="1"/>
  <c r="T9" i="9"/>
  <c r="T1313" i="6"/>
  <c r="AF59" i="9"/>
  <c r="W984" i="6"/>
  <c r="X536" i="6"/>
  <c r="K579" i="6"/>
  <c r="M579" i="6" s="1"/>
  <c r="P579" i="6" s="1"/>
  <c r="N1616" i="6"/>
  <c r="U1159" i="6"/>
  <c r="O16" i="9"/>
  <c r="N405" i="6"/>
  <c r="X928" i="6"/>
  <c r="W956" i="6"/>
  <c r="R234" i="6"/>
  <c r="T1304" i="6"/>
  <c r="U728" i="6"/>
  <c r="V592" i="6"/>
  <c r="U406" i="6"/>
  <c r="S234" i="6"/>
  <c r="AF44" i="9"/>
  <c r="W1180" i="6"/>
  <c r="Q50" i="6"/>
  <c r="S50" i="6" s="1"/>
  <c r="Q406" i="6"/>
  <c r="T406" i="6" s="1"/>
  <c r="N47" i="6"/>
  <c r="S658" i="6"/>
  <c r="K1605" i="6"/>
  <c r="M1605" i="6" s="1"/>
  <c r="N1605" i="6" s="1"/>
  <c r="AA42" i="9"/>
  <c r="K228" i="6"/>
  <c r="M228" i="6" s="1"/>
  <c r="S668" i="6"/>
  <c r="S427" i="6"/>
  <c r="P788" i="6"/>
  <c r="Q788" i="6" s="1"/>
  <c r="N33" i="6"/>
  <c r="I46" i="9" s="1"/>
  <c r="P502" i="6"/>
  <c r="Q502" i="6" s="1"/>
  <c r="R1133" i="6"/>
  <c r="R1571" i="6"/>
  <c r="R668" i="6"/>
  <c r="T427" i="6"/>
  <c r="U805" i="6"/>
  <c r="V1092" i="6"/>
  <c r="K178" i="6"/>
  <c r="M178" i="6" s="1"/>
  <c r="P178" i="6" s="1"/>
  <c r="R658" i="6"/>
  <c r="S1546" i="6"/>
  <c r="R1311" i="6"/>
  <c r="S1133" i="6"/>
  <c r="V1319" i="6"/>
  <c r="N163" i="6"/>
  <c r="Q163" i="6"/>
  <c r="S163" i="6" s="1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V481" i="6"/>
  <c r="R1291" i="6"/>
  <c r="U812" i="6"/>
  <c r="V954" i="6"/>
  <c r="P481" i="6"/>
  <c r="Q481" i="6" s="1"/>
  <c r="X1264" i="6"/>
  <c r="Y1264" i="6" s="1"/>
  <c r="V1264" i="6" s="1"/>
  <c r="R418" i="6"/>
  <c r="S1291" i="6"/>
  <c r="V183" i="6"/>
  <c r="N655" i="6"/>
  <c r="S1584" i="6"/>
  <c r="T418" i="6"/>
  <c r="N396" i="6"/>
  <c r="H30" i="9" s="1"/>
  <c r="N32" i="6"/>
  <c r="H46" i="9" s="1"/>
  <c r="Q655" i="6"/>
  <c r="R655" i="6" s="1"/>
  <c r="AF58" i="9"/>
  <c r="V215" i="6"/>
  <c r="N662" i="6"/>
  <c r="K595" i="6"/>
  <c r="M595" i="6" s="1"/>
  <c r="N595" i="6" s="1"/>
  <c r="V690" i="6"/>
  <c r="W1488" i="6"/>
  <c r="W816" i="6"/>
  <c r="K1170" i="6"/>
  <c r="M1170" i="6" s="1"/>
  <c r="P1170" i="6" s="1"/>
  <c r="Q1170" i="6" s="1"/>
  <c r="T1574" i="6"/>
  <c r="V1620" i="6"/>
  <c r="U811" i="6"/>
  <c r="AB7" i="9"/>
  <c r="V396" i="6"/>
  <c r="O12" i="9"/>
  <c r="K160" i="6"/>
  <c r="M160" i="6" s="1"/>
  <c r="N160" i="6" s="1"/>
  <c r="N252" i="6"/>
  <c r="V1029" i="6"/>
  <c r="K65" i="6"/>
  <c r="M65" i="6" s="1"/>
  <c r="P65" i="6" s="1"/>
  <c r="K186" i="6"/>
  <c r="M186" i="6" s="1"/>
  <c r="P186" i="6" s="1"/>
  <c r="R1547" i="6"/>
  <c r="K566" i="6"/>
  <c r="M566" i="6" s="1"/>
  <c r="P566" i="6" s="1"/>
  <c r="X984" i="6"/>
  <c r="K144" i="6"/>
  <c r="M144" i="6" s="1"/>
  <c r="P144" i="6" s="1"/>
  <c r="Q144" i="6" s="1"/>
  <c r="N150" i="6"/>
  <c r="K863" i="6"/>
  <c r="M863" i="6" s="1"/>
  <c r="P863" i="6" s="1"/>
  <c r="Q1029" i="6"/>
  <c r="S1029" i="6" s="1"/>
  <c r="V1015" i="6"/>
  <c r="S1547" i="6"/>
  <c r="K617" i="6"/>
  <c r="M617" i="6" s="1"/>
  <c r="N617" i="6" s="1"/>
  <c r="N418" i="6"/>
  <c r="V250" i="6"/>
  <c r="R1294" i="6"/>
  <c r="V467" i="6"/>
  <c r="K1408" i="6"/>
  <c r="M1408" i="6" s="1"/>
  <c r="N1408" i="6" s="1"/>
  <c r="AD30" i="9"/>
  <c r="S1294" i="6"/>
  <c r="K199" i="6"/>
  <c r="M199" i="6" s="1"/>
  <c r="N199" i="6" s="1"/>
  <c r="W536" i="6"/>
  <c r="V395" i="6"/>
  <c r="U418" i="6"/>
  <c r="P250" i="6"/>
  <c r="K616" i="6"/>
  <c r="M616" i="6" s="1"/>
  <c r="P616" i="6" s="1"/>
  <c r="N166" i="6"/>
  <c r="P166" i="6"/>
  <c r="K729" i="6"/>
  <c r="M729" i="6" s="1"/>
  <c r="K601" i="6"/>
  <c r="M601" i="6" s="1"/>
  <c r="N601" i="6" s="1"/>
  <c r="W1460" i="6"/>
  <c r="W1432" i="6"/>
  <c r="P712" i="6"/>
  <c r="N712" i="6"/>
  <c r="AA478" i="6"/>
  <c r="Y478" i="6" s="1"/>
  <c r="Y479" i="6"/>
  <c r="W620" i="6"/>
  <c r="X1572" i="6"/>
  <c r="P744" i="6"/>
  <c r="N744" i="6"/>
  <c r="X88" i="6"/>
  <c r="Y88" i="6" s="1"/>
  <c r="K88" i="6" s="1"/>
  <c r="M88" i="6" s="1"/>
  <c r="T1576" i="6"/>
  <c r="L13" i="9"/>
  <c r="P114" i="6"/>
  <c r="F8" i="9" s="1"/>
  <c r="U577" i="6"/>
  <c r="R1305" i="6"/>
  <c r="S550" i="6"/>
  <c r="U1029" i="6"/>
  <c r="U1027" i="6"/>
  <c r="N235" i="6"/>
  <c r="V213" i="6"/>
  <c r="V456" i="6"/>
  <c r="P704" i="6"/>
  <c r="H44" i="9" s="1"/>
  <c r="R883" i="6"/>
  <c r="N1427" i="6"/>
  <c r="Q736" i="6"/>
  <c r="R736" i="6" s="1"/>
  <c r="R1584" i="6"/>
  <c r="T550" i="6"/>
  <c r="V758" i="6"/>
  <c r="U1427" i="6"/>
  <c r="U883" i="6"/>
  <c r="N243" i="6"/>
  <c r="R42" i="9"/>
  <c r="V1486" i="6"/>
  <c r="V1027" i="6"/>
  <c r="V864" i="6"/>
  <c r="N577" i="6"/>
  <c r="K189" i="6"/>
  <c r="M189" i="6" s="1"/>
  <c r="P189" i="6" s="1"/>
  <c r="K1030" i="6"/>
  <c r="M1030" i="6" s="1"/>
  <c r="P1030" i="6" s="1"/>
  <c r="V685" i="6"/>
  <c r="N883" i="6"/>
  <c r="K1090" i="6"/>
  <c r="M1090" i="6" s="1"/>
  <c r="P1090" i="6" s="1"/>
  <c r="V1617" i="6"/>
  <c r="N1027" i="6"/>
  <c r="N895" i="6"/>
  <c r="R1576" i="6"/>
  <c r="V114" i="6"/>
  <c r="V1615" i="6"/>
  <c r="N1486" i="6"/>
  <c r="F41" i="9" s="1"/>
  <c r="V1033" i="6"/>
  <c r="K198" i="6"/>
  <c r="M198" i="6" s="1"/>
  <c r="P198" i="6" s="1"/>
  <c r="N758" i="6"/>
  <c r="F48" i="9" s="1"/>
  <c r="N1029" i="6"/>
  <c r="V577" i="6"/>
  <c r="V704" i="6"/>
  <c r="N154" i="6"/>
  <c r="V1022" i="6"/>
  <c r="K1458" i="6"/>
  <c r="M1458" i="6" s="1"/>
  <c r="P1458" i="6" s="1"/>
  <c r="K1016" i="6"/>
  <c r="M1016" i="6" s="1"/>
  <c r="P1016" i="6" s="1"/>
  <c r="V849" i="6"/>
  <c r="K300" i="6"/>
  <c r="M300" i="6" s="1"/>
  <c r="P300" i="6" s="1"/>
  <c r="N703" i="6"/>
  <c r="G44" i="9" s="1"/>
  <c r="V288" i="6"/>
  <c r="V676" i="6"/>
  <c r="K1079" i="6"/>
  <c r="M1079" i="6" s="1"/>
  <c r="P1079" i="6" s="1"/>
  <c r="X1236" i="6"/>
  <c r="Y1236" i="6" s="1"/>
  <c r="K1236" i="6" s="1"/>
  <c r="M1236" i="6" s="1"/>
  <c r="K572" i="6"/>
  <c r="M572" i="6" s="1"/>
  <c r="P572" i="6" s="1"/>
  <c r="K298" i="6"/>
  <c r="M298" i="6" s="1"/>
  <c r="N298" i="6" s="1"/>
  <c r="K1078" i="6"/>
  <c r="M1078" i="6" s="1"/>
  <c r="N1078" i="6" s="1"/>
  <c r="V741" i="6"/>
  <c r="V703" i="6"/>
  <c r="V680" i="6"/>
  <c r="N467" i="6"/>
  <c r="V1035" i="6"/>
  <c r="V604" i="6"/>
  <c r="K1068" i="6"/>
  <c r="M1068" i="6" s="1"/>
  <c r="N1068" i="6" s="1"/>
  <c r="V983" i="6"/>
  <c r="V196" i="6"/>
  <c r="U467" i="6"/>
  <c r="N567" i="6"/>
  <c r="K33" i="9" s="1"/>
  <c r="W32" i="9"/>
  <c r="K982" i="6"/>
  <c r="M982" i="6" s="1"/>
  <c r="N982" i="6" s="1"/>
  <c r="K452" i="6"/>
  <c r="M452" i="6" s="1"/>
  <c r="P452" i="6" s="1"/>
  <c r="Q1165" i="6"/>
  <c r="T1165" i="6" s="1"/>
  <c r="K1411" i="6"/>
  <c r="M1411" i="6" s="1"/>
  <c r="N1411" i="6" s="1"/>
  <c r="K573" i="6"/>
  <c r="M573" i="6" s="1"/>
  <c r="P573" i="6" s="1"/>
  <c r="N741" i="6"/>
  <c r="V451" i="6"/>
  <c r="K678" i="6"/>
  <c r="M678" i="6" s="1"/>
  <c r="N678" i="6" s="1"/>
  <c r="U498" i="6"/>
  <c r="Z11" i="9"/>
  <c r="P879" i="6"/>
  <c r="N879" i="6"/>
  <c r="V689" i="6"/>
  <c r="K1031" i="6"/>
  <c r="M1031" i="6" s="1"/>
  <c r="P1031" i="6" s="1"/>
  <c r="W900" i="6"/>
  <c r="Q405" i="6"/>
  <c r="Q30" i="9"/>
  <c r="U405" i="6"/>
  <c r="P885" i="6"/>
  <c r="N885" i="6"/>
  <c r="V843" i="6"/>
  <c r="U150" i="6"/>
  <c r="Q150" i="6"/>
  <c r="N42" i="9"/>
  <c r="X956" i="6"/>
  <c r="X116" i="6"/>
  <c r="Y116" i="6" s="1"/>
  <c r="K116" i="6" s="1"/>
  <c r="M116" i="6" s="1"/>
  <c r="W1348" i="6"/>
  <c r="U50" i="6"/>
  <c r="Q809" i="6"/>
  <c r="T809" i="6" s="1"/>
  <c r="U187" i="6"/>
  <c r="U881" i="6"/>
  <c r="N1034" i="6"/>
  <c r="N41" i="6"/>
  <c r="N493" i="6"/>
  <c r="K87" i="6"/>
  <c r="M87" i="6" s="1"/>
  <c r="N87" i="6" s="1"/>
  <c r="K1013" i="6"/>
  <c r="M1013" i="6" s="1"/>
  <c r="N1013" i="6" s="1"/>
  <c r="R1312" i="6"/>
  <c r="N408" i="6"/>
  <c r="V1614" i="6"/>
  <c r="U1616" i="6"/>
  <c r="V217" i="6"/>
  <c r="V578" i="6"/>
  <c r="V1038" i="6"/>
  <c r="Q1616" i="6"/>
  <c r="R1616" i="6" s="1"/>
  <c r="K593" i="6"/>
  <c r="M593" i="6" s="1"/>
  <c r="P593" i="6" s="1"/>
  <c r="P16" i="9"/>
  <c r="K285" i="6"/>
  <c r="M285" i="6" s="1"/>
  <c r="P285" i="6" s="1"/>
  <c r="V210" i="6"/>
  <c r="V842" i="6"/>
  <c r="K866" i="6"/>
  <c r="M866" i="6" s="1"/>
  <c r="P866" i="6" s="1"/>
  <c r="U599" i="6"/>
  <c r="K170" i="6"/>
  <c r="M170" i="6" s="1"/>
  <c r="N170" i="6" s="1"/>
  <c r="V1416" i="6"/>
  <c r="N251" i="6"/>
  <c r="N599" i="6"/>
  <c r="V471" i="6"/>
  <c r="K185" i="6"/>
  <c r="M185" i="6" s="1"/>
  <c r="P185" i="6" s="1"/>
  <c r="K1321" i="6"/>
  <c r="M1321" i="6" s="1"/>
  <c r="P1321" i="6" s="1"/>
  <c r="K859" i="6"/>
  <c r="M859" i="6" s="1"/>
  <c r="N859" i="6" s="1"/>
  <c r="Q1618" i="6"/>
  <c r="T1618" i="6" s="1"/>
  <c r="U694" i="6"/>
  <c r="V845" i="6"/>
  <c r="U809" i="6"/>
  <c r="V304" i="6"/>
  <c r="V596" i="6"/>
  <c r="U1165" i="6"/>
  <c r="K465" i="6"/>
  <c r="M465" i="6" s="1"/>
  <c r="V214" i="6"/>
  <c r="K850" i="6"/>
  <c r="M850" i="6" s="1"/>
  <c r="P850" i="6" s="1"/>
  <c r="N694" i="6"/>
  <c r="Q211" i="6"/>
  <c r="T211" i="6" s="1"/>
  <c r="V576" i="6"/>
  <c r="Q567" i="6"/>
  <c r="V694" i="6"/>
  <c r="N49" i="6"/>
  <c r="Q49" i="6"/>
  <c r="N157" i="6"/>
  <c r="S1312" i="6"/>
  <c r="S1548" i="6"/>
  <c r="R1314" i="6"/>
  <c r="V291" i="6"/>
  <c r="U305" i="6"/>
  <c r="V222" i="6"/>
  <c r="V1034" i="6"/>
  <c r="V608" i="6"/>
  <c r="V223" i="6"/>
  <c r="V861" i="6"/>
  <c r="U1618" i="6"/>
  <c r="S14" i="9"/>
  <c r="K684" i="6"/>
  <c r="M684" i="6" s="1"/>
  <c r="P684" i="6" s="1"/>
  <c r="Y46" i="9"/>
  <c r="Q606" i="6"/>
  <c r="R606" i="6" s="1"/>
  <c r="U889" i="6"/>
  <c r="S1358" i="6"/>
  <c r="M46" i="9"/>
  <c r="K477" i="6"/>
  <c r="M477" i="6" s="1"/>
  <c r="P477" i="6" s="1"/>
  <c r="K851" i="6"/>
  <c r="M851" i="6" s="1"/>
  <c r="P851" i="6" s="1"/>
  <c r="K699" i="6"/>
  <c r="M699" i="6" s="1"/>
  <c r="P699" i="6" s="1"/>
  <c r="V606" i="6"/>
  <c r="V1598" i="6"/>
  <c r="Q37" i="6"/>
  <c r="R37" i="6" s="1"/>
  <c r="N1608" i="6"/>
  <c r="U1608" i="6"/>
  <c r="V1608" i="6"/>
  <c r="S498" i="6"/>
  <c r="V588" i="6"/>
  <c r="U606" i="6"/>
  <c r="K450" i="6"/>
  <c r="M450" i="6" s="1"/>
  <c r="P450" i="6" s="1"/>
  <c r="P7" i="9"/>
  <c r="N799" i="6"/>
  <c r="V294" i="6"/>
  <c r="V1607" i="6"/>
  <c r="V696" i="6"/>
  <c r="N606" i="6"/>
  <c r="K1178" i="6"/>
  <c r="M1178" i="6" s="1"/>
  <c r="P1178" i="6" s="1"/>
  <c r="V1010" i="6"/>
  <c r="Q1620" i="6"/>
  <c r="T1620" i="6" s="1"/>
  <c r="O37" i="9"/>
  <c r="T1546" i="6"/>
  <c r="V612" i="6"/>
  <c r="U682" i="6"/>
  <c r="V1320" i="6"/>
  <c r="V219" i="6"/>
  <c r="V614" i="6"/>
  <c r="N43" i="9"/>
  <c r="N227" i="6"/>
  <c r="G9" i="9" s="1"/>
  <c r="N1620" i="6"/>
  <c r="V1424" i="6"/>
  <c r="K695" i="6"/>
  <c r="M695" i="6" s="1"/>
  <c r="N695" i="6" s="1"/>
  <c r="V1072" i="6"/>
  <c r="K1088" i="6"/>
  <c r="M1088" i="6" s="1"/>
  <c r="P1088" i="6" s="1"/>
  <c r="V290" i="6"/>
  <c r="V1077" i="6"/>
  <c r="K1023" i="6"/>
  <c r="M1023" i="6" s="1"/>
  <c r="N1023" i="6" s="1"/>
  <c r="V1616" i="6"/>
  <c r="N842" i="6"/>
  <c r="F14" i="9" s="1"/>
  <c r="V565" i="6"/>
  <c r="K610" i="6"/>
  <c r="M610" i="6" s="1"/>
  <c r="P610" i="6" s="1"/>
  <c r="V584" i="6"/>
  <c r="N1160" i="6"/>
  <c r="N682" i="6"/>
  <c r="Q1160" i="6"/>
  <c r="T1160" i="6" s="1"/>
  <c r="N877" i="6"/>
  <c r="M59" i="9" s="1"/>
  <c r="S438" i="6"/>
  <c r="V181" i="6"/>
  <c r="K700" i="6"/>
  <c r="M700" i="6" s="1"/>
  <c r="P700" i="6" s="1"/>
  <c r="T438" i="6"/>
  <c r="K216" i="6"/>
  <c r="M216" i="6" s="1"/>
  <c r="P216" i="6" s="1"/>
  <c r="P749" i="6"/>
  <c r="N749" i="6"/>
  <c r="P44" i="6"/>
  <c r="N44" i="6"/>
  <c r="V292" i="6"/>
  <c r="V63" i="6"/>
  <c r="K1086" i="6"/>
  <c r="M1086" i="6" s="1"/>
  <c r="P1086" i="6" s="1"/>
  <c r="V698" i="6"/>
  <c r="V220" i="6"/>
  <c r="K180" i="6"/>
  <c r="M180" i="6" s="1"/>
  <c r="P180" i="6" s="1"/>
  <c r="V1414" i="6"/>
  <c r="V1403" i="6"/>
  <c r="V857" i="6"/>
  <c r="V173" i="6"/>
  <c r="V1412" i="6"/>
  <c r="V598" i="6"/>
  <c r="V852" i="6"/>
  <c r="P35" i="6"/>
  <c r="N35" i="6"/>
  <c r="K1014" i="6"/>
  <c r="M1014" i="6" s="1"/>
  <c r="P1014" i="6" s="1"/>
  <c r="K1619" i="6"/>
  <c r="M1619" i="6" s="1"/>
  <c r="P1619" i="6" s="1"/>
  <c r="K591" i="6"/>
  <c r="M591" i="6" s="1"/>
  <c r="P591" i="6" s="1"/>
  <c r="Y311" i="6"/>
  <c r="K311" i="6" s="1"/>
  <c r="M311" i="6" s="1"/>
  <c r="Y507" i="6"/>
  <c r="K507" i="6" s="1"/>
  <c r="M507" i="6" s="1"/>
  <c r="V853" i="6"/>
  <c r="P152" i="6"/>
  <c r="N152" i="6"/>
  <c r="G23" i="8"/>
  <c r="V301" i="6"/>
  <c r="N1234" i="6"/>
  <c r="F27" i="9" s="1"/>
  <c r="V1606" i="6"/>
  <c r="V1402" i="6"/>
  <c r="V218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V603" i="6"/>
  <c r="V1624" i="6"/>
  <c r="V1421" i="6"/>
  <c r="V469" i="6"/>
  <c r="V209" i="6"/>
  <c r="E23" i="8"/>
  <c r="N1262" i="6"/>
  <c r="F40" i="9" s="1"/>
  <c r="V1032" i="6"/>
  <c r="V203" i="6"/>
  <c r="V1601" i="6"/>
  <c r="V1037" i="6"/>
  <c r="N404" i="6"/>
  <c r="P404" i="6"/>
  <c r="X4" i="6"/>
  <c r="V454" i="6"/>
  <c r="V194" i="6"/>
  <c r="V815" i="6"/>
  <c r="V1405" i="6"/>
  <c r="V60" i="6"/>
  <c r="W1544" i="6"/>
  <c r="V1082" i="6"/>
  <c r="V1604" i="6"/>
  <c r="V1611" i="6"/>
  <c r="V1067" i="6"/>
  <c r="W4" i="6"/>
  <c r="W1124" i="6"/>
  <c r="W1236" i="6"/>
  <c r="T1124" i="6"/>
  <c r="V1075" i="6"/>
  <c r="V613" i="6"/>
  <c r="V453" i="6"/>
  <c r="V1425" i="6"/>
  <c r="V1623" i="6"/>
  <c r="V1426" i="6"/>
  <c r="V473" i="6"/>
  <c r="V848" i="6"/>
  <c r="V688" i="6"/>
  <c r="X816" i="6"/>
  <c r="Y816" i="6" s="1"/>
  <c r="V1207" i="6"/>
  <c r="K309" i="6"/>
  <c r="M309" i="6" s="1"/>
  <c r="P309" i="6" s="1"/>
  <c r="X620" i="6"/>
  <c r="Y620" i="6" s="1"/>
  <c r="K620" i="6" s="1"/>
  <c r="M620" i="6" s="1"/>
  <c r="U211" i="6"/>
  <c r="K67" i="6"/>
  <c r="M67" i="6" s="1"/>
  <c r="P67" i="6" s="1"/>
  <c r="V1417" i="6"/>
  <c r="T1374" i="6"/>
  <c r="K594" i="6"/>
  <c r="M594" i="6" s="1"/>
  <c r="P594" i="6" s="1"/>
  <c r="V202" i="6"/>
  <c r="V176" i="6"/>
  <c r="V177" i="6"/>
  <c r="V458" i="6"/>
  <c r="K1083" i="6"/>
  <c r="M1083" i="6" s="1"/>
  <c r="P1083" i="6" s="1"/>
  <c r="K862" i="6"/>
  <c r="M862" i="6" s="1"/>
  <c r="P862" i="6" s="1"/>
  <c r="V1375" i="6"/>
  <c r="K1021" i="6"/>
  <c r="M1021" i="6" s="1"/>
  <c r="N1021" i="6" s="1"/>
  <c r="N211" i="6"/>
  <c r="V187" i="6"/>
  <c r="Q855" i="6"/>
  <c r="S855" i="6" s="1"/>
  <c r="V1618" i="6"/>
  <c r="R1548" i="6"/>
  <c r="V611" i="6"/>
  <c r="N202" i="6"/>
  <c r="J57" i="9" s="1"/>
  <c r="U1034" i="6"/>
  <c r="V221" i="6"/>
  <c r="V855" i="6"/>
  <c r="N855" i="6"/>
  <c r="V283" i="6"/>
  <c r="K865" i="6"/>
  <c r="M865" i="6" s="1"/>
  <c r="N865" i="6" s="1"/>
  <c r="V211" i="6"/>
  <c r="AC6" i="9"/>
  <c r="W56" i="9"/>
  <c r="W116" i="6"/>
  <c r="X1124" i="6"/>
  <c r="V464" i="6"/>
  <c r="V1028" i="6"/>
  <c r="AD34" i="9"/>
  <c r="N305" i="6"/>
  <c r="V305" i="6"/>
  <c r="K562" i="6"/>
  <c r="M562" i="6" s="1"/>
  <c r="P562" i="6" s="1"/>
  <c r="N419" i="6"/>
  <c r="V1621" i="6"/>
  <c r="V600" i="6"/>
  <c r="V814" i="6"/>
  <c r="N1618" i="6"/>
  <c r="R1374" i="6"/>
  <c r="U1374" i="6" s="1"/>
  <c r="N187" i="6"/>
  <c r="R498" i="6"/>
  <c r="R1124" i="6"/>
  <c r="V1318" i="6"/>
  <c r="V66" i="6"/>
  <c r="V1081" i="6"/>
  <c r="V869" i="6"/>
  <c r="V1024" i="6"/>
  <c r="V64" i="6"/>
  <c r="V605" i="6"/>
  <c r="V1070" i="6"/>
  <c r="V589" i="6"/>
  <c r="V585" i="6"/>
  <c r="K284" i="6"/>
  <c r="M284" i="6" s="1"/>
  <c r="P284" i="6" s="1"/>
  <c r="V1020" i="6"/>
  <c r="V1430" i="6"/>
  <c r="V683" i="6"/>
  <c r="V192" i="6"/>
  <c r="K1422" i="6"/>
  <c r="M1422" i="6" s="1"/>
  <c r="P1422" i="6" s="1"/>
  <c r="V1428" i="6"/>
  <c r="U800" i="6"/>
  <c r="Q800" i="6"/>
  <c r="T58" i="9"/>
  <c r="V206" i="6"/>
  <c r="K297" i="6"/>
  <c r="M297" i="6" s="1"/>
  <c r="P297" i="6" s="1"/>
  <c r="V179" i="6"/>
  <c r="V1080" i="6"/>
  <c r="K1602" i="6"/>
  <c r="M1602" i="6" s="1"/>
  <c r="P1602" i="6" s="1"/>
  <c r="V475" i="6"/>
  <c r="V190" i="6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Q499" i="6"/>
  <c r="AA11" i="9"/>
  <c r="U499" i="6"/>
  <c r="R753" i="6"/>
  <c r="T753" i="6"/>
  <c r="S753" i="6"/>
  <c r="Q1166" i="6"/>
  <c r="V16" i="9"/>
  <c r="U1166" i="6"/>
  <c r="Q245" i="6"/>
  <c r="Y9" i="9"/>
  <c r="U245" i="6"/>
  <c r="T656" i="6"/>
  <c r="R656" i="6"/>
  <c r="S656" i="6"/>
  <c r="Q789" i="6"/>
  <c r="I58" i="9"/>
  <c r="Q661" i="6"/>
  <c r="U12" i="9"/>
  <c r="U661" i="6"/>
  <c r="S733" i="6"/>
  <c r="Q4" i="6"/>
  <c r="H35" i="9"/>
  <c r="U4" i="6"/>
  <c r="K197" i="6"/>
  <c r="M197" i="6" s="1"/>
  <c r="V197" i="6"/>
  <c r="T748" i="6"/>
  <c r="S748" i="6"/>
  <c r="R748" i="6"/>
  <c r="R2" i="6"/>
  <c r="T2" i="6"/>
  <c r="S2" i="6"/>
  <c r="T1130" i="6"/>
  <c r="S1130" i="6"/>
  <c r="R1130" i="6"/>
  <c r="Q716" i="6"/>
  <c r="T44" i="9"/>
  <c r="U716" i="6"/>
  <c r="R25" i="6"/>
  <c r="S25" i="6"/>
  <c r="T25" i="6"/>
  <c r="V691" i="6"/>
  <c r="K691" i="6"/>
  <c r="M691" i="6" s="1"/>
  <c r="Q808" i="6"/>
  <c r="AB58" i="9"/>
  <c r="U808" i="6"/>
  <c r="P1026" i="6"/>
  <c r="N1026" i="6"/>
  <c r="R1126" i="6"/>
  <c r="T1126" i="6"/>
  <c r="S1126" i="6"/>
  <c r="T721" i="6"/>
  <c r="S721" i="6"/>
  <c r="R721" i="6"/>
  <c r="T154" i="6"/>
  <c r="S154" i="6"/>
  <c r="R154" i="6"/>
  <c r="T246" i="6"/>
  <c r="S246" i="6"/>
  <c r="R246" i="6"/>
  <c r="S410" i="6"/>
  <c r="T410" i="6"/>
  <c r="R410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Q750" i="6"/>
  <c r="Z13" i="9"/>
  <c r="U750" i="6"/>
  <c r="K293" i="6"/>
  <c r="M293" i="6" s="1"/>
  <c r="V293" i="6"/>
  <c r="K575" i="6"/>
  <c r="M575" i="6" s="1"/>
  <c r="V575" i="6"/>
  <c r="P310" i="6"/>
  <c r="N310" i="6"/>
  <c r="T494" i="6"/>
  <c r="S494" i="6"/>
  <c r="R494" i="6"/>
  <c r="T169" i="6"/>
  <c r="R169" i="6"/>
  <c r="S169" i="6"/>
  <c r="T728" i="6"/>
  <c r="S728" i="6"/>
  <c r="R728" i="6"/>
  <c r="S803" i="6"/>
  <c r="R803" i="6"/>
  <c r="T803" i="6"/>
  <c r="K1423" i="6"/>
  <c r="M1423" i="6" s="1"/>
  <c r="V1423" i="6"/>
  <c r="K581" i="6"/>
  <c r="M581" i="6" s="1"/>
  <c r="V581" i="6"/>
  <c r="Q56" i="6"/>
  <c r="AF46" i="9"/>
  <c r="U56" i="6"/>
  <c r="V457" i="6"/>
  <c r="K457" i="6"/>
  <c r="M457" i="6" s="1"/>
  <c r="H40" i="8"/>
  <c r="R432" i="6"/>
  <c r="T432" i="6"/>
  <c r="S432" i="6"/>
  <c r="T1573" i="6"/>
  <c r="S1573" i="6"/>
  <c r="R1573" i="6"/>
  <c r="K1264" i="6"/>
  <c r="M1264" i="6" s="1"/>
  <c r="K677" i="6"/>
  <c r="M677" i="6" s="1"/>
  <c r="V677" i="6"/>
  <c r="K701" i="6"/>
  <c r="M701" i="6" s="1"/>
  <c r="V701" i="6"/>
  <c r="K1017" i="6"/>
  <c r="M1017" i="6" s="1"/>
  <c r="V1017" i="6"/>
  <c r="T1348" i="6"/>
  <c r="S1348" i="6"/>
  <c r="R1348" i="6"/>
  <c r="T711" i="6"/>
  <c r="S711" i="6"/>
  <c r="R711" i="6"/>
  <c r="T724" i="6"/>
  <c r="R724" i="6"/>
  <c r="S724" i="6"/>
  <c r="Q804" i="6"/>
  <c r="X58" i="9"/>
  <c r="U804" i="6"/>
  <c r="R24" i="6"/>
  <c r="T24" i="6"/>
  <c r="S24" i="6"/>
  <c r="Q720" i="6"/>
  <c r="X44" i="9"/>
  <c r="U720" i="6"/>
  <c r="Q1173" i="6"/>
  <c r="AC16" i="9"/>
  <c r="U1173" i="6"/>
  <c r="R236" i="6"/>
  <c r="T236" i="6"/>
  <c r="S236" i="6"/>
  <c r="P301" i="6"/>
  <c r="N301" i="6"/>
  <c r="Q47" i="6"/>
  <c r="W46" i="9"/>
  <c r="U47" i="6"/>
  <c r="T446" i="6"/>
  <c r="S446" i="6"/>
  <c r="R446" i="6"/>
  <c r="P471" i="6"/>
  <c r="N471" i="6"/>
  <c r="K687" i="6"/>
  <c r="M687" i="6" s="1"/>
  <c r="V687" i="6"/>
  <c r="V1066" i="6"/>
  <c r="K1066" i="6"/>
  <c r="M1066" i="6" s="1"/>
  <c r="V204" i="6"/>
  <c r="K204" i="6"/>
  <c r="M204" i="6" s="1"/>
  <c r="K172" i="6"/>
  <c r="M172" i="6" s="1"/>
  <c r="V172" i="6"/>
  <c r="V195" i="6"/>
  <c r="K195" i="6"/>
  <c r="M195" i="6" s="1"/>
  <c r="P1012" i="6"/>
  <c r="N1012" i="6"/>
  <c r="R39" i="6"/>
  <c r="T39" i="6"/>
  <c r="S39" i="6"/>
  <c r="T497" i="6"/>
  <c r="S497" i="6"/>
  <c r="R497" i="6"/>
  <c r="Q417" i="6"/>
  <c r="AC30" i="9"/>
  <c r="U417" i="6"/>
  <c r="Q663" i="6"/>
  <c r="W12" i="9"/>
  <c r="U663" i="6"/>
  <c r="T1306" i="6"/>
  <c r="S1306" i="6"/>
  <c r="R1306" i="6"/>
  <c r="R444" i="6"/>
  <c r="T444" i="6"/>
  <c r="S444" i="6"/>
  <c r="S1234" i="6"/>
  <c r="V926" i="6"/>
  <c r="P690" i="6"/>
  <c r="N690" i="6"/>
  <c r="T682" i="6"/>
  <c r="R682" i="6"/>
  <c r="S682" i="6"/>
  <c r="P1015" i="6"/>
  <c r="N1015" i="6"/>
  <c r="R29" i="6"/>
  <c r="T29" i="6"/>
  <c r="S29" i="6"/>
  <c r="Q486" i="6"/>
  <c r="N11" i="9"/>
  <c r="U486" i="6"/>
  <c r="T896" i="6"/>
  <c r="R896" i="6"/>
  <c r="S896" i="6"/>
  <c r="T156" i="6"/>
  <c r="R156" i="6"/>
  <c r="S156" i="6"/>
  <c r="T1125" i="6"/>
  <c r="R1125" i="6"/>
  <c r="S1125" i="6"/>
  <c r="Q32" i="6"/>
  <c r="K184" i="6"/>
  <c r="M184" i="6" s="1"/>
  <c r="V184" i="6"/>
  <c r="K1420" i="6"/>
  <c r="M1420" i="6" s="1"/>
  <c r="V1420" i="6"/>
  <c r="K619" i="6"/>
  <c r="M619" i="6" s="1"/>
  <c r="Q394" i="6"/>
  <c r="F30" i="9"/>
  <c r="Q746" i="6"/>
  <c r="V13" i="9"/>
  <c r="U746" i="6"/>
  <c r="Q495" i="6"/>
  <c r="W11" i="9"/>
  <c r="U495" i="6"/>
  <c r="S430" i="6"/>
  <c r="T430" i="6"/>
  <c r="R430" i="6"/>
  <c r="K191" i="6"/>
  <c r="M191" i="6" s="1"/>
  <c r="V191" i="6"/>
  <c r="T467" i="6"/>
  <c r="S467" i="6"/>
  <c r="R467" i="6"/>
  <c r="K854" i="6"/>
  <c r="M854" i="6" s="1"/>
  <c r="V854" i="6"/>
  <c r="Q490" i="6"/>
  <c r="R11" i="9"/>
  <c r="U490" i="6"/>
  <c r="T449" i="6"/>
  <c r="R449" i="6"/>
  <c r="S449" i="6"/>
  <c r="Y928" i="6"/>
  <c r="V86" i="6"/>
  <c r="P1421" i="6"/>
  <c r="N1421" i="6"/>
  <c r="P1035" i="6"/>
  <c r="N1035" i="6"/>
  <c r="P458" i="6"/>
  <c r="N458" i="6"/>
  <c r="P294" i="6"/>
  <c r="N294" i="6"/>
  <c r="P1426" i="6"/>
  <c r="N1426" i="6"/>
  <c r="P857" i="6"/>
  <c r="N857" i="6"/>
  <c r="P366" i="6"/>
  <c r="N366" i="6"/>
  <c r="P1037" i="6"/>
  <c r="N1037" i="6"/>
  <c r="P453" i="6"/>
  <c r="N453" i="6"/>
  <c r="P848" i="6"/>
  <c r="N848" i="6"/>
  <c r="X1544" i="6"/>
  <c r="P220" i="6"/>
  <c r="N220" i="6"/>
  <c r="P1094" i="6"/>
  <c r="N1094" i="6"/>
  <c r="P955" i="6"/>
  <c r="N955" i="6"/>
  <c r="P209" i="6"/>
  <c r="N209" i="6"/>
  <c r="P584" i="6"/>
  <c r="N584" i="6"/>
  <c r="P1067" i="6"/>
  <c r="N1067" i="6"/>
  <c r="P1431" i="6"/>
  <c r="N1431" i="6"/>
  <c r="Q33" i="6"/>
  <c r="T812" i="6"/>
  <c r="S812" i="6"/>
  <c r="R812" i="6"/>
  <c r="Q807" i="6"/>
  <c r="AA58" i="9"/>
  <c r="U807" i="6"/>
  <c r="V607" i="6"/>
  <c r="K607" i="6"/>
  <c r="M607" i="6" s="1"/>
  <c r="Q554" i="6"/>
  <c r="Z22" i="9"/>
  <c r="U554" i="6"/>
  <c r="K207" i="6"/>
  <c r="M207" i="6" s="1"/>
  <c r="V207" i="6"/>
  <c r="T437" i="6"/>
  <c r="R437" i="6"/>
  <c r="S437" i="6"/>
  <c r="K692" i="6"/>
  <c r="M692" i="6" s="1"/>
  <c r="V692" i="6"/>
  <c r="R1034" i="6"/>
  <c r="S1034" i="6"/>
  <c r="T1034" i="6"/>
  <c r="P215" i="6"/>
  <c r="N215" i="6"/>
  <c r="Q501" i="6"/>
  <c r="AC11" i="9"/>
  <c r="U501" i="6"/>
  <c r="T694" i="6"/>
  <c r="R694" i="6"/>
  <c r="S694" i="6"/>
  <c r="T1543" i="6"/>
  <c r="S1543" i="6"/>
  <c r="R1543" i="6"/>
  <c r="Q395" i="6"/>
  <c r="G30" i="9"/>
  <c r="T1128" i="6"/>
  <c r="S1128" i="6"/>
  <c r="R1128" i="6"/>
  <c r="R28" i="6"/>
  <c r="T28" i="6"/>
  <c r="S28" i="6"/>
  <c r="T1135" i="6"/>
  <c r="R1135" i="6"/>
  <c r="S1135" i="6"/>
  <c r="Q226" i="6"/>
  <c r="R27" i="6"/>
  <c r="T27" i="6"/>
  <c r="S27" i="6"/>
  <c r="Q242" i="6"/>
  <c r="V9" i="9"/>
  <c r="U242" i="6"/>
  <c r="V582" i="6"/>
  <c r="K582" i="6"/>
  <c r="M582" i="6" s="1"/>
  <c r="K282" i="6"/>
  <c r="M282" i="6" s="1"/>
  <c r="V282" i="6"/>
  <c r="V1419" i="6"/>
  <c r="K1419" i="6"/>
  <c r="M1419" i="6" s="1"/>
  <c r="Q538" i="6"/>
  <c r="J22" i="9"/>
  <c r="U538" i="6"/>
  <c r="T1308" i="6"/>
  <c r="R1308" i="6"/>
  <c r="S1308" i="6"/>
  <c r="Q954" i="6"/>
  <c r="F39" i="9"/>
  <c r="T560" i="6"/>
  <c r="S560" i="6"/>
  <c r="R560" i="6"/>
  <c r="Q251" i="6"/>
  <c r="AE9" i="9"/>
  <c r="U251" i="6"/>
  <c r="Q253" i="6"/>
  <c r="AG9" i="9"/>
  <c r="U253" i="6"/>
  <c r="T485" i="6"/>
  <c r="S485" i="6"/>
  <c r="R485" i="6"/>
  <c r="U485" i="6" s="1"/>
  <c r="T756" i="6"/>
  <c r="R756" i="6"/>
  <c r="S756" i="6"/>
  <c r="R755" i="6"/>
  <c r="T755" i="6"/>
  <c r="S755" i="6"/>
  <c r="Q239" i="6"/>
  <c r="S9" i="9"/>
  <c r="U239" i="6"/>
  <c r="Q10" i="6"/>
  <c r="N35" i="9"/>
  <c r="U10" i="6"/>
  <c r="Q46" i="6"/>
  <c r="V46" i="9"/>
  <c r="U46" i="6"/>
  <c r="N40" i="8"/>
  <c r="P206" i="6"/>
  <c r="N206" i="6"/>
  <c r="T1551" i="6"/>
  <c r="S1551" i="6"/>
  <c r="R1551" i="6"/>
  <c r="S426" i="6"/>
  <c r="T426" i="6"/>
  <c r="R426" i="6"/>
  <c r="S1373" i="6"/>
  <c r="R1373" i="6"/>
  <c r="T1373" i="6"/>
  <c r="S174" i="6"/>
  <c r="P680" i="6"/>
  <c r="N680" i="6"/>
  <c r="Q53" i="6"/>
  <c r="AC46" i="9"/>
  <c r="U53" i="6"/>
  <c r="P303" i="6"/>
  <c r="N303" i="6"/>
  <c r="Q799" i="6"/>
  <c r="S58" i="9"/>
  <c r="U799" i="6"/>
  <c r="R13" i="6"/>
  <c r="S13" i="6"/>
  <c r="T13" i="6"/>
  <c r="R45" i="6"/>
  <c r="T45" i="6"/>
  <c r="S45" i="6"/>
  <c r="Q894" i="6"/>
  <c r="AD59" i="9"/>
  <c r="U894" i="6"/>
  <c r="T741" i="6"/>
  <c r="S741" i="6"/>
  <c r="R741" i="6"/>
  <c r="K899" i="6"/>
  <c r="M899" i="6" s="1"/>
  <c r="V899" i="6"/>
  <c r="Q480" i="6"/>
  <c r="Q491" i="6"/>
  <c r="S11" i="9"/>
  <c r="U491" i="6"/>
  <c r="P845" i="6"/>
  <c r="N845" i="6"/>
  <c r="Q408" i="6"/>
  <c r="T30" i="9"/>
  <c r="U408" i="6"/>
  <c r="V1087" i="6"/>
  <c r="K1087" i="6"/>
  <c r="M1087" i="6" s="1"/>
  <c r="K618" i="6"/>
  <c r="M618" i="6" s="1"/>
  <c r="P786" i="6"/>
  <c r="N786" i="6"/>
  <c r="Q801" i="6"/>
  <c r="U58" i="9"/>
  <c r="U801" i="6"/>
  <c r="E20" i="8"/>
  <c r="T237" i="6"/>
  <c r="S237" i="6"/>
  <c r="R237" i="6"/>
  <c r="T881" i="6"/>
  <c r="S881" i="6"/>
  <c r="R881" i="6"/>
  <c r="T1149" i="6"/>
  <c r="R1149" i="6"/>
  <c r="S1149" i="6"/>
  <c r="T673" i="6"/>
  <c r="S673" i="6"/>
  <c r="R673" i="6"/>
  <c r="Q878" i="6"/>
  <c r="N59" i="9"/>
  <c r="U878" i="6"/>
  <c r="R436" i="6"/>
  <c r="T436" i="6"/>
  <c r="S436" i="6"/>
  <c r="P576" i="6"/>
  <c r="N576" i="6"/>
  <c r="Q396" i="6"/>
  <c r="P864" i="6"/>
  <c r="N864" i="6"/>
  <c r="T1359" i="6"/>
  <c r="S1359" i="6"/>
  <c r="R1359" i="6"/>
  <c r="K256" i="6"/>
  <c r="M256" i="6" s="1"/>
  <c r="P181" i="6"/>
  <c r="N181" i="6"/>
  <c r="P926" i="6"/>
  <c r="N926" i="6"/>
  <c r="Q143" i="6"/>
  <c r="G42" i="9"/>
  <c r="Q419" i="6"/>
  <c r="AE30" i="9"/>
  <c r="U419" i="6"/>
  <c r="S1148" i="6"/>
  <c r="T1148" i="6"/>
  <c r="R1148" i="6"/>
  <c r="Q52" i="6"/>
  <c r="AB46" i="9"/>
  <c r="U52" i="6"/>
  <c r="Q1162" i="6"/>
  <c r="R16" i="9"/>
  <c r="U1162" i="6"/>
  <c r="Q14" i="6"/>
  <c r="R35" i="9"/>
  <c r="U14" i="6"/>
  <c r="K1085" i="6"/>
  <c r="M1085" i="6" s="1"/>
  <c r="V1085" i="6"/>
  <c r="Q561" i="6"/>
  <c r="AG22" i="9"/>
  <c r="U561" i="6"/>
  <c r="K255" i="6"/>
  <c r="M255" i="6" s="1"/>
  <c r="T443" i="6"/>
  <c r="S443" i="6"/>
  <c r="R443" i="6"/>
  <c r="Q886" i="6"/>
  <c r="V59" i="9"/>
  <c r="U886" i="6"/>
  <c r="V1011" i="6"/>
  <c r="K1011" i="6"/>
  <c r="M1011" i="6" s="1"/>
  <c r="Q742" i="6"/>
  <c r="R13" i="9"/>
  <c r="U742" i="6"/>
  <c r="K597" i="6"/>
  <c r="M597" i="6" s="1"/>
  <c r="V597" i="6"/>
  <c r="V1407" i="6"/>
  <c r="K1407" i="6"/>
  <c r="M1407" i="6" s="1"/>
  <c r="K1019" i="6"/>
  <c r="M1019" i="6" s="1"/>
  <c r="V1019" i="6"/>
  <c r="P86" i="6"/>
  <c r="N86" i="6"/>
  <c r="P843" i="6"/>
  <c r="N843" i="6"/>
  <c r="P465" i="6"/>
  <c r="N465" i="6"/>
  <c r="P1072" i="6"/>
  <c r="N1072" i="6"/>
  <c r="P1621" i="6"/>
  <c r="N1621" i="6"/>
  <c r="P1020" i="6"/>
  <c r="N1020" i="6"/>
  <c r="P1320" i="6"/>
  <c r="N1320" i="6"/>
  <c r="P454" i="6"/>
  <c r="N454" i="6"/>
  <c r="P469" i="6"/>
  <c r="N469" i="6"/>
  <c r="P1075" i="6"/>
  <c r="N1075" i="6"/>
  <c r="P1430" i="6"/>
  <c r="N1430" i="6"/>
  <c r="X508" i="6"/>
  <c r="Y508" i="6" s="1"/>
  <c r="P1412" i="6"/>
  <c r="N1412" i="6"/>
  <c r="P213" i="6"/>
  <c r="N213" i="6"/>
  <c r="P1623" i="6"/>
  <c r="N1623" i="6"/>
  <c r="P598" i="6"/>
  <c r="N598" i="6"/>
  <c r="P290" i="6"/>
  <c r="N290" i="6"/>
  <c r="P685" i="6"/>
  <c r="N685" i="6"/>
  <c r="P688" i="6"/>
  <c r="N688" i="6"/>
  <c r="Q504" i="6"/>
  <c r="AF11" i="9"/>
  <c r="U504" i="6"/>
  <c r="Q887" i="6"/>
  <c r="W59" i="9"/>
  <c r="U887" i="6"/>
  <c r="T1129" i="6"/>
  <c r="R1129" i="6"/>
  <c r="S1129" i="6"/>
  <c r="T813" i="6"/>
  <c r="S813" i="6"/>
  <c r="R813" i="6"/>
  <c r="T1139" i="6"/>
  <c r="R1139" i="6"/>
  <c r="S1139" i="6"/>
  <c r="Q659" i="6"/>
  <c r="S12" i="9"/>
  <c r="U659" i="6"/>
  <c r="K1413" i="6"/>
  <c r="M1413" i="6" s="1"/>
  <c r="V1413" i="6"/>
  <c r="K571" i="6"/>
  <c r="M571" i="6" s="1"/>
  <c r="V571" i="6"/>
  <c r="S1368" i="6"/>
  <c r="R1368" i="6"/>
  <c r="T1368" i="6"/>
  <c r="R1594" i="6"/>
  <c r="T1594" i="6"/>
  <c r="S1594" i="6"/>
  <c r="P588" i="6"/>
  <c r="N588" i="6"/>
  <c r="Q751" i="6"/>
  <c r="AA13" i="9"/>
  <c r="U751" i="6"/>
  <c r="P1617" i="6"/>
  <c r="N1617" i="6"/>
  <c r="T1609" i="6"/>
  <c r="R1609" i="6"/>
  <c r="S1609" i="6"/>
  <c r="T546" i="6"/>
  <c r="S546" i="6"/>
  <c r="R546" i="6"/>
  <c r="Q895" i="6"/>
  <c r="AE59" i="9"/>
  <c r="U895" i="6"/>
  <c r="S420" i="6"/>
  <c r="T420" i="6"/>
  <c r="R420" i="6"/>
  <c r="AF73" i="9"/>
  <c r="T1122" i="6"/>
  <c r="S1122" i="6"/>
  <c r="R1122" i="6"/>
  <c r="Q875" i="6"/>
  <c r="K59" i="9"/>
  <c r="U875" i="6"/>
  <c r="T806" i="6"/>
  <c r="S806" i="6"/>
  <c r="R806" i="6"/>
  <c r="R3" i="6"/>
  <c r="T3" i="6"/>
  <c r="S3" i="6"/>
  <c r="Q650" i="6"/>
  <c r="J12" i="9"/>
  <c r="Q244" i="6"/>
  <c r="X9" i="9"/>
  <c r="U244" i="6"/>
  <c r="V1409" i="6"/>
  <c r="K1409" i="6"/>
  <c r="M1409" i="6" s="1"/>
  <c r="K1084" i="6"/>
  <c r="M1084" i="6" s="1"/>
  <c r="V1084" i="6"/>
  <c r="Q793" i="6"/>
  <c r="M58" i="9"/>
  <c r="P159" i="6"/>
  <c r="N159" i="6"/>
  <c r="P686" i="6"/>
  <c r="N686" i="6"/>
  <c r="Q157" i="6"/>
  <c r="U42" i="9"/>
  <c r="U157" i="6"/>
  <c r="T545" i="6"/>
  <c r="S545" i="6"/>
  <c r="R545" i="6"/>
  <c r="S805" i="6"/>
  <c r="R805" i="6"/>
  <c r="T805" i="6"/>
  <c r="T558" i="6"/>
  <c r="S558" i="6"/>
  <c r="R558" i="6"/>
  <c r="H17" i="8"/>
  <c r="Q1150" i="6"/>
  <c r="F16" i="9"/>
  <c r="Q1136" i="6"/>
  <c r="T25" i="9"/>
  <c r="U1136" i="6"/>
  <c r="P674" i="6"/>
  <c r="N674" i="6"/>
  <c r="P1615" i="6"/>
  <c r="N1615" i="6"/>
  <c r="Q1157" i="6"/>
  <c r="M16" i="9"/>
  <c r="P1070" i="6"/>
  <c r="N1070" i="6"/>
  <c r="Q252" i="6"/>
  <c r="AF9" i="9"/>
  <c r="U252" i="6"/>
  <c r="T535" i="6"/>
  <c r="R535" i="6"/>
  <c r="S535" i="6"/>
  <c r="Q38" i="6"/>
  <c r="N46" i="9"/>
  <c r="U38" i="6"/>
  <c r="R15" i="6"/>
  <c r="T15" i="6"/>
  <c r="S15" i="6"/>
  <c r="K339" i="6"/>
  <c r="M339" i="6" s="1"/>
  <c r="T599" i="6"/>
  <c r="S599" i="6"/>
  <c r="R599" i="6"/>
  <c r="K289" i="6"/>
  <c r="M289" i="6" s="1"/>
  <c r="V289" i="6"/>
  <c r="V867" i="6"/>
  <c r="K867" i="6"/>
  <c r="M867" i="6" s="1"/>
  <c r="V1622" i="6"/>
  <c r="K1622" i="6"/>
  <c r="M1622" i="6" s="1"/>
  <c r="T439" i="6"/>
  <c r="S439" i="6"/>
  <c r="R439" i="6"/>
  <c r="T737" i="6"/>
  <c r="S737" i="6"/>
  <c r="R737" i="6"/>
  <c r="U737" i="6" s="1"/>
  <c r="R240" i="6"/>
  <c r="T240" i="6"/>
  <c r="S240" i="6"/>
  <c r="R9" i="6"/>
  <c r="T9" i="6"/>
  <c r="S9" i="6"/>
  <c r="Q657" i="6"/>
  <c r="Q12" i="9"/>
  <c r="U657" i="6"/>
  <c r="T161" i="6"/>
  <c r="R161" i="6"/>
  <c r="S161" i="6"/>
  <c r="S1144" i="6"/>
  <c r="T1144" i="6"/>
  <c r="R1144" i="6"/>
  <c r="Q792" i="6"/>
  <c r="L58" i="9"/>
  <c r="U792" i="6"/>
  <c r="S703" i="6"/>
  <c r="K1432" i="6"/>
  <c r="M1432" i="6" s="1"/>
  <c r="Q158" i="6"/>
  <c r="V42" i="9"/>
  <c r="U158" i="6"/>
  <c r="Q893" i="6"/>
  <c r="AC59" i="9"/>
  <c r="U893" i="6"/>
  <c r="Q1169" i="6"/>
  <c r="Y16" i="9"/>
  <c r="U1169" i="6"/>
  <c r="T305" i="6"/>
  <c r="S305" i="6"/>
  <c r="R305" i="6"/>
  <c r="P217" i="6"/>
  <c r="N217" i="6"/>
  <c r="K1018" i="6"/>
  <c r="M1018" i="6" s="1"/>
  <c r="V1018" i="6"/>
  <c r="T798" i="6"/>
  <c r="S798" i="6"/>
  <c r="R798" i="6"/>
  <c r="T652" i="6"/>
  <c r="R652" i="6"/>
  <c r="U652" i="6" s="1"/>
  <c r="S652" i="6"/>
  <c r="Q235" i="6"/>
  <c r="O9" i="9"/>
  <c r="U235" i="6"/>
  <c r="R20" i="6"/>
  <c r="T20" i="6"/>
  <c r="S20" i="6"/>
  <c r="Q409" i="6"/>
  <c r="U30" i="9"/>
  <c r="U409" i="6"/>
  <c r="T1127" i="6"/>
  <c r="R1127" i="6"/>
  <c r="S1127" i="6"/>
  <c r="Q402" i="6"/>
  <c r="N30" i="9"/>
  <c r="U402" i="6"/>
  <c r="R5" i="6"/>
  <c r="T5" i="6"/>
  <c r="S5" i="6"/>
  <c r="K1515" i="6"/>
  <c r="M1515" i="6" s="1"/>
  <c r="V62" i="6"/>
  <c r="K62" i="6"/>
  <c r="M62" i="6" s="1"/>
  <c r="W1096" i="6"/>
  <c r="X1096" i="6"/>
  <c r="Y1096" i="6" s="1"/>
  <c r="V306" i="6"/>
  <c r="K306" i="6"/>
  <c r="M306" i="6" s="1"/>
  <c r="W340" i="6"/>
  <c r="X340" i="6"/>
  <c r="Y340" i="6" s="1"/>
  <c r="Q555" i="6"/>
  <c r="AA22" i="9"/>
  <c r="U555" i="6"/>
  <c r="K462" i="6"/>
  <c r="M462" i="6" s="1"/>
  <c r="V462" i="6"/>
  <c r="V1091" i="6"/>
  <c r="K1091" i="6"/>
  <c r="M1091" i="6" s="1"/>
  <c r="K468" i="6"/>
  <c r="M468" i="6" s="1"/>
  <c r="V468" i="6"/>
  <c r="K299" i="6"/>
  <c r="M299" i="6" s="1"/>
  <c r="V299" i="6"/>
  <c r="K898" i="6"/>
  <c r="M898" i="6" s="1"/>
  <c r="K1610" i="6"/>
  <c r="M1610" i="6" s="1"/>
  <c r="V1610" i="6"/>
  <c r="Q718" i="6"/>
  <c r="V44" i="9"/>
  <c r="U718" i="6"/>
  <c r="P1424" i="6"/>
  <c r="N1424" i="6"/>
  <c r="P689" i="6"/>
  <c r="N689" i="6"/>
  <c r="P1375" i="6"/>
  <c r="N1375" i="6"/>
  <c r="P194" i="6"/>
  <c r="N194" i="6"/>
  <c r="P683" i="6"/>
  <c r="N683" i="6"/>
  <c r="P1207" i="6"/>
  <c r="N1207" i="6"/>
  <c r="P600" i="6"/>
  <c r="N600" i="6"/>
  <c r="P676" i="6"/>
  <c r="N676" i="6"/>
  <c r="P1425" i="6"/>
  <c r="N1425" i="6"/>
  <c r="P853" i="6"/>
  <c r="N853" i="6"/>
  <c r="P196" i="6"/>
  <c r="N196" i="6"/>
  <c r="P1611" i="6"/>
  <c r="N1611" i="6"/>
  <c r="P183" i="6"/>
  <c r="N183" i="6"/>
  <c r="P456" i="6"/>
  <c r="N456" i="6"/>
  <c r="P1073" i="6"/>
  <c r="N1073" i="6"/>
  <c r="T1371" i="6"/>
  <c r="R1371" i="6"/>
  <c r="S1371" i="6"/>
  <c r="K586" i="6"/>
  <c r="M586" i="6" s="1"/>
  <c r="V586" i="6"/>
  <c r="Q12" i="6"/>
  <c r="P35" i="9"/>
  <c r="U12" i="6"/>
  <c r="Q55" i="6"/>
  <c r="AE46" i="9"/>
  <c r="U55" i="6"/>
  <c r="Q489" i="6"/>
  <c r="Q11" i="9"/>
  <c r="U489" i="6"/>
  <c r="K506" i="6"/>
  <c r="M506" i="6" s="1"/>
  <c r="P210" i="6"/>
  <c r="N210" i="6"/>
  <c r="Q17" i="6"/>
  <c r="U35" i="9"/>
  <c r="U17" i="6"/>
  <c r="Q412" i="6"/>
  <c r="X30" i="9"/>
  <c r="U412" i="6"/>
  <c r="R743" i="6"/>
  <c r="T743" i="6"/>
  <c r="S743" i="6"/>
  <c r="Q664" i="6"/>
  <c r="X12" i="9"/>
  <c r="U664" i="6"/>
  <c r="Q715" i="6"/>
  <c r="S44" i="9"/>
  <c r="U715" i="6"/>
  <c r="T897" i="6"/>
  <c r="S897" i="6"/>
  <c r="R897" i="6"/>
  <c r="T168" i="6"/>
  <c r="R168" i="6"/>
  <c r="S168" i="6"/>
  <c r="Q662" i="6"/>
  <c r="V12" i="9"/>
  <c r="U662" i="6"/>
  <c r="S736" i="6"/>
  <c r="T233" i="6"/>
  <c r="S233" i="6"/>
  <c r="R233" i="6"/>
  <c r="U233" i="6" s="1"/>
  <c r="K1025" i="6"/>
  <c r="M1025" i="6" s="1"/>
  <c r="V1025" i="6"/>
  <c r="K1406" i="6"/>
  <c r="M1406" i="6" s="1"/>
  <c r="V1406" i="6"/>
  <c r="Q503" i="6"/>
  <c r="AE11" i="9"/>
  <c r="U503" i="6"/>
  <c r="T1296" i="6"/>
  <c r="S1296" i="6"/>
  <c r="R1296" i="6"/>
  <c r="K868" i="6"/>
  <c r="M868" i="6" s="1"/>
  <c r="V868" i="6"/>
  <c r="K1069" i="6"/>
  <c r="M1069" i="6" s="1"/>
  <c r="V1069" i="6"/>
  <c r="K675" i="6"/>
  <c r="M675" i="6" s="1"/>
  <c r="V675" i="6"/>
  <c r="K1410" i="6"/>
  <c r="M1410" i="6" s="1"/>
  <c r="V1410" i="6"/>
  <c r="K208" i="6"/>
  <c r="M208" i="6" s="1"/>
  <c r="V208" i="6"/>
  <c r="P221" i="6"/>
  <c r="N221" i="6"/>
  <c r="P1032" i="6"/>
  <c r="N1032" i="6"/>
  <c r="Q151" i="6"/>
  <c r="O42" i="9"/>
  <c r="U151" i="6"/>
  <c r="Q752" i="6"/>
  <c r="AB13" i="9"/>
  <c r="U752" i="6"/>
  <c r="N17" i="8"/>
  <c r="Q155" i="6"/>
  <c r="S42" i="9"/>
  <c r="U155" i="6"/>
  <c r="R403" i="6"/>
  <c r="T403" i="6"/>
  <c r="S403" i="6"/>
  <c r="Q492" i="6"/>
  <c r="T11" i="9"/>
  <c r="U492" i="6"/>
  <c r="T1577" i="6"/>
  <c r="S1577" i="6"/>
  <c r="R1577" i="6"/>
  <c r="Q51" i="6"/>
  <c r="AA46" i="9"/>
  <c r="U51" i="6"/>
  <c r="Q1168" i="6"/>
  <c r="X16" i="9"/>
  <c r="U1168" i="6"/>
  <c r="Q541" i="6"/>
  <c r="M22" i="9"/>
  <c r="U541" i="6"/>
  <c r="Q672" i="6"/>
  <c r="AF12" i="9"/>
  <c r="U672" i="6"/>
  <c r="P605" i="6"/>
  <c r="N605" i="6"/>
  <c r="P608" i="6"/>
  <c r="N608" i="6"/>
  <c r="T1608" i="6"/>
  <c r="R1608" i="6"/>
  <c r="S1608" i="6"/>
  <c r="P1614" i="6"/>
  <c r="N1614" i="6"/>
  <c r="P1010" i="6"/>
  <c r="N1010" i="6"/>
  <c r="T577" i="6"/>
  <c r="P203" i="6"/>
  <c r="N203" i="6"/>
  <c r="K459" i="6"/>
  <c r="M459" i="6" s="1"/>
  <c r="V459" i="6"/>
  <c r="T149" i="6"/>
  <c r="R149" i="6"/>
  <c r="U149" i="6" s="1"/>
  <c r="S149" i="6"/>
  <c r="Q723" i="6"/>
  <c r="AA44" i="9"/>
  <c r="U723" i="6"/>
  <c r="T1176" i="6"/>
  <c r="R1176" i="6"/>
  <c r="S1176" i="6"/>
  <c r="Q890" i="6"/>
  <c r="Z59" i="9"/>
  <c r="U890" i="6"/>
  <c r="Q802" i="6"/>
  <c r="V58" i="9"/>
  <c r="U802" i="6"/>
  <c r="Q1151" i="6"/>
  <c r="G16" i="9"/>
  <c r="T1123" i="6"/>
  <c r="R1123" i="6"/>
  <c r="S1123" i="6"/>
  <c r="P681" i="6"/>
  <c r="N681" i="6"/>
  <c r="T1545" i="6"/>
  <c r="R1545" i="6"/>
  <c r="S1545" i="6"/>
  <c r="P714" i="6"/>
  <c r="N714" i="6"/>
  <c r="P1417" i="6"/>
  <c r="N1417" i="6"/>
  <c r="Q416" i="6"/>
  <c r="AB30" i="9"/>
  <c r="U416" i="6"/>
  <c r="Q397" i="6"/>
  <c r="I30" i="9"/>
  <c r="Q414" i="6"/>
  <c r="Z30" i="9"/>
  <c r="U414" i="6"/>
  <c r="K858" i="6"/>
  <c r="M858" i="6" s="1"/>
  <c r="V858" i="6"/>
  <c r="P1598" i="6"/>
  <c r="N1598" i="6"/>
  <c r="T476" i="6"/>
  <c r="S476" i="6"/>
  <c r="R476" i="6"/>
  <c r="N65" i="6"/>
  <c r="P1080" i="6"/>
  <c r="N1080" i="6"/>
  <c r="P461" i="6"/>
  <c r="Q40" i="6"/>
  <c r="P46" i="9"/>
  <c r="U40" i="6"/>
  <c r="Q407" i="6"/>
  <c r="S30" i="9"/>
  <c r="U407" i="6"/>
  <c r="P1601" i="6"/>
  <c r="N1601" i="6"/>
  <c r="R1354" i="6"/>
  <c r="T1354" i="6"/>
  <c r="S1354" i="6"/>
  <c r="T187" i="6"/>
  <c r="S187" i="6"/>
  <c r="R187" i="6"/>
  <c r="R1360" i="6"/>
  <c r="T1360" i="6"/>
  <c r="S1360" i="6"/>
  <c r="R22" i="6"/>
  <c r="T22" i="6"/>
  <c r="S22" i="6"/>
  <c r="Q421" i="6"/>
  <c r="AG30" i="9"/>
  <c r="U421" i="6"/>
  <c r="Q43" i="6"/>
  <c r="S46" i="9"/>
  <c r="U43" i="6"/>
  <c r="T537" i="6"/>
  <c r="R537" i="6"/>
  <c r="S537" i="6"/>
  <c r="R18" i="6"/>
  <c r="T18" i="6"/>
  <c r="S18" i="6"/>
  <c r="T1595" i="6"/>
  <c r="R1595" i="6"/>
  <c r="S1595" i="6"/>
  <c r="Q719" i="6"/>
  <c r="W44" i="9"/>
  <c r="U719" i="6"/>
  <c r="N15" i="8"/>
  <c r="K1612" i="6"/>
  <c r="M1612" i="6" s="1"/>
  <c r="V1612" i="6"/>
  <c r="R1356" i="6"/>
  <c r="T1356" i="6"/>
  <c r="S1356" i="6"/>
  <c r="K460" i="6"/>
  <c r="M460" i="6" s="1"/>
  <c r="V460" i="6"/>
  <c r="V59" i="6"/>
  <c r="K59" i="6"/>
  <c r="M59" i="6" s="1"/>
  <c r="K1429" i="6"/>
  <c r="M1429" i="6" s="1"/>
  <c r="V1429" i="6"/>
  <c r="Q722" i="6"/>
  <c r="Z44" i="9"/>
  <c r="U722" i="6"/>
  <c r="Y1179" i="6"/>
  <c r="W1376" i="6"/>
  <c r="X1376" i="6"/>
  <c r="Y1376" i="6" s="1"/>
  <c r="Q1164" i="6"/>
  <c r="T16" i="9"/>
  <c r="U1164" i="6"/>
  <c r="K474" i="6"/>
  <c r="M474" i="6" s="1"/>
  <c r="V474" i="6"/>
  <c r="K580" i="6"/>
  <c r="M580" i="6" s="1"/>
  <c r="V580" i="6"/>
  <c r="P1414" i="6"/>
  <c r="N1414" i="6"/>
  <c r="K1095" i="6"/>
  <c r="M1095" i="6" s="1"/>
  <c r="P451" i="6"/>
  <c r="N451" i="6"/>
  <c r="X312" i="6"/>
  <c r="Y312" i="6" s="1"/>
  <c r="P604" i="6"/>
  <c r="N604" i="6"/>
  <c r="Y367" i="6"/>
  <c r="P565" i="6"/>
  <c r="N565" i="6"/>
  <c r="P66" i="6"/>
  <c r="N66" i="6"/>
  <c r="P1402" i="6"/>
  <c r="N1402" i="6"/>
  <c r="X900" i="6"/>
  <c r="Y900" i="6" s="1"/>
  <c r="P1081" i="6"/>
  <c r="N1081" i="6"/>
  <c r="W368" i="6"/>
  <c r="P173" i="6"/>
  <c r="N173" i="6"/>
  <c r="P61" i="6"/>
  <c r="N61" i="6"/>
  <c r="P1024" i="6"/>
  <c r="N1024" i="6"/>
  <c r="P585" i="6"/>
  <c r="N585" i="6"/>
  <c r="P464" i="6"/>
  <c r="N464" i="6"/>
  <c r="P1428" i="6"/>
  <c r="N1428" i="6"/>
  <c r="P190" i="6"/>
  <c r="N190" i="6"/>
  <c r="P696" i="6"/>
  <c r="N696" i="6"/>
  <c r="P1077" i="6"/>
  <c r="N1077" i="6"/>
  <c r="T660" i="6"/>
  <c r="R660" i="6"/>
  <c r="S660" i="6"/>
  <c r="Q243" i="6"/>
  <c r="W9" i="9"/>
  <c r="U243" i="6"/>
  <c r="T488" i="6"/>
  <c r="S488" i="6"/>
  <c r="R488" i="6"/>
  <c r="Q757" i="6"/>
  <c r="AG13" i="9"/>
  <c r="U757" i="6"/>
  <c r="S1362" i="6"/>
  <c r="R1362" i="6"/>
  <c r="T1362" i="6"/>
  <c r="T1161" i="6"/>
  <c r="S1161" i="6"/>
  <c r="R1161" i="6"/>
  <c r="S705" i="6"/>
  <c r="S882" i="6"/>
  <c r="R882" i="6"/>
  <c r="T882" i="6"/>
  <c r="S202" i="6"/>
  <c r="K175" i="6"/>
  <c r="M175" i="6" s="1"/>
  <c r="V175" i="6"/>
  <c r="P1022" i="6"/>
  <c r="N1022" i="6"/>
  <c r="Q549" i="6"/>
  <c r="U22" i="9"/>
  <c r="U549" i="6"/>
  <c r="V602" i="6"/>
  <c r="K602" i="6"/>
  <c r="M602" i="6" s="1"/>
  <c r="R1618" i="6"/>
  <c r="P697" i="6"/>
  <c r="N697" i="6"/>
  <c r="P849" i="6"/>
  <c r="N849" i="6"/>
  <c r="P568" i="6"/>
  <c r="N568" i="6"/>
  <c r="T496" i="6"/>
  <c r="S496" i="6"/>
  <c r="R496" i="6"/>
  <c r="Q248" i="6"/>
  <c r="AB9" i="9"/>
  <c r="U248" i="6"/>
  <c r="T732" i="6"/>
  <c r="S732" i="6"/>
  <c r="R732" i="6"/>
  <c r="U732" i="6" s="1"/>
  <c r="K846" i="6"/>
  <c r="M846" i="6" s="1"/>
  <c r="V846" i="6"/>
  <c r="K307" i="6"/>
  <c r="M307" i="6" s="1"/>
  <c r="V307" i="6"/>
  <c r="Q671" i="6"/>
  <c r="AE12" i="9"/>
  <c r="U671" i="6"/>
  <c r="K295" i="6"/>
  <c r="M295" i="6" s="1"/>
  <c r="V295" i="6"/>
  <c r="K463" i="6"/>
  <c r="M463" i="6" s="1"/>
  <c r="V463" i="6"/>
  <c r="V1603" i="6"/>
  <c r="K1603" i="6"/>
  <c r="M1603" i="6" s="1"/>
  <c r="K1613" i="6"/>
  <c r="M1613" i="6" s="1"/>
  <c r="V1613" i="6"/>
  <c r="K308" i="6"/>
  <c r="M308" i="6" s="1"/>
  <c r="V308" i="6"/>
  <c r="T435" i="6"/>
  <c r="S435" i="6"/>
  <c r="R435" i="6"/>
  <c r="S1152" i="6"/>
  <c r="T1152" i="6"/>
  <c r="R1152" i="6"/>
  <c r="U1152" i="6" s="1"/>
  <c r="Q797" i="6"/>
  <c r="Q58" i="9"/>
  <c r="U797" i="6"/>
  <c r="T1174" i="6"/>
  <c r="S1174" i="6"/>
  <c r="R1174" i="6"/>
  <c r="T1175" i="6"/>
  <c r="R1175" i="6"/>
  <c r="S1175" i="6"/>
  <c r="P844" i="6"/>
  <c r="N844" i="6"/>
  <c r="K201" i="6"/>
  <c r="M201" i="6" s="1"/>
  <c r="V201" i="6"/>
  <c r="Q500" i="6"/>
  <c r="AB11" i="9"/>
  <c r="U500" i="6"/>
  <c r="I40" i="8"/>
  <c r="P583" i="6"/>
  <c r="N583" i="6"/>
  <c r="Q790" i="6"/>
  <c r="J58" i="9"/>
  <c r="T590" i="6"/>
  <c r="S590" i="6"/>
  <c r="R590" i="6"/>
  <c r="U590" i="6" s="1"/>
  <c r="P1092" i="6"/>
  <c r="N1092" i="6"/>
  <c r="P223" i="6"/>
  <c r="N223" i="6"/>
  <c r="Q1486" i="6"/>
  <c r="Q669" i="6"/>
  <c r="AC12" i="9"/>
  <c r="U669" i="6"/>
  <c r="P603" i="6"/>
  <c r="N603" i="6"/>
  <c r="P283" i="6"/>
  <c r="N283" i="6"/>
  <c r="V200" i="6"/>
  <c r="K200" i="6"/>
  <c r="M200" i="6" s="1"/>
  <c r="K466" i="6"/>
  <c r="M466" i="6" s="1"/>
  <c r="V466" i="6"/>
  <c r="K615" i="6"/>
  <c r="M615" i="6" s="1"/>
  <c r="V615" i="6"/>
  <c r="Q505" i="6"/>
  <c r="AG11" i="9"/>
  <c r="U505" i="6"/>
  <c r="V1074" i="6"/>
  <c r="K1074" i="6"/>
  <c r="M1074" i="6" s="1"/>
  <c r="V472" i="6"/>
  <c r="K472" i="6"/>
  <c r="M472" i="6" s="1"/>
  <c r="Q241" i="6"/>
  <c r="U9" i="9"/>
  <c r="U241" i="6"/>
  <c r="T534" i="6"/>
  <c r="R534" i="6"/>
  <c r="S534" i="6"/>
  <c r="T153" i="6"/>
  <c r="R153" i="6"/>
  <c r="S153" i="6"/>
  <c r="R1138" i="6"/>
  <c r="T1138" i="6"/>
  <c r="S1138" i="6"/>
  <c r="T542" i="6"/>
  <c r="S542" i="6"/>
  <c r="R542" i="6"/>
  <c r="R48" i="6"/>
  <c r="T48" i="6"/>
  <c r="S48" i="6"/>
  <c r="Q1167" i="6"/>
  <c r="W16" i="9"/>
  <c r="U1167" i="6"/>
  <c r="T167" i="6"/>
  <c r="R167" i="6"/>
  <c r="S167" i="6"/>
  <c r="T1591" i="6"/>
  <c r="S1591" i="6"/>
  <c r="R1591" i="6"/>
  <c r="Q57" i="6"/>
  <c r="AG46" i="9"/>
  <c r="U57" i="6"/>
  <c r="Q892" i="6"/>
  <c r="AB59" i="9"/>
  <c r="U892" i="6"/>
  <c r="R1575" i="6"/>
  <c r="T1575" i="6"/>
  <c r="S1575" i="6"/>
  <c r="P205" i="6"/>
  <c r="N205" i="6"/>
  <c r="S758" i="6"/>
  <c r="P304" i="6"/>
  <c r="N304" i="6"/>
  <c r="P592" i="6"/>
  <c r="N592" i="6"/>
  <c r="Q651" i="6"/>
  <c r="K12" i="9"/>
  <c r="U651" i="6"/>
  <c r="S787" i="6"/>
  <c r="R787" i="6"/>
  <c r="U787" i="6" s="1"/>
  <c r="T787" i="6"/>
  <c r="Q227" i="6"/>
  <c r="T738" i="6"/>
  <c r="S738" i="6"/>
  <c r="R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V212" i="6"/>
  <c r="K212" i="6"/>
  <c r="M212" i="6" s="1"/>
  <c r="I15" i="8"/>
  <c r="K587" i="6"/>
  <c r="M587" i="6" s="1"/>
  <c r="V587" i="6"/>
  <c r="Q794" i="6"/>
  <c r="N58" i="9"/>
  <c r="U794" i="6"/>
  <c r="W1292" i="6"/>
  <c r="X1292" i="6"/>
  <c r="X1208" i="6"/>
  <c r="Y1208" i="6" s="1"/>
  <c r="W1208" i="6"/>
  <c r="K254" i="6"/>
  <c r="M254" i="6" s="1"/>
  <c r="K693" i="6"/>
  <c r="M693" i="6" s="1"/>
  <c r="V693" i="6"/>
  <c r="K193" i="6"/>
  <c r="M193" i="6" s="1"/>
  <c r="V193" i="6"/>
  <c r="P176" i="6"/>
  <c r="N176" i="6"/>
  <c r="P698" i="6"/>
  <c r="N698" i="6"/>
  <c r="P1606" i="6"/>
  <c r="N1606" i="6"/>
  <c r="P288" i="6"/>
  <c r="N288" i="6"/>
  <c r="P852" i="6"/>
  <c r="N852" i="6"/>
  <c r="K115" i="6"/>
  <c r="M115" i="6" s="1"/>
  <c r="P578" i="6"/>
  <c r="N578" i="6"/>
  <c r="P292" i="6"/>
  <c r="N292" i="6"/>
  <c r="P1033" i="6"/>
  <c r="N1033" i="6"/>
  <c r="P1263" i="6"/>
  <c r="N1263" i="6"/>
  <c r="P475" i="6"/>
  <c r="N475" i="6"/>
  <c r="P814" i="6"/>
  <c r="N814" i="6"/>
  <c r="P869" i="6"/>
  <c r="N869" i="6"/>
  <c r="P1604" i="6"/>
  <c r="N1604" i="6"/>
  <c r="P64" i="6"/>
  <c r="N64" i="6"/>
  <c r="P192" i="6"/>
  <c r="N192" i="6"/>
  <c r="P1607" i="6"/>
  <c r="N1607" i="6"/>
  <c r="X1516" i="6"/>
  <c r="Y1516" i="6" s="1"/>
  <c r="X1180" i="6"/>
  <c r="Y1180" i="6" s="1"/>
  <c r="P1405" i="6"/>
  <c r="N1405" i="6"/>
  <c r="P1038" i="6"/>
  <c r="N1038" i="6"/>
  <c r="P1487" i="6"/>
  <c r="N1487" i="6"/>
  <c r="T164" i="6"/>
  <c r="S164" i="6"/>
  <c r="R164" i="6"/>
  <c r="S884" i="6"/>
  <c r="R884" i="6"/>
  <c r="T884" i="6"/>
  <c r="T557" i="6"/>
  <c r="S557" i="6"/>
  <c r="R557" i="6"/>
  <c r="R34" i="6"/>
  <c r="U34" i="6" s="1"/>
  <c r="T34" i="6"/>
  <c r="S34" i="6"/>
  <c r="K225" i="6"/>
  <c r="M225" i="6" s="1"/>
  <c r="V225" i="6"/>
  <c r="K455" i="6"/>
  <c r="M455" i="6" s="1"/>
  <c r="V455" i="6"/>
  <c r="Q543" i="6"/>
  <c r="O22" i="9"/>
  <c r="U543" i="6"/>
  <c r="Q653" i="6"/>
  <c r="M12" i="9"/>
  <c r="Q553" i="6"/>
  <c r="Y22" i="9"/>
  <c r="U553" i="6"/>
  <c r="Q1153" i="6"/>
  <c r="I16" i="9"/>
  <c r="T431" i="6"/>
  <c r="R431" i="6"/>
  <c r="S431" i="6"/>
  <c r="P856" i="6"/>
  <c r="N856" i="6"/>
  <c r="Q31" i="6"/>
  <c r="G46" i="9"/>
  <c r="S1140" i="6"/>
  <c r="T1140" i="6"/>
  <c r="R1140" i="6"/>
  <c r="T702" i="6"/>
  <c r="R702" i="6"/>
  <c r="U702" i="6" s="1"/>
  <c r="S702" i="6"/>
  <c r="T539" i="6"/>
  <c r="R539" i="6"/>
  <c r="S539" i="6"/>
  <c r="T666" i="6"/>
  <c r="R666" i="6"/>
  <c r="S666" i="6"/>
  <c r="Q249" i="6"/>
  <c r="AC9" i="9"/>
  <c r="U249" i="6"/>
  <c r="V302" i="6"/>
  <c r="K302" i="6"/>
  <c r="M302" i="6" s="1"/>
  <c r="T1307" i="6"/>
  <c r="S1307" i="6"/>
  <c r="R1307" i="6"/>
  <c r="Q717" i="6"/>
  <c r="U44" i="9"/>
  <c r="U717" i="6"/>
  <c r="V1036" i="6"/>
  <c r="K1036" i="6"/>
  <c r="M1036" i="6" s="1"/>
  <c r="S1366" i="6"/>
  <c r="R1366" i="6"/>
  <c r="T1366" i="6"/>
  <c r="Q1141" i="6"/>
  <c r="Y25" i="9"/>
  <c r="U1141" i="6"/>
  <c r="Q1262" i="6"/>
  <c r="Q874" i="6"/>
  <c r="U874" i="6" s="1"/>
  <c r="J59" i="9"/>
  <c r="V224" i="6"/>
  <c r="K224" i="6"/>
  <c r="M224" i="6" s="1"/>
  <c r="V1415" i="6"/>
  <c r="K1415" i="6"/>
  <c r="M1415" i="6" s="1"/>
  <c r="K927" i="6"/>
  <c r="M927" i="6" s="1"/>
  <c r="K574" i="6"/>
  <c r="M574" i="6" s="1"/>
  <c r="V574" i="6"/>
  <c r="K1625" i="6"/>
  <c r="M1625" i="6" s="1"/>
  <c r="V1625" i="6"/>
  <c r="K470" i="6"/>
  <c r="M470" i="6" s="1"/>
  <c r="V470" i="6"/>
  <c r="Q665" i="6"/>
  <c r="Y12" i="9"/>
  <c r="U665" i="6"/>
  <c r="R6" i="6"/>
  <c r="T6" i="6"/>
  <c r="S6" i="6"/>
  <c r="R21" i="6"/>
  <c r="T21" i="6"/>
  <c r="S21" i="6"/>
  <c r="R1171" i="6"/>
  <c r="S1171" i="6"/>
  <c r="T734" i="6"/>
  <c r="S734" i="6"/>
  <c r="R734" i="6"/>
  <c r="U734" i="6" s="1"/>
  <c r="Q667" i="6"/>
  <c r="AA12" i="9"/>
  <c r="U667" i="6"/>
  <c r="Q482" i="6"/>
  <c r="J11" i="9"/>
  <c r="K1600" i="6"/>
  <c r="M1600" i="6" s="1"/>
  <c r="V1600" i="6"/>
  <c r="R448" i="6"/>
  <c r="T448" i="6"/>
  <c r="S448" i="6"/>
  <c r="Q713" i="6"/>
  <c r="Q44" i="9"/>
  <c r="U713" i="6"/>
  <c r="F40" i="8"/>
  <c r="Q411" i="6"/>
  <c r="W30" i="9"/>
  <c r="U411" i="6"/>
  <c r="V679" i="6"/>
  <c r="K679" i="6"/>
  <c r="M679" i="6" s="1"/>
  <c r="K182" i="6"/>
  <c r="M182" i="6" s="1"/>
  <c r="V182" i="6"/>
  <c r="P1089" i="6"/>
  <c r="N1089" i="6"/>
  <c r="Q413" i="6"/>
  <c r="Y30" i="9"/>
  <c r="U413" i="6"/>
  <c r="P563" i="6"/>
  <c r="N563" i="6"/>
  <c r="Q548" i="6"/>
  <c r="T22" i="9"/>
  <c r="U548" i="6"/>
  <c r="P614" i="6"/>
  <c r="N614" i="6"/>
  <c r="P188" i="6"/>
  <c r="N188" i="6"/>
  <c r="Q880" i="6"/>
  <c r="P59" i="9"/>
  <c r="U880" i="6"/>
  <c r="Q877" i="6"/>
  <c r="U877" i="6" s="1"/>
  <c r="Q654" i="6"/>
  <c r="N12" i="9"/>
  <c r="U654" i="6"/>
  <c r="Q735" i="6"/>
  <c r="K13" i="9"/>
  <c r="K1235" i="6"/>
  <c r="M1235" i="6" s="1"/>
  <c r="P179" i="6"/>
  <c r="N179" i="6"/>
  <c r="Q165" i="6"/>
  <c r="AC42" i="9"/>
  <c r="U165" i="6"/>
  <c r="K609" i="6"/>
  <c r="M609" i="6" s="1"/>
  <c r="V609" i="6"/>
  <c r="V296" i="6"/>
  <c r="K296" i="6"/>
  <c r="M296" i="6" s="1"/>
  <c r="R425" i="6"/>
  <c r="T425" i="6"/>
  <c r="S425" i="6"/>
  <c r="K569" i="6"/>
  <c r="M569" i="6" s="1"/>
  <c r="V569" i="6"/>
  <c r="K1093" i="6"/>
  <c r="M1093" i="6" s="1"/>
  <c r="V1093" i="6"/>
  <c r="K570" i="6"/>
  <c r="M570" i="6" s="1"/>
  <c r="V570" i="6"/>
  <c r="T726" i="6"/>
  <c r="R726" i="6"/>
  <c r="S726" i="6"/>
  <c r="Q41" i="6"/>
  <c r="Q46" i="9"/>
  <c r="U41" i="6"/>
  <c r="R26" i="6"/>
  <c r="T26" i="6"/>
  <c r="S26" i="6"/>
  <c r="Q162" i="6"/>
  <c r="Z42" i="9"/>
  <c r="U162" i="6"/>
  <c r="T142" i="6"/>
  <c r="S142" i="6"/>
  <c r="R142" i="6"/>
  <c r="U142" i="6" s="1"/>
  <c r="G20" i="8"/>
  <c r="T238" i="6"/>
  <c r="S238" i="6"/>
  <c r="R238" i="6"/>
  <c r="T1550" i="6"/>
  <c r="S1550" i="6"/>
  <c r="R1550" i="6"/>
  <c r="P1624" i="6"/>
  <c r="N1624" i="6"/>
  <c r="Q54" i="6"/>
  <c r="AD46" i="9"/>
  <c r="U54" i="6"/>
  <c r="R440" i="6"/>
  <c r="T440" i="6"/>
  <c r="S440" i="6"/>
  <c r="S842" i="6"/>
  <c r="P847" i="6"/>
  <c r="N847" i="6"/>
  <c r="T1029" i="6"/>
  <c r="P291" i="6"/>
  <c r="N291" i="6"/>
  <c r="Q670" i="6"/>
  <c r="AD12" i="9"/>
  <c r="U670" i="6"/>
  <c r="P612" i="6"/>
  <c r="N612" i="6"/>
  <c r="Q536" i="6"/>
  <c r="H22" i="9"/>
  <c r="U536" i="6"/>
  <c r="T1297" i="6"/>
  <c r="R1297" i="6"/>
  <c r="S1297" i="6"/>
  <c r="P596" i="6"/>
  <c r="N596" i="6"/>
  <c r="Q1177" i="6"/>
  <c r="AG16" i="9"/>
  <c r="U1177" i="6"/>
  <c r="Q1206" i="6"/>
  <c r="F53" i="9"/>
  <c r="T745" i="6"/>
  <c r="S745" i="6"/>
  <c r="R745" i="6"/>
  <c r="R415" i="6"/>
  <c r="T415" i="6"/>
  <c r="S415" i="6"/>
  <c r="Q795" i="6"/>
  <c r="O58" i="9"/>
  <c r="U795" i="6"/>
  <c r="R36" i="6"/>
  <c r="T36" i="6"/>
  <c r="S36" i="6"/>
  <c r="S1142" i="6"/>
  <c r="T1142" i="6"/>
  <c r="R1142" i="6"/>
  <c r="T1159" i="6"/>
  <c r="R1159" i="6"/>
  <c r="S1159" i="6"/>
  <c r="Q493" i="6"/>
  <c r="U11" i="9"/>
  <c r="U493" i="6"/>
  <c r="R30" i="6"/>
  <c r="U30" i="6" s="1"/>
  <c r="T30" i="6"/>
  <c r="S30" i="6"/>
  <c r="Q1172" i="6"/>
  <c r="AB16" i="9"/>
  <c r="U1172" i="6"/>
  <c r="Q648" i="6"/>
  <c r="H12" i="9"/>
  <c r="F15" i="8"/>
  <c r="V171" i="6"/>
  <c r="K171" i="6"/>
  <c r="M171" i="6" s="1"/>
  <c r="Q1131" i="6"/>
  <c r="O25" i="9"/>
  <c r="U1131" i="6"/>
  <c r="K1418" i="6"/>
  <c r="M1418" i="6" s="1"/>
  <c r="V1418" i="6"/>
  <c r="T1427" i="6"/>
  <c r="R1427" i="6"/>
  <c r="S1427" i="6"/>
  <c r="K564" i="6"/>
  <c r="M564" i="6" s="1"/>
  <c r="V564" i="6"/>
  <c r="T1349" i="6"/>
  <c r="S1349" i="6"/>
  <c r="R1349" i="6"/>
  <c r="P861" i="6"/>
  <c r="N861" i="6"/>
  <c r="P1082" i="6"/>
  <c r="N1082" i="6"/>
  <c r="P177" i="6"/>
  <c r="N177" i="6"/>
  <c r="W761" i="6"/>
  <c r="P1318" i="6"/>
  <c r="N1318" i="6"/>
  <c r="P222" i="6"/>
  <c r="N222" i="6"/>
  <c r="P1403" i="6"/>
  <c r="N1403" i="6"/>
  <c r="P214" i="6"/>
  <c r="N214" i="6"/>
  <c r="W1265" i="6"/>
  <c r="P338" i="6"/>
  <c r="N338" i="6"/>
  <c r="P589" i="6"/>
  <c r="N589" i="6"/>
  <c r="V366" i="6"/>
  <c r="P613" i="6"/>
  <c r="N613" i="6"/>
  <c r="P473" i="6"/>
  <c r="N473" i="6"/>
  <c r="P219" i="6"/>
  <c r="N219" i="6"/>
  <c r="P63" i="6"/>
  <c r="N63" i="6"/>
  <c r="P983" i="6"/>
  <c r="N983" i="6"/>
  <c r="P815" i="6"/>
  <c r="N815" i="6"/>
  <c r="P1319" i="6"/>
  <c r="N1319" i="6"/>
  <c r="P218" i="6"/>
  <c r="N218" i="6"/>
  <c r="P1416" i="6"/>
  <c r="N1416" i="6"/>
  <c r="W1516" i="6"/>
  <c r="P1028" i="6"/>
  <c r="N1028" i="6"/>
  <c r="P611" i="6"/>
  <c r="N611" i="6"/>
  <c r="P60" i="6"/>
  <c r="N60" i="6"/>
  <c r="N450" i="6" l="1"/>
  <c r="H58" i="9"/>
  <c r="W425" i="6"/>
  <c r="X68" i="6"/>
  <c r="Y68" i="6" s="1"/>
  <c r="W68" i="6"/>
  <c r="P860" i="6"/>
  <c r="U891" i="6"/>
  <c r="U888" i="6"/>
  <c r="S727" i="6"/>
  <c r="AA59" i="9"/>
  <c r="X59" i="9"/>
  <c r="R733" i="6"/>
  <c r="U733" i="6" s="1"/>
  <c r="N186" i="6"/>
  <c r="N891" i="6"/>
  <c r="T710" i="6"/>
  <c r="N198" i="6"/>
  <c r="F57" i="9" s="1"/>
  <c r="T733" i="6"/>
  <c r="N71" i="9"/>
  <c r="K230" i="6"/>
  <c r="M230" i="6" s="1"/>
  <c r="P230" i="6" s="1"/>
  <c r="Q230" i="6" s="1"/>
  <c r="W1349" i="6"/>
  <c r="N873" i="6"/>
  <c r="I59" i="9" s="1"/>
  <c r="Q649" i="6"/>
  <c r="I12" i="9"/>
  <c r="S1163" i="6"/>
  <c r="Q247" i="6"/>
  <c r="T247" i="6" s="1"/>
  <c r="R1163" i="6"/>
  <c r="P791" i="6"/>
  <c r="K145" i="6"/>
  <c r="M145" i="6" s="1"/>
  <c r="P145" i="6" s="1"/>
  <c r="N863" i="6"/>
  <c r="S710" i="6"/>
  <c r="U247" i="6"/>
  <c r="U747" i="6"/>
  <c r="P1068" i="6"/>
  <c r="W13" i="9"/>
  <c r="N1154" i="6"/>
  <c r="J16" i="9" s="1"/>
  <c r="U37" i="6"/>
  <c r="V1154" i="6"/>
  <c r="Y146" i="6"/>
  <c r="K146" i="6" s="1"/>
  <c r="M146" i="6" s="1"/>
  <c r="Z147" i="6"/>
  <c r="Y1155" i="6"/>
  <c r="Z1156" i="6"/>
  <c r="Y1156" i="6" s="1"/>
  <c r="Y706" i="6"/>
  <c r="K706" i="6" s="1"/>
  <c r="M706" i="6" s="1"/>
  <c r="Z707" i="6"/>
  <c r="T567" i="6"/>
  <c r="Z232" i="6"/>
  <c r="Y232" i="6" s="1"/>
  <c r="Y231" i="6"/>
  <c r="N739" i="6"/>
  <c r="N876" i="6"/>
  <c r="P876" i="6"/>
  <c r="K483" i="6"/>
  <c r="M483" i="6" s="1"/>
  <c r="V483" i="6"/>
  <c r="Z400" i="6"/>
  <c r="Y399" i="6"/>
  <c r="K398" i="6"/>
  <c r="M398" i="6" s="1"/>
  <c r="V398" i="6"/>
  <c r="N566" i="6"/>
  <c r="N178" i="6"/>
  <c r="N1079" i="6"/>
  <c r="V705" i="6"/>
  <c r="N699" i="6"/>
  <c r="R174" i="6"/>
  <c r="U174" i="6" s="1"/>
  <c r="X761" i="6"/>
  <c r="Y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146" i="6"/>
  <c r="V872" i="6"/>
  <c r="K872" i="6"/>
  <c r="M872" i="6" s="1"/>
  <c r="S406" i="6"/>
  <c r="P1076" i="6"/>
  <c r="Q1076" i="6" s="1"/>
  <c r="X257" i="6"/>
  <c r="Y257" i="6" s="1"/>
  <c r="N285" i="6"/>
  <c r="N579" i="6"/>
  <c r="T727" i="6"/>
  <c r="P810" i="6"/>
  <c r="AD58" i="9" s="1"/>
  <c r="P1411" i="6"/>
  <c r="U1411" i="6" s="1"/>
  <c r="R163" i="6"/>
  <c r="W985" i="6"/>
  <c r="V816" i="6"/>
  <c r="N229" i="6"/>
  <c r="I9" i="9" s="1"/>
  <c r="V759" i="6"/>
  <c r="W1433" i="6"/>
  <c r="R1165" i="6"/>
  <c r="N616" i="6"/>
  <c r="S1618" i="6"/>
  <c r="N851" i="6"/>
  <c r="X425" i="6"/>
  <c r="W426" i="6" s="1"/>
  <c r="U502" i="6"/>
  <c r="S811" i="6"/>
  <c r="W1237" i="6"/>
  <c r="X1349" i="6"/>
  <c r="W1350" i="6" s="1"/>
  <c r="W1573" i="6"/>
  <c r="V1039" i="6"/>
  <c r="P160" i="6"/>
  <c r="X42" i="9" s="1"/>
  <c r="N573" i="6"/>
  <c r="R577" i="6"/>
  <c r="X1433" i="6"/>
  <c r="Y1433" i="6" s="1"/>
  <c r="K1433" i="6" s="1"/>
  <c r="M1433" i="6" s="1"/>
  <c r="P1433" i="6" s="1"/>
  <c r="N230" i="6"/>
  <c r="J9" i="9" s="1"/>
  <c r="W929" i="6"/>
  <c r="N1321" i="6"/>
  <c r="I18" i="9" s="1"/>
  <c r="T703" i="6"/>
  <c r="Q725" i="6"/>
  <c r="S725" i="6" s="1"/>
  <c r="S889" i="6"/>
  <c r="T740" i="6"/>
  <c r="R740" i="6"/>
  <c r="U725" i="6"/>
  <c r="R889" i="6"/>
  <c r="W1545" i="6"/>
  <c r="R842" i="6"/>
  <c r="U842" i="6" s="1"/>
  <c r="T1027" i="6"/>
  <c r="N216" i="6"/>
  <c r="P1408" i="6"/>
  <c r="Q1408" i="6" s="1"/>
  <c r="R758" i="6"/>
  <c r="U758" i="6" s="1"/>
  <c r="R202" i="6"/>
  <c r="U202" i="6" s="1"/>
  <c r="T758" i="6"/>
  <c r="X537" i="6"/>
  <c r="U754" i="6"/>
  <c r="W537" i="6"/>
  <c r="X1461" i="6"/>
  <c r="Y1461" i="6" s="1"/>
  <c r="T811" i="6"/>
  <c r="P1078" i="6"/>
  <c r="Q1078" i="6" s="1"/>
  <c r="N286" i="6"/>
  <c r="J6" i="9" s="1"/>
  <c r="P617" i="6"/>
  <c r="AG37" i="9" s="1"/>
  <c r="P601" i="6"/>
  <c r="Q601" i="6" s="1"/>
  <c r="N1090" i="6"/>
  <c r="P1605" i="6"/>
  <c r="S1165" i="6"/>
  <c r="X1237" i="6"/>
  <c r="Y1237" i="6" s="1"/>
  <c r="V1237" i="6" s="1"/>
  <c r="X1265" i="6"/>
  <c r="Y1265" i="6" s="1"/>
  <c r="T50" i="6"/>
  <c r="R703" i="6"/>
  <c r="U703" i="6" s="1"/>
  <c r="AD11" i="9"/>
  <c r="W1461" i="6"/>
  <c r="AD13" i="9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N1088" i="6"/>
  <c r="N185" i="6"/>
  <c r="R1234" i="6"/>
  <c r="U1234" i="6" s="1"/>
  <c r="X1489" i="6"/>
  <c r="Y1489" i="6" s="1"/>
  <c r="V1489" i="6" s="1"/>
  <c r="R1027" i="6"/>
  <c r="N572" i="6"/>
  <c r="S655" i="6"/>
  <c r="U1158" i="6"/>
  <c r="W1489" i="6"/>
  <c r="N16" i="9"/>
  <c r="T655" i="6"/>
  <c r="W957" i="6"/>
  <c r="R1029" i="6"/>
  <c r="U1170" i="6"/>
  <c r="P1023" i="6"/>
  <c r="S34" i="9" s="1"/>
  <c r="T163" i="6"/>
  <c r="W1041" i="6"/>
  <c r="J1041" i="6" s="1"/>
  <c r="Z16" i="9"/>
  <c r="N1170" i="6"/>
  <c r="X1041" i="6"/>
  <c r="Y1041" i="6" s="1"/>
  <c r="K1041" i="6" s="1"/>
  <c r="M1041" i="6" s="1"/>
  <c r="P859" i="6"/>
  <c r="U859" i="6" s="1"/>
  <c r="R406" i="6"/>
  <c r="N144" i="6"/>
  <c r="H42" i="9" s="1"/>
  <c r="K1322" i="6"/>
  <c r="M1322" i="6" s="1"/>
  <c r="R50" i="6"/>
  <c r="P595" i="6"/>
  <c r="K37" i="9" s="1"/>
  <c r="P199" i="6"/>
  <c r="Q199" i="6" s="1"/>
  <c r="V1321" i="6"/>
  <c r="S809" i="6"/>
  <c r="P228" i="6"/>
  <c r="N228" i="6"/>
  <c r="W1322" i="6"/>
  <c r="N1031" i="6"/>
  <c r="P1013" i="6"/>
  <c r="Q1013" i="6" s="1"/>
  <c r="T736" i="6"/>
  <c r="N1030" i="6"/>
  <c r="Y984" i="6"/>
  <c r="V984" i="6" s="1"/>
  <c r="I11" i="9"/>
  <c r="R1620" i="6"/>
  <c r="W89" i="6"/>
  <c r="T202" i="6"/>
  <c r="N1071" i="6"/>
  <c r="T1616" i="6"/>
  <c r="R809" i="6"/>
  <c r="T606" i="6"/>
  <c r="N180" i="6"/>
  <c r="N591" i="6"/>
  <c r="G37" i="9" s="1"/>
  <c r="N1086" i="6"/>
  <c r="T842" i="6"/>
  <c r="W621" i="6"/>
  <c r="X89" i="6"/>
  <c r="Y89" i="6" s="1"/>
  <c r="AD9" i="9"/>
  <c r="U250" i="6"/>
  <c r="Q250" i="6"/>
  <c r="P729" i="6"/>
  <c r="N729" i="6"/>
  <c r="Q166" i="6"/>
  <c r="AD42" i="9"/>
  <c r="U166" i="6"/>
  <c r="U712" i="6"/>
  <c r="Q712" i="6"/>
  <c r="P44" i="9"/>
  <c r="N1016" i="6"/>
  <c r="P298" i="6"/>
  <c r="Q298" i="6" s="1"/>
  <c r="P695" i="6"/>
  <c r="AA43" i="9" s="1"/>
  <c r="N1458" i="6"/>
  <c r="P170" i="6"/>
  <c r="Q114" i="6"/>
  <c r="S114" i="6" s="1"/>
  <c r="P1021" i="6"/>
  <c r="Q1021" i="6" s="1"/>
  <c r="S1620" i="6"/>
  <c r="Q744" i="6"/>
  <c r="T13" i="9"/>
  <c r="U744" i="6"/>
  <c r="X1573" i="6"/>
  <c r="N189" i="6"/>
  <c r="N1619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477" i="6"/>
  <c r="S606" i="6"/>
  <c r="N1178" i="6"/>
  <c r="S1616" i="6"/>
  <c r="N300" i="6"/>
  <c r="V256" i="6"/>
  <c r="V760" i="6"/>
  <c r="U879" i="6"/>
  <c r="Q879" i="6"/>
  <c r="O59" i="9"/>
  <c r="V116" i="6"/>
  <c r="U885" i="6"/>
  <c r="U59" i="9"/>
  <c r="Q885" i="6"/>
  <c r="T405" i="6"/>
  <c r="S405" i="6"/>
  <c r="R405" i="6"/>
  <c r="V985" i="6"/>
  <c r="X1125" i="6"/>
  <c r="X5" i="6"/>
  <c r="V507" i="6"/>
  <c r="W117" i="6"/>
  <c r="R150" i="6"/>
  <c r="S150" i="6"/>
  <c r="T150" i="6"/>
  <c r="R567" i="6"/>
  <c r="U567" i="6" s="1"/>
  <c r="X117" i="6"/>
  <c r="Y117" i="6" s="1"/>
  <c r="K117" i="6" s="1"/>
  <c r="M117" i="6" s="1"/>
  <c r="N593" i="6"/>
  <c r="I37" i="9" s="1"/>
  <c r="S567" i="6"/>
  <c r="N866" i="6"/>
  <c r="N610" i="6"/>
  <c r="N684" i="6"/>
  <c r="N850" i="6"/>
  <c r="Y956" i="6"/>
  <c r="X957" i="6"/>
  <c r="Y957" i="6" s="1"/>
  <c r="N309" i="6"/>
  <c r="P865" i="6"/>
  <c r="U865" i="6" s="1"/>
  <c r="N284" i="6"/>
  <c r="H6" i="9" s="1"/>
  <c r="P42" i="8"/>
  <c r="R855" i="6"/>
  <c r="N562" i="6"/>
  <c r="F33" i="9" s="1"/>
  <c r="G42" i="8"/>
  <c r="T855" i="6"/>
  <c r="N862" i="6"/>
  <c r="R211" i="6"/>
  <c r="N1602" i="6"/>
  <c r="J7" i="9" s="1"/>
  <c r="E42" i="8"/>
  <c r="S211" i="6"/>
  <c r="N594" i="6"/>
  <c r="J37" i="9" s="1"/>
  <c r="N1014" i="6"/>
  <c r="J34" i="9" s="1"/>
  <c r="S704" i="6"/>
  <c r="Q739" i="6"/>
  <c r="O13" i="9"/>
  <c r="U739" i="6"/>
  <c r="N700" i="6"/>
  <c r="R49" i="6"/>
  <c r="S49" i="6"/>
  <c r="T49" i="6"/>
  <c r="V115" i="6"/>
  <c r="V1488" i="6"/>
  <c r="W1125" i="6"/>
  <c r="S1160" i="6"/>
  <c r="R1160" i="6"/>
  <c r="N297" i="6"/>
  <c r="V1432" i="6"/>
  <c r="U749" i="6"/>
  <c r="Q749" i="6"/>
  <c r="Y13" i="9"/>
  <c r="N1422" i="6"/>
  <c r="N67" i="6"/>
  <c r="T1234" i="6"/>
  <c r="U44" i="6"/>
  <c r="Q44" i="6"/>
  <c r="T46" i="9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Q152" i="6"/>
  <c r="U152" i="6"/>
  <c r="P42" i="9"/>
  <c r="N1083" i="6"/>
  <c r="V620" i="6"/>
  <c r="Q404" i="6"/>
  <c r="P30" i="9"/>
  <c r="U404" i="6"/>
  <c r="X817" i="6"/>
  <c r="V619" i="6"/>
  <c r="V1515" i="6"/>
  <c r="T800" i="6"/>
  <c r="S800" i="6"/>
  <c r="R800" i="6"/>
  <c r="V927" i="6"/>
  <c r="V339" i="6"/>
  <c r="V1459" i="6"/>
  <c r="V311" i="6"/>
  <c r="V1095" i="6"/>
  <c r="J17" i="8"/>
  <c r="L17" i="8" s="1"/>
  <c r="Q1514" i="6"/>
  <c r="F62" i="9"/>
  <c r="N23" i="8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R411" i="6"/>
  <c r="T411" i="6"/>
  <c r="S411" i="6"/>
  <c r="W73" i="9"/>
  <c r="P224" i="6"/>
  <c r="N224" i="6"/>
  <c r="Q473" i="6"/>
  <c r="AC73" i="9" s="1"/>
  <c r="AC32" i="9"/>
  <c r="U473" i="6"/>
  <c r="J1265" i="6"/>
  <c r="Q1403" i="6"/>
  <c r="G28" i="9"/>
  <c r="Q186" i="6"/>
  <c r="V56" i="9"/>
  <c r="U186" i="6"/>
  <c r="Q612" i="6"/>
  <c r="AB37" i="9"/>
  <c r="U612" i="6"/>
  <c r="Q847" i="6"/>
  <c r="K14" i="9"/>
  <c r="U847" i="6"/>
  <c r="P570" i="6"/>
  <c r="N570" i="6"/>
  <c r="Q179" i="6"/>
  <c r="O56" i="9"/>
  <c r="U179" i="6"/>
  <c r="S880" i="6"/>
  <c r="R880" i="6"/>
  <c r="T880" i="6"/>
  <c r="R413" i="6"/>
  <c r="T413" i="6"/>
  <c r="S413" i="6"/>
  <c r="P182" i="6"/>
  <c r="N182" i="6"/>
  <c r="T713" i="6"/>
  <c r="S713" i="6"/>
  <c r="R713" i="6"/>
  <c r="Q180" i="6"/>
  <c r="P56" i="9"/>
  <c r="U180" i="6"/>
  <c r="P574" i="6"/>
  <c r="N574" i="6"/>
  <c r="T1262" i="6"/>
  <c r="S1262" i="6"/>
  <c r="R1262" i="6"/>
  <c r="U1262" i="6" s="1"/>
  <c r="T1141" i="6"/>
  <c r="R1141" i="6"/>
  <c r="S1141" i="6"/>
  <c r="P1036" i="6"/>
  <c r="N1036" i="6"/>
  <c r="T249" i="6"/>
  <c r="S249" i="6"/>
  <c r="R249" i="6"/>
  <c r="Q700" i="6"/>
  <c r="AF43" i="9"/>
  <c r="U700" i="6"/>
  <c r="T553" i="6"/>
  <c r="S553" i="6"/>
  <c r="R553" i="6"/>
  <c r="T543" i="6"/>
  <c r="S543" i="6"/>
  <c r="R543" i="6"/>
  <c r="Q1405" i="6"/>
  <c r="I28" i="9"/>
  <c r="Q286" i="6"/>
  <c r="Q192" i="6"/>
  <c r="AB56" i="9"/>
  <c r="U192" i="6"/>
  <c r="Q1604" i="6"/>
  <c r="L7" i="9"/>
  <c r="U1604" i="6"/>
  <c r="Q814" i="6"/>
  <c r="F49" i="9"/>
  <c r="Q189" i="6"/>
  <c r="Y56" i="9"/>
  <c r="U189" i="6"/>
  <c r="Q852" i="6"/>
  <c r="P14" i="9"/>
  <c r="U852" i="6"/>
  <c r="Q698" i="6"/>
  <c r="AD43" i="9"/>
  <c r="U698" i="6"/>
  <c r="P193" i="6"/>
  <c r="N193" i="6"/>
  <c r="K1208" i="6"/>
  <c r="M1208" i="6" s="1"/>
  <c r="T1167" i="6"/>
  <c r="R1167" i="6"/>
  <c r="S1167" i="6"/>
  <c r="F20" i="8"/>
  <c r="T241" i="6"/>
  <c r="S241" i="6"/>
  <c r="R241" i="6"/>
  <c r="Q283" i="6"/>
  <c r="G6" i="9"/>
  <c r="P1613" i="6"/>
  <c r="N1613" i="6"/>
  <c r="P295" i="6"/>
  <c r="N295" i="6"/>
  <c r="T549" i="6"/>
  <c r="S549" i="6"/>
  <c r="R549" i="6"/>
  <c r="Q1619" i="6"/>
  <c r="AA7" i="9"/>
  <c r="U1619" i="6"/>
  <c r="Q604" i="6"/>
  <c r="T37" i="9"/>
  <c r="U604" i="6"/>
  <c r="T1164" i="6"/>
  <c r="R1164" i="6"/>
  <c r="S1164" i="6"/>
  <c r="P460" i="6"/>
  <c r="N460" i="6"/>
  <c r="R421" i="6"/>
  <c r="T421" i="6"/>
  <c r="S421" i="6"/>
  <c r="R40" i="6"/>
  <c r="T40" i="6"/>
  <c r="S40" i="6"/>
  <c r="P1039" i="6"/>
  <c r="N1039" i="6"/>
  <c r="R397" i="6"/>
  <c r="U397" i="6" s="1"/>
  <c r="T397" i="6"/>
  <c r="S397" i="6"/>
  <c r="Q681" i="6"/>
  <c r="M43" i="9"/>
  <c r="T1151" i="6"/>
  <c r="R1151" i="6"/>
  <c r="U1151" i="6" s="1"/>
  <c r="S1151" i="6"/>
  <c r="T723" i="6"/>
  <c r="S723" i="6"/>
  <c r="R723" i="6"/>
  <c r="T541" i="6"/>
  <c r="S541" i="6"/>
  <c r="R541" i="6"/>
  <c r="T1168" i="6"/>
  <c r="R1168" i="6"/>
  <c r="S1168" i="6"/>
  <c r="T151" i="6"/>
  <c r="R151" i="6"/>
  <c r="S151" i="6"/>
  <c r="T715" i="6"/>
  <c r="S715" i="6"/>
  <c r="R715" i="6"/>
  <c r="S412" i="6"/>
  <c r="T412" i="6"/>
  <c r="R412" i="6"/>
  <c r="P586" i="6"/>
  <c r="N586" i="6"/>
  <c r="Q1375" i="6"/>
  <c r="G54" i="9"/>
  <c r="U1375" i="6"/>
  <c r="T718" i="6"/>
  <c r="R718" i="6"/>
  <c r="S718" i="6"/>
  <c r="P299" i="6"/>
  <c r="N299" i="6"/>
  <c r="P462" i="6"/>
  <c r="N462" i="6"/>
  <c r="P306" i="6"/>
  <c r="N306" i="6"/>
  <c r="P62" i="6"/>
  <c r="N62" i="6"/>
  <c r="Q1602" i="6"/>
  <c r="T893" i="6"/>
  <c r="S893" i="6"/>
  <c r="R893" i="6"/>
  <c r="R38" i="6"/>
  <c r="T38" i="6"/>
  <c r="S38" i="6"/>
  <c r="T157" i="6"/>
  <c r="R157" i="6"/>
  <c r="S157" i="6"/>
  <c r="R244" i="6"/>
  <c r="T244" i="6"/>
  <c r="S244" i="6"/>
  <c r="F23" i="8"/>
  <c r="Q1090" i="6"/>
  <c r="AD15" i="9"/>
  <c r="U1090" i="6"/>
  <c r="Q1071" i="6"/>
  <c r="K15" i="9"/>
  <c r="U1071" i="6"/>
  <c r="Q685" i="6"/>
  <c r="Q43" i="9"/>
  <c r="U685" i="6"/>
  <c r="Q598" i="6"/>
  <c r="N37" i="9"/>
  <c r="U598" i="6"/>
  <c r="Q1031" i="6"/>
  <c r="AA34" i="9"/>
  <c r="U1031" i="6"/>
  <c r="Q469" i="6"/>
  <c r="Y73" i="9" s="1"/>
  <c r="Y32" i="9"/>
  <c r="U469" i="6"/>
  <c r="Q454" i="6"/>
  <c r="J32" i="9"/>
  <c r="Q1020" i="6"/>
  <c r="P34" i="9"/>
  <c r="U1020" i="6"/>
  <c r="P1407" i="6"/>
  <c r="N1407" i="6"/>
  <c r="T742" i="6"/>
  <c r="S742" i="6"/>
  <c r="R742" i="6"/>
  <c r="R14" i="6"/>
  <c r="T14" i="6"/>
  <c r="S14" i="6"/>
  <c r="R52" i="6"/>
  <c r="T52" i="6"/>
  <c r="S52" i="6"/>
  <c r="Q684" i="6"/>
  <c r="P43" i="9"/>
  <c r="U684" i="6"/>
  <c r="S888" i="6"/>
  <c r="R888" i="6"/>
  <c r="T888" i="6"/>
  <c r="P618" i="6"/>
  <c r="N618" i="6"/>
  <c r="S408" i="6"/>
  <c r="T408" i="6"/>
  <c r="R408" i="6"/>
  <c r="T480" i="6"/>
  <c r="R480" i="6"/>
  <c r="U480" i="6" s="1"/>
  <c r="S480" i="6"/>
  <c r="R53" i="6"/>
  <c r="T53" i="6"/>
  <c r="S53" i="6"/>
  <c r="P582" i="6"/>
  <c r="N582" i="6"/>
  <c r="T1170" i="6"/>
  <c r="S1170" i="6"/>
  <c r="R1170" i="6"/>
  <c r="T554" i="6"/>
  <c r="S554" i="6"/>
  <c r="R554" i="6"/>
  <c r="Q1094" i="6"/>
  <c r="F52" i="9"/>
  <c r="Q1030" i="6"/>
  <c r="Z34" i="9"/>
  <c r="U1030" i="6"/>
  <c r="Q616" i="6"/>
  <c r="AF37" i="9"/>
  <c r="U616" i="6"/>
  <c r="Q452" i="6"/>
  <c r="Q477" i="6"/>
  <c r="AG73" i="9" s="1"/>
  <c r="AG32" i="9"/>
  <c r="U477" i="6"/>
  <c r="T746" i="6"/>
  <c r="S746" i="6"/>
  <c r="R746" i="6"/>
  <c r="P619" i="6"/>
  <c r="N619" i="6"/>
  <c r="Q1012" i="6"/>
  <c r="H34" i="9"/>
  <c r="Q471" i="6"/>
  <c r="AA32" i="9"/>
  <c r="U471" i="6"/>
  <c r="P1017" i="6"/>
  <c r="N1017" i="6"/>
  <c r="P620" i="6"/>
  <c r="N620" i="6"/>
  <c r="P1488" i="6"/>
  <c r="N1488" i="6"/>
  <c r="P575" i="6"/>
  <c r="N575" i="6"/>
  <c r="F31" i="8"/>
  <c r="S789" i="6"/>
  <c r="R789" i="6"/>
  <c r="U789" i="6" s="1"/>
  <c r="T789" i="6"/>
  <c r="T245" i="6"/>
  <c r="S245" i="6"/>
  <c r="R245" i="6"/>
  <c r="X1545" i="6"/>
  <c r="P368" i="6"/>
  <c r="N368" i="6"/>
  <c r="Q1079" i="6"/>
  <c r="S15" i="9"/>
  <c r="U1079" i="6"/>
  <c r="Q613" i="6"/>
  <c r="AC37" i="9"/>
  <c r="U613" i="6"/>
  <c r="Q566" i="6"/>
  <c r="J33" i="9"/>
  <c r="Q177" i="6"/>
  <c r="U177" i="6" s="1"/>
  <c r="M56" i="9"/>
  <c r="Q291" i="6"/>
  <c r="O6" i="9"/>
  <c r="U291" i="6"/>
  <c r="T162" i="6"/>
  <c r="R162" i="6"/>
  <c r="S162" i="6"/>
  <c r="Z71" i="9"/>
  <c r="Q866" i="6"/>
  <c r="AD14" i="9"/>
  <c r="U866" i="6"/>
  <c r="R735" i="6"/>
  <c r="U735" i="6" s="1"/>
  <c r="T735" i="6"/>
  <c r="S735" i="6"/>
  <c r="T482" i="6"/>
  <c r="S482" i="6"/>
  <c r="R482" i="6"/>
  <c r="U482" i="6" s="1"/>
  <c r="T788" i="6"/>
  <c r="R788" i="6"/>
  <c r="U788" i="6" s="1"/>
  <c r="S788" i="6"/>
  <c r="X1517" i="6"/>
  <c r="Y1517" i="6" s="1"/>
  <c r="W1517" i="6"/>
  <c r="Q815" i="6"/>
  <c r="U815" i="6" s="1"/>
  <c r="G49" i="9"/>
  <c r="K761" i="6"/>
  <c r="M761" i="6" s="1"/>
  <c r="Q861" i="6"/>
  <c r="Y14" i="9"/>
  <c r="U861" i="6"/>
  <c r="P171" i="6"/>
  <c r="N171" i="6"/>
  <c r="Q60" i="6"/>
  <c r="H5" i="9"/>
  <c r="Q589" i="6"/>
  <c r="AG33" i="9"/>
  <c r="U589" i="6"/>
  <c r="P564" i="6"/>
  <c r="N564" i="6"/>
  <c r="T1206" i="6"/>
  <c r="S1206" i="6"/>
  <c r="R1206" i="6"/>
  <c r="U1206" i="6" s="1"/>
  <c r="T1177" i="6"/>
  <c r="R1177" i="6"/>
  <c r="S1177" i="6"/>
  <c r="R54" i="6"/>
  <c r="T54" i="6"/>
  <c r="S54" i="6"/>
  <c r="R41" i="6"/>
  <c r="T41" i="6"/>
  <c r="S41" i="6"/>
  <c r="P609" i="6"/>
  <c r="N609" i="6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P587" i="6"/>
  <c r="N587" i="6"/>
  <c r="Q27" i="8"/>
  <c r="M27" i="8"/>
  <c r="AJ31" i="9" s="1"/>
  <c r="AH31" i="9"/>
  <c r="T651" i="6"/>
  <c r="S651" i="6"/>
  <c r="R651" i="6"/>
  <c r="Q562" i="6"/>
  <c r="H20" i="8"/>
  <c r="P466" i="6"/>
  <c r="N466" i="6"/>
  <c r="Q223" i="6"/>
  <c r="AE57" i="9"/>
  <c r="U223" i="6"/>
  <c r="P1603" i="6"/>
  <c r="N1603" i="6"/>
  <c r="T481" i="6"/>
  <c r="S481" i="6"/>
  <c r="R481" i="6"/>
  <c r="U481" i="6" s="1"/>
  <c r="T243" i="6"/>
  <c r="S243" i="6"/>
  <c r="R243" i="6"/>
  <c r="R247" i="6"/>
  <c r="Q190" i="6"/>
  <c r="Z56" i="9"/>
  <c r="U190" i="6"/>
  <c r="Q464" i="6"/>
  <c r="T32" i="9"/>
  <c r="U464" i="6"/>
  <c r="Q1024" i="6"/>
  <c r="T34" i="9"/>
  <c r="U1024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580" i="6"/>
  <c r="N580" i="6"/>
  <c r="P760" i="6"/>
  <c r="N760" i="6"/>
  <c r="Q714" i="6"/>
  <c r="R44" i="9"/>
  <c r="U714" i="6"/>
  <c r="Q203" i="6"/>
  <c r="K57" i="9"/>
  <c r="Q1010" i="6"/>
  <c r="F34" i="9"/>
  <c r="T672" i="6"/>
  <c r="R672" i="6"/>
  <c r="S672" i="6"/>
  <c r="P675" i="6"/>
  <c r="N675" i="6"/>
  <c r="T503" i="6"/>
  <c r="S503" i="6"/>
  <c r="R503" i="6"/>
  <c r="P506" i="6"/>
  <c r="N506" i="6"/>
  <c r="R55" i="6"/>
  <c r="S55" i="6"/>
  <c r="T55" i="6"/>
  <c r="Q1073" i="6"/>
  <c r="M15" i="9"/>
  <c r="Q1611" i="6"/>
  <c r="S7" i="9"/>
  <c r="U1611" i="6"/>
  <c r="Q853" i="6"/>
  <c r="Q14" i="9"/>
  <c r="U853" i="6"/>
  <c r="Q1178" i="6"/>
  <c r="F26" i="9"/>
  <c r="U1178" i="6"/>
  <c r="Q600" i="6"/>
  <c r="P37" i="9"/>
  <c r="U600" i="6"/>
  <c r="O28" i="9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P1084" i="6"/>
  <c r="N1084" i="6"/>
  <c r="R747" i="6"/>
  <c r="T747" i="6"/>
  <c r="S747" i="6"/>
  <c r="T875" i="6"/>
  <c r="S875" i="6"/>
  <c r="R875" i="6"/>
  <c r="H23" i="8"/>
  <c r="P311" i="6"/>
  <c r="N311" i="6"/>
  <c r="T887" i="6"/>
  <c r="S887" i="6"/>
  <c r="R887" i="6"/>
  <c r="Q465" i="6"/>
  <c r="U73" i="9" s="1"/>
  <c r="U32" i="9"/>
  <c r="U465" i="6"/>
  <c r="P1011" i="6"/>
  <c r="N1011" i="6"/>
  <c r="T561" i="6"/>
  <c r="S561" i="6"/>
  <c r="R561" i="6"/>
  <c r="R419" i="6"/>
  <c r="T419" i="6"/>
  <c r="S419" i="6"/>
  <c r="T143" i="6"/>
  <c r="R143" i="6"/>
  <c r="U143" i="6" s="1"/>
  <c r="S143" i="6"/>
  <c r="S396" i="6"/>
  <c r="T396" i="6"/>
  <c r="R396" i="6"/>
  <c r="U396" i="6" s="1"/>
  <c r="Q863" i="6"/>
  <c r="AA14" i="9"/>
  <c r="U863" i="6"/>
  <c r="Q303" i="6"/>
  <c r="AA6" i="9"/>
  <c r="U303" i="6"/>
  <c r="T538" i="6"/>
  <c r="R538" i="6"/>
  <c r="S538" i="6"/>
  <c r="T242" i="6"/>
  <c r="S242" i="6"/>
  <c r="R242" i="6"/>
  <c r="Q300" i="6"/>
  <c r="X6" i="9"/>
  <c r="U300" i="6"/>
  <c r="T501" i="6"/>
  <c r="S501" i="6"/>
  <c r="R501" i="6"/>
  <c r="P607" i="6"/>
  <c r="N607" i="6"/>
  <c r="Q1431" i="6"/>
  <c r="G61" i="9"/>
  <c r="Q209" i="6"/>
  <c r="Q57" i="9"/>
  <c r="U209" i="6"/>
  <c r="Q848" i="6"/>
  <c r="L14" i="9"/>
  <c r="U848" i="6"/>
  <c r="S1158" i="6"/>
  <c r="T1158" i="6"/>
  <c r="R1158" i="6"/>
  <c r="P195" i="6"/>
  <c r="N195" i="6"/>
  <c r="P1066" i="6"/>
  <c r="N1066" i="6"/>
  <c r="R47" i="6"/>
  <c r="T47" i="6"/>
  <c r="S47" i="6"/>
  <c r="S229" i="6"/>
  <c r="P1264" i="6"/>
  <c r="N1264" i="6"/>
  <c r="R56" i="6"/>
  <c r="T56" i="6"/>
  <c r="S56" i="6"/>
  <c r="T750" i="6"/>
  <c r="S750" i="6"/>
  <c r="R750" i="6"/>
  <c r="T808" i="6"/>
  <c r="S808" i="6"/>
  <c r="R808" i="6"/>
  <c r="W1181" i="6"/>
  <c r="X509" i="6"/>
  <c r="Y509" i="6" s="1"/>
  <c r="Q63" i="6"/>
  <c r="K5" i="9"/>
  <c r="U63" i="6"/>
  <c r="Q214" i="6"/>
  <c r="V57" i="9"/>
  <c r="U214" i="6"/>
  <c r="P1418" i="6"/>
  <c r="N1418" i="6"/>
  <c r="P1093" i="6"/>
  <c r="N1093" i="6"/>
  <c r="T654" i="6"/>
  <c r="R654" i="6"/>
  <c r="S654" i="6"/>
  <c r="P1600" i="6"/>
  <c r="N1600" i="6"/>
  <c r="P455" i="6"/>
  <c r="N455" i="6"/>
  <c r="T502" i="6"/>
  <c r="S502" i="6"/>
  <c r="R502" i="6"/>
  <c r="Q1487" i="6"/>
  <c r="G41" i="9"/>
  <c r="Q1607" i="6"/>
  <c r="O7" i="9"/>
  <c r="U1607" i="6"/>
  <c r="Q850" i="6"/>
  <c r="N14" i="9"/>
  <c r="U850" i="6"/>
  <c r="Q1321" i="6"/>
  <c r="Q475" i="6"/>
  <c r="AE32" i="9"/>
  <c r="U475" i="6"/>
  <c r="Q1033" i="6"/>
  <c r="AC34" i="9"/>
  <c r="U1033" i="6"/>
  <c r="Q578" i="6"/>
  <c r="V33" i="9"/>
  <c r="U578" i="6"/>
  <c r="Q288" i="6"/>
  <c r="L6" i="9"/>
  <c r="U288" i="6"/>
  <c r="P693" i="6"/>
  <c r="N693" i="6"/>
  <c r="W1293" i="6"/>
  <c r="X1293" i="6"/>
  <c r="O27" i="8"/>
  <c r="N20" i="8"/>
  <c r="P200" i="6"/>
  <c r="N200" i="6"/>
  <c r="Q603" i="6"/>
  <c r="S37" i="9"/>
  <c r="U603" i="6"/>
  <c r="T669" i="6"/>
  <c r="S669" i="6"/>
  <c r="R669" i="6"/>
  <c r="S797" i="6"/>
  <c r="R797" i="6"/>
  <c r="T797" i="6"/>
  <c r="P307" i="6"/>
  <c r="N307" i="6"/>
  <c r="Q849" i="6"/>
  <c r="M14" i="9"/>
  <c r="P602" i="6"/>
  <c r="N602" i="6"/>
  <c r="Q1022" i="6"/>
  <c r="R34" i="9"/>
  <c r="U1022" i="6"/>
  <c r="T722" i="6"/>
  <c r="R722" i="6"/>
  <c r="S722" i="6"/>
  <c r="Q461" i="6"/>
  <c r="Q32" i="9"/>
  <c r="U461" i="6"/>
  <c r="Q608" i="6"/>
  <c r="X37" i="9"/>
  <c r="U608" i="6"/>
  <c r="Q1032" i="6"/>
  <c r="AB34" i="9"/>
  <c r="U1032" i="6"/>
  <c r="T662" i="6"/>
  <c r="R662" i="6"/>
  <c r="S662" i="6"/>
  <c r="Q862" i="6"/>
  <c r="Z14" i="9"/>
  <c r="U862" i="6"/>
  <c r="Q689" i="6"/>
  <c r="U71" i="9" s="1"/>
  <c r="U43" i="9"/>
  <c r="U689" i="6"/>
  <c r="P1610" i="6"/>
  <c r="N1610" i="6"/>
  <c r="P468" i="6"/>
  <c r="N468" i="6"/>
  <c r="T235" i="6"/>
  <c r="S235" i="6"/>
  <c r="R235" i="6"/>
  <c r="P1018" i="6"/>
  <c r="N1018" i="6"/>
  <c r="P1622" i="6"/>
  <c r="N1622" i="6"/>
  <c r="Q686" i="6"/>
  <c r="R43" i="9"/>
  <c r="U686" i="6"/>
  <c r="P1409" i="6"/>
  <c r="N1409" i="6"/>
  <c r="Q588" i="6"/>
  <c r="AF33" i="9"/>
  <c r="U588" i="6"/>
  <c r="Q688" i="6"/>
  <c r="T43" i="9"/>
  <c r="U688" i="6"/>
  <c r="Q290" i="6"/>
  <c r="N6" i="9"/>
  <c r="U290" i="6"/>
  <c r="Q216" i="6"/>
  <c r="X57" i="9"/>
  <c r="U216" i="6"/>
  <c r="Q1430" i="6"/>
  <c r="F61" i="9"/>
  <c r="U1430" i="6"/>
  <c r="Q170" i="6"/>
  <c r="F56" i="9"/>
  <c r="Q1014" i="6"/>
  <c r="Q1621" i="6"/>
  <c r="AC7" i="9"/>
  <c r="U1621" i="6"/>
  <c r="Q181" i="6"/>
  <c r="Q56" i="9"/>
  <c r="U181" i="6"/>
  <c r="P1087" i="6"/>
  <c r="N1087" i="6"/>
  <c r="R46" i="6"/>
  <c r="T46" i="6"/>
  <c r="S46" i="6"/>
  <c r="R10" i="6"/>
  <c r="T10" i="6"/>
  <c r="S10" i="6"/>
  <c r="T251" i="6"/>
  <c r="S251" i="6"/>
  <c r="R251" i="6"/>
  <c r="T954" i="6"/>
  <c r="R954" i="6"/>
  <c r="U954" i="6" s="1"/>
  <c r="S954" i="6"/>
  <c r="P1419" i="6"/>
  <c r="N1419" i="6"/>
  <c r="Q309" i="6"/>
  <c r="AG6" i="9"/>
  <c r="U309" i="6"/>
  <c r="Q1037" i="6"/>
  <c r="AG34" i="9"/>
  <c r="U1037" i="6"/>
  <c r="Q366" i="6"/>
  <c r="F47" i="9"/>
  <c r="Q857" i="6"/>
  <c r="U14" i="9"/>
  <c r="U857" i="6"/>
  <c r="Q294" i="6"/>
  <c r="R6" i="9"/>
  <c r="U294" i="6"/>
  <c r="Q1035" i="6"/>
  <c r="AE34" i="9"/>
  <c r="U1035" i="6"/>
  <c r="K928" i="6"/>
  <c r="M928" i="6" s="1"/>
  <c r="T490" i="6"/>
  <c r="S490" i="6"/>
  <c r="R490" i="6"/>
  <c r="S394" i="6"/>
  <c r="T394" i="6"/>
  <c r="R394" i="6"/>
  <c r="U394" i="6" s="1"/>
  <c r="R32" i="6"/>
  <c r="U32" i="6" s="1"/>
  <c r="T32" i="6"/>
  <c r="S32" i="6"/>
  <c r="Q1015" i="6"/>
  <c r="K34" i="9"/>
  <c r="Q1086" i="6"/>
  <c r="Z15" i="9"/>
  <c r="U1086" i="6"/>
  <c r="T720" i="6"/>
  <c r="R720" i="6"/>
  <c r="S720" i="6"/>
  <c r="P701" i="6"/>
  <c r="N701" i="6"/>
  <c r="P677" i="6"/>
  <c r="N677" i="6"/>
  <c r="P293" i="6"/>
  <c r="N293" i="6"/>
  <c r="P287" i="6"/>
  <c r="N287" i="6"/>
  <c r="P691" i="6"/>
  <c r="N691" i="6"/>
  <c r="T716" i="6"/>
  <c r="R716" i="6"/>
  <c r="S716" i="6"/>
  <c r="X1181" i="6"/>
  <c r="Y1181" i="6" s="1"/>
  <c r="W509" i="6"/>
  <c r="Q218" i="6"/>
  <c r="Z57" i="9"/>
  <c r="U218" i="6"/>
  <c r="Q188" i="6"/>
  <c r="X56" i="9"/>
  <c r="U188" i="6"/>
  <c r="P302" i="6"/>
  <c r="N302" i="6"/>
  <c r="T754" i="6"/>
  <c r="R754" i="6"/>
  <c r="S754" i="6"/>
  <c r="Q611" i="6"/>
  <c r="AA37" i="9"/>
  <c r="U611" i="6"/>
  <c r="Q573" i="6"/>
  <c r="Q33" i="9"/>
  <c r="U573" i="6"/>
  <c r="S795" i="6"/>
  <c r="R795" i="6"/>
  <c r="T795" i="6"/>
  <c r="Q596" i="6"/>
  <c r="L37" i="9"/>
  <c r="U596" i="6"/>
  <c r="T670" i="6"/>
  <c r="R670" i="6"/>
  <c r="S670" i="6"/>
  <c r="Q1624" i="6"/>
  <c r="AF7" i="9"/>
  <c r="U1624" i="6"/>
  <c r="T877" i="6"/>
  <c r="R877" i="6"/>
  <c r="S877" i="6"/>
  <c r="Q563" i="6"/>
  <c r="U563" i="6" s="1"/>
  <c r="G33" i="9"/>
  <c r="M40" i="8"/>
  <c r="AJ45" i="9" s="1"/>
  <c r="Q40" i="8"/>
  <c r="AL45" i="9" s="1"/>
  <c r="AH45" i="9"/>
  <c r="T667" i="6"/>
  <c r="S667" i="6"/>
  <c r="R667" i="6"/>
  <c r="P1415" i="6"/>
  <c r="N1415" i="6"/>
  <c r="S874" i="6"/>
  <c r="R874" i="6"/>
  <c r="T874" i="6"/>
  <c r="T1153" i="6"/>
  <c r="S1153" i="6"/>
  <c r="R1153" i="6"/>
  <c r="U1153" i="6" s="1"/>
  <c r="T653" i="6"/>
  <c r="S653" i="6"/>
  <c r="R653" i="6"/>
  <c r="U653" i="6" s="1"/>
  <c r="P254" i="6"/>
  <c r="N254" i="6"/>
  <c r="P212" i="6"/>
  <c r="N212" i="6"/>
  <c r="Q592" i="6"/>
  <c r="H37" i="9"/>
  <c r="P472" i="6"/>
  <c r="N472" i="6"/>
  <c r="T505" i="6"/>
  <c r="S505" i="6"/>
  <c r="R505" i="6"/>
  <c r="T790" i="6"/>
  <c r="R790" i="6"/>
  <c r="U790" i="6" s="1"/>
  <c r="S790" i="6"/>
  <c r="P201" i="6"/>
  <c r="N201" i="6"/>
  <c r="T671" i="6"/>
  <c r="S671" i="6"/>
  <c r="R671" i="6"/>
  <c r="Q568" i="6"/>
  <c r="L33" i="9"/>
  <c r="U568" i="6"/>
  <c r="Q1077" i="6"/>
  <c r="Q15" i="9"/>
  <c r="U1077" i="6"/>
  <c r="Q579" i="6"/>
  <c r="W33" i="9"/>
  <c r="U579" i="6"/>
  <c r="Q585" i="6"/>
  <c r="AC33" i="9"/>
  <c r="U585" i="6"/>
  <c r="Q198" i="6"/>
  <c r="Q66" i="6"/>
  <c r="N5" i="9"/>
  <c r="U66" i="6"/>
  <c r="Q565" i="6"/>
  <c r="I33" i="9"/>
  <c r="Q1414" i="6"/>
  <c r="R28" i="9"/>
  <c r="U1414" i="6"/>
  <c r="P474" i="6"/>
  <c r="N474" i="6"/>
  <c r="K1376" i="6"/>
  <c r="M1376" i="6" s="1"/>
  <c r="R43" i="6"/>
  <c r="S43" i="6"/>
  <c r="T43" i="6"/>
  <c r="Q1601" i="6"/>
  <c r="I7" i="9"/>
  <c r="R407" i="6"/>
  <c r="T407" i="6"/>
  <c r="S407" i="6"/>
  <c r="P858" i="6"/>
  <c r="N858" i="6"/>
  <c r="S414" i="6"/>
  <c r="T414" i="6"/>
  <c r="R414" i="6"/>
  <c r="S416" i="6"/>
  <c r="T416" i="6"/>
  <c r="R416" i="6"/>
  <c r="T802" i="6"/>
  <c r="S802" i="6"/>
  <c r="R802" i="6"/>
  <c r="S890" i="6"/>
  <c r="R890" i="6"/>
  <c r="T890" i="6"/>
  <c r="Q297" i="6"/>
  <c r="U6" i="9"/>
  <c r="U297" i="6"/>
  <c r="Q1614" i="6"/>
  <c r="V7" i="9"/>
  <c r="U1614" i="6"/>
  <c r="R51" i="6"/>
  <c r="T51" i="6"/>
  <c r="S51" i="6"/>
  <c r="T752" i="6"/>
  <c r="S752" i="6"/>
  <c r="R752" i="6"/>
  <c r="P208" i="6"/>
  <c r="N208" i="6"/>
  <c r="P1069" i="6"/>
  <c r="N1069" i="6"/>
  <c r="P1406" i="6"/>
  <c r="N1406" i="6"/>
  <c r="T664" i="6"/>
  <c r="R664" i="6"/>
  <c r="S664" i="6"/>
  <c r="R17" i="6"/>
  <c r="T17" i="6"/>
  <c r="S17" i="6"/>
  <c r="Q456" i="6"/>
  <c r="L32" i="9"/>
  <c r="U456" i="6"/>
  <c r="Q1422" i="6"/>
  <c r="Z28" i="9"/>
  <c r="U1422" i="6"/>
  <c r="Q1425" i="6"/>
  <c r="AC28" i="9"/>
  <c r="U1425" i="6"/>
  <c r="Q676" i="6"/>
  <c r="H43" i="9"/>
  <c r="Q1207" i="6"/>
  <c r="G53" i="9"/>
  <c r="Q1088" i="6"/>
  <c r="AB15" i="9"/>
  <c r="U1088" i="6"/>
  <c r="P1091" i="6"/>
  <c r="N1091" i="6"/>
  <c r="T555" i="6"/>
  <c r="S555" i="6"/>
  <c r="R555" i="6"/>
  <c r="P1515" i="6"/>
  <c r="N1515" i="6"/>
  <c r="R409" i="6"/>
  <c r="T409" i="6"/>
  <c r="S409" i="6"/>
  <c r="T1169" i="6"/>
  <c r="S1169" i="6"/>
  <c r="R1169" i="6"/>
  <c r="T158" i="6"/>
  <c r="S158" i="6"/>
  <c r="R158" i="6"/>
  <c r="R252" i="6"/>
  <c r="T252" i="6"/>
  <c r="S252" i="6"/>
  <c r="T1157" i="6"/>
  <c r="S1157" i="6"/>
  <c r="R1157" i="6"/>
  <c r="U1157" i="6" s="1"/>
  <c r="S793" i="6"/>
  <c r="R793" i="6"/>
  <c r="U793" i="6" s="1"/>
  <c r="T793" i="6"/>
  <c r="S895" i="6"/>
  <c r="R895" i="6"/>
  <c r="T895" i="6"/>
  <c r="P571" i="6"/>
  <c r="N571" i="6"/>
  <c r="Q213" i="6"/>
  <c r="U57" i="9"/>
  <c r="U213" i="6"/>
  <c r="Q572" i="6"/>
  <c r="P33" i="9"/>
  <c r="U572" i="6"/>
  <c r="Q185" i="6"/>
  <c r="U56" i="9"/>
  <c r="U185" i="6"/>
  <c r="Q1072" i="6"/>
  <c r="L15" i="9"/>
  <c r="U1072" i="6"/>
  <c r="Q843" i="6"/>
  <c r="G14" i="9"/>
  <c r="P1019" i="6"/>
  <c r="N1019" i="6"/>
  <c r="P597" i="6"/>
  <c r="N597" i="6"/>
  <c r="P255" i="6"/>
  <c r="N255" i="6"/>
  <c r="P1085" i="6"/>
  <c r="N1085" i="6"/>
  <c r="S1162" i="6"/>
  <c r="T1162" i="6"/>
  <c r="R1162" i="6"/>
  <c r="Q576" i="6"/>
  <c r="T33" i="9"/>
  <c r="U576" i="6"/>
  <c r="T144" i="6"/>
  <c r="S144" i="6"/>
  <c r="S878" i="6"/>
  <c r="R878" i="6"/>
  <c r="T878" i="6"/>
  <c r="Q284" i="6"/>
  <c r="T491" i="6"/>
  <c r="S491" i="6"/>
  <c r="R491" i="6"/>
  <c r="Q593" i="6"/>
  <c r="T226" i="6"/>
  <c r="S226" i="6"/>
  <c r="R226" i="6"/>
  <c r="U226" i="6" s="1"/>
  <c r="Q215" i="6"/>
  <c r="W57" i="9"/>
  <c r="U215" i="6"/>
  <c r="P207" i="6"/>
  <c r="N207" i="6"/>
  <c r="Q1067" i="6"/>
  <c r="G15" i="9"/>
  <c r="Q591" i="6"/>
  <c r="P191" i="6"/>
  <c r="N191" i="6"/>
  <c r="T495" i="6"/>
  <c r="S495" i="6"/>
  <c r="R495" i="6"/>
  <c r="P1420" i="6"/>
  <c r="N1420" i="6"/>
  <c r="T663" i="6"/>
  <c r="S663" i="6"/>
  <c r="R663" i="6"/>
  <c r="R417" i="6"/>
  <c r="T417" i="6"/>
  <c r="S417" i="6"/>
  <c r="Q67" i="6"/>
  <c r="O5" i="9"/>
  <c r="U67" i="6"/>
  <c r="J40" i="8"/>
  <c r="P457" i="6"/>
  <c r="N457" i="6"/>
  <c r="P581" i="6"/>
  <c r="N581" i="6"/>
  <c r="H31" i="8"/>
  <c r="P197" i="6"/>
  <c r="N197" i="6"/>
  <c r="R4" i="6"/>
  <c r="T4" i="6"/>
  <c r="S4" i="6"/>
  <c r="T661" i="6"/>
  <c r="S661" i="6"/>
  <c r="R661" i="6"/>
  <c r="S1166" i="6"/>
  <c r="T1166" i="6"/>
  <c r="R1166" i="6"/>
  <c r="T499" i="6"/>
  <c r="S499" i="6"/>
  <c r="R499" i="6"/>
  <c r="X313" i="6"/>
  <c r="Y313" i="6" s="1"/>
  <c r="X901" i="6"/>
  <c r="Y901" i="6" s="1"/>
  <c r="P296" i="6"/>
  <c r="N296" i="6"/>
  <c r="P470" i="6"/>
  <c r="N470" i="6"/>
  <c r="Q1416" i="6"/>
  <c r="T28" i="9"/>
  <c r="U1416" i="6"/>
  <c r="Q1319" i="6"/>
  <c r="G18" i="9"/>
  <c r="Q983" i="6"/>
  <c r="U983" i="6" s="1"/>
  <c r="G50" i="9"/>
  <c r="Q219" i="6"/>
  <c r="AA57" i="9"/>
  <c r="U219" i="6"/>
  <c r="Q699" i="6"/>
  <c r="AE43" i="9"/>
  <c r="U699" i="6"/>
  <c r="Q285" i="6"/>
  <c r="I6" i="9"/>
  <c r="Q222" i="6"/>
  <c r="AD57" i="9"/>
  <c r="U222" i="6"/>
  <c r="Q1318" i="6"/>
  <c r="F18" i="9"/>
  <c r="Q1082" i="6"/>
  <c r="V15" i="9"/>
  <c r="U1082" i="6"/>
  <c r="T536" i="6"/>
  <c r="R536" i="6"/>
  <c r="S536" i="6"/>
  <c r="P569" i="6"/>
  <c r="N569" i="6"/>
  <c r="T165" i="6"/>
  <c r="R165" i="6"/>
  <c r="S165" i="6"/>
  <c r="Q614" i="6"/>
  <c r="AD37" i="9"/>
  <c r="U614" i="6"/>
  <c r="Q1089" i="6"/>
  <c r="AC15" i="9"/>
  <c r="U1089" i="6"/>
  <c r="T665" i="6"/>
  <c r="S665" i="6"/>
  <c r="R665" i="6"/>
  <c r="P1625" i="6"/>
  <c r="N1625" i="6"/>
  <c r="T717" i="6"/>
  <c r="S717" i="6"/>
  <c r="R717" i="6"/>
  <c r="Q856" i="6"/>
  <c r="T14" i="9"/>
  <c r="U856" i="6"/>
  <c r="P225" i="6"/>
  <c r="N225" i="6"/>
  <c r="Q1038" i="6"/>
  <c r="F51" i="9"/>
  <c r="K1516" i="6"/>
  <c r="M1516" i="6" s="1"/>
  <c r="Q64" i="6"/>
  <c r="L5" i="9"/>
  <c r="U64" i="6"/>
  <c r="Q869" i="6"/>
  <c r="AG14" i="9"/>
  <c r="U869" i="6"/>
  <c r="Q1263" i="6"/>
  <c r="G40" i="9"/>
  <c r="U1263" i="6"/>
  <c r="Q292" i="6"/>
  <c r="P6" i="9"/>
  <c r="U292" i="6"/>
  <c r="Q1016" i="6"/>
  <c r="L34" i="9"/>
  <c r="U1016" i="6"/>
  <c r="Q1606" i="6"/>
  <c r="N7" i="9"/>
  <c r="U1606" i="6"/>
  <c r="Q176" i="6"/>
  <c r="L56" i="9"/>
  <c r="U176" i="6"/>
  <c r="V254" i="6"/>
  <c r="J27" i="8"/>
  <c r="T227" i="6"/>
  <c r="S227" i="6"/>
  <c r="R227" i="6"/>
  <c r="U227" i="6" s="1"/>
  <c r="S230" i="6"/>
  <c r="Q205" i="6"/>
  <c r="M57" i="9"/>
  <c r="T892" i="6"/>
  <c r="R892" i="6"/>
  <c r="S892" i="6"/>
  <c r="Q450" i="6"/>
  <c r="F32" i="9"/>
  <c r="T500" i="6"/>
  <c r="S500" i="6"/>
  <c r="R500" i="6"/>
  <c r="P308" i="6"/>
  <c r="N308" i="6"/>
  <c r="P463" i="6"/>
  <c r="N463" i="6"/>
  <c r="P846" i="6"/>
  <c r="N846" i="6"/>
  <c r="R248" i="6"/>
  <c r="T248" i="6"/>
  <c r="S248" i="6"/>
  <c r="Q697" i="6"/>
  <c r="AC43" i="9"/>
  <c r="U697" i="6"/>
  <c r="P175" i="6"/>
  <c r="N175" i="6"/>
  <c r="R757" i="6"/>
  <c r="T757" i="6"/>
  <c r="S757" i="6"/>
  <c r="K367" i="6"/>
  <c r="M367" i="6" s="1"/>
  <c r="X1377" i="6"/>
  <c r="Y1377" i="6" s="1"/>
  <c r="W1377" i="6"/>
  <c r="P1429" i="6"/>
  <c r="N1429" i="6"/>
  <c r="Q1080" i="6"/>
  <c r="T15" i="9"/>
  <c r="U1080" i="6"/>
  <c r="Q65" i="6"/>
  <c r="U65" i="6" s="1"/>
  <c r="M5" i="9"/>
  <c r="Q605" i="6"/>
  <c r="U37" i="9"/>
  <c r="U605" i="6"/>
  <c r="T492" i="6"/>
  <c r="R492" i="6"/>
  <c r="S492" i="6"/>
  <c r="Q221" i="6"/>
  <c r="AC57" i="9"/>
  <c r="U221" i="6"/>
  <c r="T489" i="6"/>
  <c r="S489" i="6"/>
  <c r="R489" i="6"/>
  <c r="R12" i="6"/>
  <c r="T12" i="6"/>
  <c r="S12" i="6"/>
  <c r="Q194" i="6"/>
  <c r="AD56" i="9"/>
  <c r="U194" i="6"/>
  <c r="Q1424" i="6"/>
  <c r="AB28" i="9"/>
  <c r="U1424" i="6"/>
  <c r="P898" i="6"/>
  <c r="N898" i="6"/>
  <c r="K340" i="6"/>
  <c r="M340" i="6" s="1"/>
  <c r="V340" i="6"/>
  <c r="K1096" i="6"/>
  <c r="M1096" i="6" s="1"/>
  <c r="Q217" i="6"/>
  <c r="Y57" i="9"/>
  <c r="U217" i="6"/>
  <c r="P867" i="6"/>
  <c r="N867" i="6"/>
  <c r="S1150" i="6"/>
  <c r="R1150" i="6"/>
  <c r="U1150" i="6" s="1"/>
  <c r="T1150" i="6"/>
  <c r="Q159" i="6"/>
  <c r="W42" i="9"/>
  <c r="U159" i="6"/>
  <c r="P1236" i="6"/>
  <c r="N1236" i="6"/>
  <c r="R751" i="6"/>
  <c r="T751" i="6"/>
  <c r="S751" i="6"/>
  <c r="T659" i="6"/>
  <c r="S659" i="6"/>
  <c r="R659" i="6"/>
  <c r="T504" i="6"/>
  <c r="R504" i="6"/>
  <c r="S504" i="6"/>
  <c r="K508" i="6"/>
  <c r="M508" i="6" s="1"/>
  <c r="Q1075" i="6"/>
  <c r="O15" i="9"/>
  <c r="U1075" i="6"/>
  <c r="Q851" i="6"/>
  <c r="O14" i="9"/>
  <c r="U851" i="6"/>
  <c r="Q1320" i="6"/>
  <c r="H18" i="9"/>
  <c r="W258" i="6"/>
  <c r="Q926" i="6"/>
  <c r="F38" i="9"/>
  <c r="P256" i="6"/>
  <c r="N256" i="6"/>
  <c r="T891" i="6"/>
  <c r="S891" i="6"/>
  <c r="R891" i="6"/>
  <c r="S801" i="6"/>
  <c r="R801" i="6"/>
  <c r="T801" i="6"/>
  <c r="Q845" i="6"/>
  <c r="I14" i="9"/>
  <c r="P507" i="6"/>
  <c r="N507" i="6"/>
  <c r="Q206" i="6"/>
  <c r="N57" i="9"/>
  <c r="U206" i="6"/>
  <c r="P692" i="6"/>
  <c r="N692" i="6"/>
  <c r="Q955" i="6"/>
  <c r="G39" i="9"/>
  <c r="Q220" i="6"/>
  <c r="AB57" i="9"/>
  <c r="U220" i="6"/>
  <c r="Q1426" i="6"/>
  <c r="AD28" i="9"/>
  <c r="U1426" i="6"/>
  <c r="Q458" i="6"/>
  <c r="N73" i="9" s="1"/>
  <c r="N32" i="9"/>
  <c r="U458" i="6"/>
  <c r="Q1421" i="6"/>
  <c r="Y28" i="9"/>
  <c r="U1421" i="6"/>
  <c r="P854" i="6"/>
  <c r="N854" i="6"/>
  <c r="T486" i="6"/>
  <c r="R486" i="6"/>
  <c r="S486" i="6"/>
  <c r="P172" i="6"/>
  <c r="N172" i="6"/>
  <c r="P687" i="6"/>
  <c r="N687" i="6"/>
  <c r="Q178" i="6"/>
  <c r="N56" i="9"/>
  <c r="U178" i="6"/>
  <c r="T804" i="6"/>
  <c r="S804" i="6"/>
  <c r="R804" i="6"/>
  <c r="Q310" i="6"/>
  <c r="F60" i="9"/>
  <c r="P1599" i="6"/>
  <c r="N1599" i="6"/>
  <c r="P1459" i="6"/>
  <c r="N1459" i="6"/>
  <c r="Q1026" i="6"/>
  <c r="V34" i="9"/>
  <c r="U1026" i="6"/>
  <c r="I31" i="8"/>
  <c r="W313" i="6"/>
  <c r="W901" i="6"/>
  <c r="Q15" i="8"/>
  <c r="AL17" i="9" s="1"/>
  <c r="M15" i="8"/>
  <c r="AJ17" i="9" s="1"/>
  <c r="AH17" i="9"/>
  <c r="T493" i="6"/>
  <c r="S493" i="6"/>
  <c r="R493" i="6"/>
  <c r="Q1028" i="6"/>
  <c r="X34" i="9"/>
  <c r="U1028" i="6"/>
  <c r="X762" i="6"/>
  <c r="Y762" i="6" s="1"/>
  <c r="W762" i="6"/>
  <c r="T1131" i="6"/>
  <c r="R1131" i="6"/>
  <c r="S1131" i="6"/>
  <c r="T1172" i="6"/>
  <c r="R1172" i="6"/>
  <c r="S1172" i="6"/>
  <c r="R31" i="6"/>
  <c r="U31" i="6" s="1"/>
  <c r="S31" i="6"/>
  <c r="T31" i="6"/>
  <c r="X1209" i="6"/>
  <c r="Y1209" i="6" s="1"/>
  <c r="W1209" i="6"/>
  <c r="T794" i="6"/>
  <c r="R794" i="6"/>
  <c r="S794" i="6"/>
  <c r="P1404" i="6"/>
  <c r="N1404" i="6"/>
  <c r="Q304" i="6"/>
  <c r="AB6" i="9"/>
  <c r="U304" i="6"/>
  <c r="P88" i="6"/>
  <c r="N88" i="6"/>
  <c r="R57" i="6"/>
  <c r="T57" i="6"/>
  <c r="S57" i="6"/>
  <c r="P1074" i="6"/>
  <c r="N1074" i="6"/>
  <c r="P615" i="6"/>
  <c r="N615" i="6"/>
  <c r="T873" i="6"/>
  <c r="S873" i="6"/>
  <c r="R873" i="6"/>
  <c r="T1486" i="6"/>
  <c r="S1486" i="6"/>
  <c r="R1486" i="6"/>
  <c r="U1486" i="6" s="1"/>
  <c r="Q1092" i="6"/>
  <c r="AF15" i="9"/>
  <c r="U1092" i="6"/>
  <c r="Q583" i="6"/>
  <c r="AA33" i="9"/>
  <c r="U583" i="6"/>
  <c r="Q844" i="6"/>
  <c r="H14" i="9"/>
  <c r="Q696" i="6"/>
  <c r="AB43" i="9"/>
  <c r="U696" i="6"/>
  <c r="Q1428" i="6"/>
  <c r="AF28" i="9"/>
  <c r="U1428" i="6"/>
  <c r="Q860" i="6"/>
  <c r="X14" i="9"/>
  <c r="U860" i="6"/>
  <c r="Q1068" i="6"/>
  <c r="H15" i="9"/>
  <c r="Q610" i="6"/>
  <c r="Z37" i="9"/>
  <c r="U610" i="6"/>
  <c r="Q1081" i="6"/>
  <c r="U15" i="9"/>
  <c r="U1081" i="6"/>
  <c r="Q1083" i="6"/>
  <c r="W15" i="9"/>
  <c r="U1083" i="6"/>
  <c r="Q451" i="6"/>
  <c r="G73" i="9" s="1"/>
  <c r="G32" i="9"/>
  <c r="K1179" i="6"/>
  <c r="M1179" i="6" s="1"/>
  <c r="P59" i="6"/>
  <c r="N59" i="6"/>
  <c r="P1612" i="6"/>
  <c r="N1612" i="6"/>
  <c r="T719" i="6"/>
  <c r="S719" i="6"/>
  <c r="R719" i="6"/>
  <c r="Q1598" i="6"/>
  <c r="F7" i="9"/>
  <c r="Q1417" i="6"/>
  <c r="U28" i="9"/>
  <c r="U1417" i="6"/>
  <c r="P459" i="6"/>
  <c r="N459" i="6"/>
  <c r="T155" i="6"/>
  <c r="R155" i="6"/>
  <c r="S155" i="6"/>
  <c r="P1410" i="6"/>
  <c r="N1410" i="6"/>
  <c r="P868" i="6"/>
  <c r="N868" i="6"/>
  <c r="P1025" i="6"/>
  <c r="N1025" i="6"/>
  <c r="Q210" i="6"/>
  <c r="R57" i="9"/>
  <c r="U210" i="6"/>
  <c r="Q183" i="6"/>
  <c r="S56" i="9"/>
  <c r="U183" i="6"/>
  <c r="Q196" i="6"/>
  <c r="AF56" i="9"/>
  <c r="U196" i="6"/>
  <c r="Q683" i="6"/>
  <c r="O43" i="9"/>
  <c r="U683" i="6"/>
  <c r="P116" i="6"/>
  <c r="N116" i="6"/>
  <c r="W1462" i="6"/>
  <c r="X341" i="6"/>
  <c r="Y341" i="6" s="1"/>
  <c r="W341" i="6"/>
  <c r="X1097" i="6"/>
  <c r="Y1097" i="6" s="1"/>
  <c r="W1097" i="6"/>
  <c r="S402" i="6"/>
  <c r="T402" i="6"/>
  <c r="R402" i="6"/>
  <c r="T657" i="6"/>
  <c r="S657" i="6"/>
  <c r="R657" i="6"/>
  <c r="P339" i="6"/>
  <c r="N339" i="6"/>
  <c r="Q1070" i="6"/>
  <c r="J15" i="9"/>
  <c r="Q1615" i="6"/>
  <c r="W7" i="9"/>
  <c r="U1615" i="6"/>
  <c r="T650" i="6"/>
  <c r="R650" i="6"/>
  <c r="U650" i="6" s="1"/>
  <c r="S650" i="6"/>
  <c r="I23" i="8"/>
  <c r="Q1617" i="6"/>
  <c r="Y7" i="9"/>
  <c r="U1617" i="6"/>
  <c r="P1413" i="6"/>
  <c r="N1413" i="6"/>
  <c r="Q1623" i="6"/>
  <c r="AE7" i="9"/>
  <c r="U1623" i="6"/>
  <c r="Q1412" i="6"/>
  <c r="P28" i="9"/>
  <c r="U1412" i="6"/>
  <c r="K1461" i="6"/>
  <c r="M1461" i="6" s="1"/>
  <c r="L28" i="9"/>
  <c r="U1408" i="6"/>
  <c r="Q86" i="6"/>
  <c r="F20" i="9"/>
  <c r="K257" i="6"/>
  <c r="M257" i="6" s="1"/>
  <c r="S886" i="6"/>
  <c r="R886" i="6"/>
  <c r="T886" i="6"/>
  <c r="Q864" i="6"/>
  <c r="AB14" i="9"/>
  <c r="U864" i="6"/>
  <c r="E58" i="8"/>
  <c r="Q786" i="6"/>
  <c r="F58" i="9"/>
  <c r="P899" i="6"/>
  <c r="N899" i="6"/>
  <c r="T894" i="6"/>
  <c r="S894" i="6"/>
  <c r="R894" i="6"/>
  <c r="S799" i="6"/>
  <c r="R799" i="6"/>
  <c r="T799" i="6"/>
  <c r="Q680" i="6"/>
  <c r="L43" i="9"/>
  <c r="U680" i="6"/>
  <c r="S1154" i="6"/>
  <c r="T1154" i="6"/>
  <c r="R1154" i="6"/>
  <c r="T239" i="6"/>
  <c r="S239" i="6"/>
  <c r="R239" i="6"/>
  <c r="T253" i="6"/>
  <c r="S253" i="6"/>
  <c r="R253" i="6"/>
  <c r="P282" i="6"/>
  <c r="N282" i="6"/>
  <c r="R395" i="6"/>
  <c r="U395" i="6" s="1"/>
  <c r="T395" i="6"/>
  <c r="S395" i="6"/>
  <c r="S807" i="6"/>
  <c r="R807" i="6"/>
  <c r="T807" i="6"/>
  <c r="R33" i="6"/>
  <c r="U33" i="6" s="1"/>
  <c r="T33" i="6"/>
  <c r="S33" i="6"/>
  <c r="Q584" i="6"/>
  <c r="AB33" i="9"/>
  <c r="U584" i="6"/>
  <c r="Q453" i="6"/>
  <c r="I73" i="9" s="1"/>
  <c r="I32" i="9"/>
  <c r="P184" i="6"/>
  <c r="N184" i="6"/>
  <c r="Q690" i="6"/>
  <c r="V43" i="9"/>
  <c r="U690" i="6"/>
  <c r="P204" i="6"/>
  <c r="N204" i="6"/>
  <c r="Q301" i="6"/>
  <c r="Y6" i="9"/>
  <c r="U301" i="6"/>
  <c r="T1173" i="6"/>
  <c r="R1173" i="6"/>
  <c r="S1173" i="6"/>
  <c r="P1423" i="6"/>
  <c r="N1423" i="6"/>
  <c r="N31" i="8"/>
  <c r="V368" i="6"/>
  <c r="P1460" i="6"/>
  <c r="N1460" i="6"/>
  <c r="V706" i="6" l="1"/>
  <c r="T230" i="6"/>
  <c r="X69" i="6"/>
  <c r="Y69" i="6" s="1"/>
  <c r="W69" i="6"/>
  <c r="V68" i="6"/>
  <c r="K68" i="6"/>
  <c r="M68" i="6" s="1"/>
  <c r="N145" i="6"/>
  <c r="U1076" i="6"/>
  <c r="Q617" i="6"/>
  <c r="Q1411" i="6"/>
  <c r="S247" i="6"/>
  <c r="R704" i="6"/>
  <c r="U704" i="6" s="1"/>
  <c r="P15" i="9"/>
  <c r="H71" i="9"/>
  <c r="W1266" i="6"/>
  <c r="X426" i="6"/>
  <c r="K1265" i="6"/>
  <c r="M1265" i="6" s="1"/>
  <c r="X1266" i="6"/>
  <c r="Y1266" i="6" s="1"/>
  <c r="X6" i="6"/>
  <c r="T649" i="6"/>
  <c r="S649" i="6"/>
  <c r="R649" i="6"/>
  <c r="U649" i="6" s="1"/>
  <c r="X930" i="6"/>
  <c r="Y930" i="6" s="1"/>
  <c r="K58" i="9"/>
  <c r="Q791" i="6"/>
  <c r="N929" i="6"/>
  <c r="I38" i="9" s="1"/>
  <c r="W930" i="6"/>
  <c r="V929" i="6"/>
  <c r="Q695" i="6"/>
  <c r="Q810" i="6"/>
  <c r="T810" i="6" s="1"/>
  <c r="Y400" i="6"/>
  <c r="V400" i="6" s="1"/>
  <c r="Z401" i="6"/>
  <c r="Y401" i="6" s="1"/>
  <c r="R230" i="6"/>
  <c r="U230" i="6" s="1"/>
  <c r="G58" i="8"/>
  <c r="P58" i="8"/>
  <c r="K1237" i="6"/>
  <c r="M1237" i="6" s="1"/>
  <c r="T229" i="6"/>
  <c r="U810" i="6"/>
  <c r="I42" i="8"/>
  <c r="K1156" i="6"/>
  <c r="M1156" i="6" s="1"/>
  <c r="V1156" i="6"/>
  <c r="K1155" i="6"/>
  <c r="M1155" i="6" s="1"/>
  <c r="V1155" i="6"/>
  <c r="Z148" i="6"/>
  <c r="Y148" i="6" s="1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V232" i="6"/>
  <c r="K232" i="6"/>
  <c r="M232" i="6" s="1"/>
  <c r="N483" i="6"/>
  <c r="P483" i="6"/>
  <c r="W538" i="6"/>
  <c r="W1434" i="6"/>
  <c r="V1179" i="6"/>
  <c r="X258" i="6"/>
  <c r="Y258" i="6" s="1"/>
  <c r="U601" i="6"/>
  <c r="X538" i="6"/>
  <c r="Q37" i="9"/>
  <c r="U982" i="6"/>
  <c r="X1462" i="6"/>
  <c r="Y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W1351" i="6" s="1"/>
  <c r="Q595" i="6"/>
  <c r="S595" i="6" s="1"/>
  <c r="V1433" i="6"/>
  <c r="X1434" i="6"/>
  <c r="Y1434" i="6" s="1"/>
  <c r="K1434" i="6" s="1"/>
  <c r="M1434" i="6" s="1"/>
  <c r="N1434" i="6" s="1"/>
  <c r="R229" i="6"/>
  <c r="U229" i="6" s="1"/>
  <c r="Q859" i="6"/>
  <c r="X1574" i="6"/>
  <c r="K984" i="6"/>
  <c r="M984" i="6" s="1"/>
  <c r="P984" i="6" s="1"/>
  <c r="H50" i="9" s="1"/>
  <c r="Q1605" i="6"/>
  <c r="T1605" i="6" s="1"/>
  <c r="Q87" i="6"/>
  <c r="U87" i="6" s="1"/>
  <c r="W14" i="9"/>
  <c r="H42" i="8"/>
  <c r="U160" i="6"/>
  <c r="Q160" i="6"/>
  <c r="Q678" i="6"/>
  <c r="T678" i="6" s="1"/>
  <c r="T725" i="6"/>
  <c r="V1265" i="6"/>
  <c r="W1490" i="6"/>
  <c r="K1489" i="6"/>
  <c r="M1489" i="6" s="1"/>
  <c r="P1489" i="6" s="1"/>
  <c r="R725" i="6"/>
  <c r="X1546" i="6"/>
  <c r="W1238" i="6"/>
  <c r="U617" i="6"/>
  <c r="X1238" i="6"/>
  <c r="Y1238" i="6" s="1"/>
  <c r="K1238" i="6" s="1"/>
  <c r="M1238" i="6" s="1"/>
  <c r="M7" i="9"/>
  <c r="X1042" i="6"/>
  <c r="Y1042" i="6" s="1"/>
  <c r="Q1023" i="6"/>
  <c r="R1023" i="6" s="1"/>
  <c r="X986" i="6"/>
  <c r="Y986" i="6" s="1"/>
  <c r="K986" i="6" s="1"/>
  <c r="M986" i="6" s="1"/>
  <c r="P986" i="6" s="1"/>
  <c r="AC14" i="9"/>
  <c r="N985" i="6"/>
  <c r="U1078" i="6"/>
  <c r="W986" i="6"/>
  <c r="R15" i="9"/>
  <c r="W1042" i="6"/>
  <c r="J1042" i="6" s="1"/>
  <c r="U1023" i="6"/>
  <c r="V117" i="6"/>
  <c r="V986" i="6"/>
  <c r="P816" i="6"/>
  <c r="H49" i="9" s="1"/>
  <c r="W6" i="6"/>
  <c r="X1490" i="6"/>
  <c r="Y1490" i="6" s="1"/>
  <c r="K1490" i="6" s="1"/>
  <c r="M1490" i="6" s="1"/>
  <c r="Q34" i="9"/>
  <c r="G57" i="9"/>
  <c r="X622" i="6"/>
  <c r="Y622" i="6" s="1"/>
  <c r="K622" i="6" s="1"/>
  <c r="M622" i="6" s="1"/>
  <c r="I34" i="9"/>
  <c r="U695" i="6"/>
  <c r="W622" i="6"/>
  <c r="R144" i="6"/>
  <c r="U144" i="6" s="1"/>
  <c r="X1126" i="6"/>
  <c r="U1021" i="6"/>
  <c r="Q58" i="6"/>
  <c r="Q865" i="6"/>
  <c r="R865" i="6" s="1"/>
  <c r="W1323" i="6"/>
  <c r="X1323" i="6"/>
  <c r="Y1323" i="6" s="1"/>
  <c r="H9" i="9"/>
  <c r="Q228" i="6"/>
  <c r="V1322" i="6"/>
  <c r="N1322" i="6"/>
  <c r="P1322" i="6"/>
  <c r="W90" i="6"/>
  <c r="W118" i="6"/>
  <c r="T114" i="6"/>
  <c r="R114" i="6"/>
  <c r="U114" i="6" s="1"/>
  <c r="X118" i="6"/>
  <c r="Y118" i="6" s="1"/>
  <c r="U298" i="6"/>
  <c r="V6" i="9"/>
  <c r="X90" i="6"/>
  <c r="T250" i="6"/>
  <c r="S250" i="6"/>
  <c r="R250" i="6"/>
  <c r="K89" i="6"/>
  <c r="M89" i="6" s="1"/>
  <c r="S166" i="6"/>
  <c r="R166" i="6"/>
  <c r="T166" i="6"/>
  <c r="V761" i="6"/>
  <c r="Q729" i="6"/>
  <c r="AG44" i="9"/>
  <c r="U729" i="6"/>
  <c r="R712" i="6"/>
  <c r="S712" i="6"/>
  <c r="T712" i="6"/>
  <c r="W1574" i="6"/>
  <c r="Q145" i="6"/>
  <c r="I42" i="9"/>
  <c r="P478" i="6"/>
  <c r="N478" i="6"/>
  <c r="P479" i="6"/>
  <c r="N479" i="6"/>
  <c r="S744" i="6"/>
  <c r="R744" i="6"/>
  <c r="T744" i="6"/>
  <c r="V1461" i="6"/>
  <c r="N42" i="8"/>
  <c r="V1041" i="6"/>
  <c r="V257" i="6"/>
  <c r="T879" i="6"/>
  <c r="S879" i="6"/>
  <c r="R879" i="6"/>
  <c r="T885" i="6"/>
  <c r="S885" i="6"/>
  <c r="R885" i="6"/>
  <c r="X958" i="6"/>
  <c r="Y958" i="6" s="1"/>
  <c r="K958" i="6" s="1"/>
  <c r="M958" i="6" s="1"/>
  <c r="F42" i="8"/>
  <c r="AH46" i="9" s="1"/>
  <c r="K957" i="6"/>
  <c r="M957" i="6" s="1"/>
  <c r="K956" i="6"/>
  <c r="M956" i="6" s="1"/>
  <c r="W958" i="6"/>
  <c r="V1096" i="6"/>
  <c r="K621" i="6"/>
  <c r="M621" i="6" s="1"/>
  <c r="P621" i="6" s="1"/>
  <c r="L15" i="8"/>
  <c r="S739" i="6"/>
  <c r="R739" i="6"/>
  <c r="T739" i="6"/>
  <c r="AI19" i="9"/>
  <c r="T44" i="6"/>
  <c r="R44" i="6"/>
  <c r="S44" i="6"/>
  <c r="S749" i="6"/>
  <c r="R749" i="6"/>
  <c r="T749" i="6"/>
  <c r="V1516" i="6"/>
  <c r="V1376" i="6"/>
  <c r="V508" i="6"/>
  <c r="V1208" i="6"/>
  <c r="V1040" i="6"/>
  <c r="S35" i="6"/>
  <c r="T35" i="6"/>
  <c r="O42" i="8" s="1"/>
  <c r="R35" i="6"/>
  <c r="V928" i="6"/>
  <c r="V900" i="6"/>
  <c r="T152" i="6"/>
  <c r="S152" i="6"/>
  <c r="R152" i="6"/>
  <c r="J20" i="8"/>
  <c r="R404" i="6"/>
  <c r="S404" i="6"/>
  <c r="T404" i="6"/>
  <c r="Y817" i="6"/>
  <c r="X818" i="6"/>
  <c r="Y818" i="6" s="1"/>
  <c r="W818" i="6"/>
  <c r="O23" i="8"/>
  <c r="V367" i="6"/>
  <c r="T1514" i="6"/>
  <c r="R1514" i="6"/>
  <c r="U1514" i="6" s="1"/>
  <c r="S1514" i="6"/>
  <c r="P1040" i="6"/>
  <c r="N1040" i="6"/>
  <c r="G33" i="8"/>
  <c r="O31" i="8"/>
  <c r="P57" i="8"/>
  <c r="E28" i="8"/>
  <c r="G39" i="8"/>
  <c r="P56" i="8"/>
  <c r="P6" i="8"/>
  <c r="G57" i="8"/>
  <c r="E33" i="8"/>
  <c r="O20" i="8"/>
  <c r="G55" i="8"/>
  <c r="E56" i="8"/>
  <c r="J23" i="8"/>
  <c r="L23" i="8" s="1"/>
  <c r="P53" i="8"/>
  <c r="G28" i="8"/>
  <c r="E39" i="8"/>
  <c r="E30" i="8"/>
  <c r="P1265" i="6"/>
  <c r="N1265" i="6"/>
  <c r="K1097" i="6"/>
  <c r="M1097" i="6" s="1"/>
  <c r="V1097" i="6"/>
  <c r="T926" i="6"/>
  <c r="R926" i="6"/>
  <c r="U926" i="6" s="1"/>
  <c r="S926" i="6"/>
  <c r="T697" i="6"/>
  <c r="S697" i="6"/>
  <c r="R697" i="6"/>
  <c r="T1067" i="6"/>
  <c r="S1067" i="6"/>
  <c r="R1067" i="6"/>
  <c r="U1067" i="6" s="1"/>
  <c r="T843" i="6"/>
  <c r="S843" i="6"/>
  <c r="R843" i="6"/>
  <c r="U843" i="6" s="1"/>
  <c r="T213" i="6"/>
  <c r="S213" i="6"/>
  <c r="R213" i="6"/>
  <c r="R288" i="6"/>
  <c r="T288" i="6"/>
  <c r="S288" i="6"/>
  <c r="T1033" i="6"/>
  <c r="S1033" i="6"/>
  <c r="R1033" i="6"/>
  <c r="T1321" i="6"/>
  <c r="S1321" i="6"/>
  <c r="R1321" i="6"/>
  <c r="U1321" i="6" s="1"/>
  <c r="T1607" i="6"/>
  <c r="R1607" i="6"/>
  <c r="S1607" i="6"/>
  <c r="T1602" i="6"/>
  <c r="R1602" i="6"/>
  <c r="U1602" i="6" s="1"/>
  <c r="S1602" i="6"/>
  <c r="T301" i="6"/>
  <c r="S301" i="6"/>
  <c r="R301" i="6"/>
  <c r="P1461" i="6"/>
  <c r="N1461" i="6"/>
  <c r="T1412" i="6"/>
  <c r="S1412" i="6"/>
  <c r="R1412" i="6"/>
  <c r="T1070" i="6"/>
  <c r="R1070" i="6"/>
  <c r="U1070" i="6" s="1"/>
  <c r="S1070" i="6"/>
  <c r="W1463" i="6"/>
  <c r="X1463" i="6"/>
  <c r="Y1463" i="6" s="1"/>
  <c r="Q1025" i="6"/>
  <c r="U34" i="9"/>
  <c r="U1025" i="6"/>
  <c r="Q1612" i="6"/>
  <c r="T7" i="9"/>
  <c r="U1612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P28" i="8"/>
  <c r="R1038" i="6"/>
  <c r="T1038" i="6"/>
  <c r="S1038" i="6"/>
  <c r="T614" i="6"/>
  <c r="R614" i="6"/>
  <c r="S614" i="6"/>
  <c r="Q569" i="6"/>
  <c r="U569" i="6" s="1"/>
  <c r="M33" i="9"/>
  <c r="Q470" i="6"/>
  <c r="Z32" i="9"/>
  <c r="U470" i="6"/>
  <c r="L40" i="8"/>
  <c r="AI45" i="9"/>
  <c r="T576" i="6"/>
  <c r="S576" i="6"/>
  <c r="R576" i="6"/>
  <c r="T74" i="9"/>
  <c r="Q1091" i="6"/>
  <c r="AE15" i="9"/>
  <c r="U1091" i="6"/>
  <c r="T1207" i="6"/>
  <c r="S1207" i="6"/>
  <c r="R1207" i="6"/>
  <c r="U1207" i="6" s="1"/>
  <c r="T1425" i="6"/>
  <c r="R1425" i="6"/>
  <c r="S1425" i="6"/>
  <c r="R456" i="6"/>
  <c r="T456" i="6"/>
  <c r="S456" i="6"/>
  <c r="Q1069" i="6"/>
  <c r="I15" i="9"/>
  <c r="Q858" i="6"/>
  <c r="V14" i="9"/>
  <c r="U858" i="6"/>
  <c r="P1376" i="6"/>
  <c r="N1376" i="6"/>
  <c r="Q472" i="6"/>
  <c r="AB32" i="9"/>
  <c r="U472" i="6"/>
  <c r="Q1415" i="6"/>
  <c r="S28" i="9"/>
  <c r="U1415" i="6"/>
  <c r="W510" i="6"/>
  <c r="X510" i="6"/>
  <c r="Y510" i="6" s="1"/>
  <c r="R1014" i="6"/>
  <c r="U1014" i="6" s="1"/>
  <c r="S1014" i="6"/>
  <c r="T1014" i="6"/>
  <c r="T170" i="6"/>
  <c r="S170" i="6"/>
  <c r="R170" i="6"/>
  <c r="U170" i="6" s="1"/>
  <c r="T290" i="6"/>
  <c r="S290" i="6"/>
  <c r="R290" i="6"/>
  <c r="T588" i="6"/>
  <c r="S588" i="6"/>
  <c r="R588" i="6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T465" i="6"/>
  <c r="S465" i="6"/>
  <c r="R465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N13" i="7"/>
  <c r="G29" i="8"/>
  <c r="Q1235" i="6"/>
  <c r="G27" i="9"/>
  <c r="T589" i="6"/>
  <c r="S589" i="6"/>
  <c r="R589" i="6"/>
  <c r="AG74" i="9"/>
  <c r="T815" i="6"/>
  <c r="S815" i="6"/>
  <c r="R815" i="6"/>
  <c r="T291" i="6"/>
  <c r="S291" i="6"/>
  <c r="R291" i="6"/>
  <c r="T566" i="6"/>
  <c r="S566" i="6"/>
  <c r="R566" i="6"/>
  <c r="U566" i="6" s="1"/>
  <c r="J74" i="9"/>
  <c r="T1079" i="6"/>
  <c r="S1079" i="6"/>
  <c r="R1079" i="6"/>
  <c r="Q575" i="6"/>
  <c r="S33" i="9"/>
  <c r="U575" i="6"/>
  <c r="Q1017" i="6"/>
  <c r="U1017" i="6" s="1"/>
  <c r="M34" i="9"/>
  <c r="T471" i="6"/>
  <c r="S471" i="6"/>
  <c r="R471" i="6"/>
  <c r="AA73" i="9"/>
  <c r="Q582" i="6"/>
  <c r="Z33" i="9"/>
  <c r="U582" i="6"/>
  <c r="Q1407" i="6"/>
  <c r="K28" i="9"/>
  <c r="T454" i="6"/>
  <c r="S454" i="6"/>
  <c r="R454" i="6"/>
  <c r="U454" i="6" s="1"/>
  <c r="S1031" i="6"/>
  <c r="R1031" i="6"/>
  <c r="T1031" i="6"/>
  <c r="M23" i="8"/>
  <c r="AJ25" i="9" s="1"/>
  <c r="Q23" i="8"/>
  <c r="AL25" i="9" s="1"/>
  <c r="AH25" i="9"/>
  <c r="Q306" i="6"/>
  <c r="AD6" i="9"/>
  <c r="U306" i="6"/>
  <c r="Q460" i="6"/>
  <c r="P32" i="9"/>
  <c r="U460" i="6"/>
  <c r="T604" i="6"/>
  <c r="R604" i="6"/>
  <c r="S604" i="6"/>
  <c r="Q1613" i="6"/>
  <c r="U7" i="9"/>
  <c r="U1613" i="6"/>
  <c r="T698" i="6"/>
  <c r="R698" i="6"/>
  <c r="S698" i="6"/>
  <c r="AD71" i="9"/>
  <c r="T189" i="6"/>
  <c r="S189" i="6"/>
  <c r="R189" i="6"/>
  <c r="R192" i="6"/>
  <c r="T192" i="6"/>
  <c r="S192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T473" i="6"/>
  <c r="S473" i="6"/>
  <c r="R473" i="6"/>
  <c r="W1546" i="6"/>
  <c r="Q868" i="6"/>
  <c r="AF14" i="9"/>
  <c r="U868" i="6"/>
  <c r="K1209" i="6"/>
  <c r="M1209" i="6" s="1"/>
  <c r="R1026" i="6"/>
  <c r="T1026" i="6"/>
  <c r="S1026" i="6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208" i="6"/>
  <c r="P57" i="9"/>
  <c r="U208" i="6"/>
  <c r="T611" i="6"/>
  <c r="S611" i="6"/>
  <c r="R611" i="6"/>
  <c r="Q1409" i="6"/>
  <c r="U1409" i="6" s="1"/>
  <c r="M28" i="9"/>
  <c r="Q693" i="6"/>
  <c r="Y43" i="9"/>
  <c r="U693" i="6"/>
  <c r="P39" i="8"/>
  <c r="T1178" i="6"/>
  <c r="S1178" i="6"/>
  <c r="R1178" i="6"/>
  <c r="Q506" i="6"/>
  <c r="F21" i="9"/>
  <c r="R1030" i="6"/>
  <c r="S1030" i="6"/>
  <c r="T1030" i="6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S864" i="6"/>
  <c r="R864" i="6"/>
  <c r="T864" i="6"/>
  <c r="W1098" i="6"/>
  <c r="X1098" i="6"/>
  <c r="Y1098" i="6" s="1"/>
  <c r="T1417" i="6"/>
  <c r="R1417" i="6"/>
  <c r="S1417" i="6"/>
  <c r="G6" i="8"/>
  <c r="T1083" i="6"/>
  <c r="S1083" i="6"/>
  <c r="R1083" i="6"/>
  <c r="T1081" i="6"/>
  <c r="S1081" i="6"/>
  <c r="R1081" i="6"/>
  <c r="R1068" i="6"/>
  <c r="U1068" i="6" s="1"/>
  <c r="T1068" i="6"/>
  <c r="S1068" i="6"/>
  <c r="T1428" i="6"/>
  <c r="S1428" i="6"/>
  <c r="R1428" i="6"/>
  <c r="T844" i="6"/>
  <c r="S844" i="6"/>
  <c r="R844" i="6"/>
  <c r="U844" i="6" s="1"/>
  <c r="T1092" i="6"/>
  <c r="S1092" i="6"/>
  <c r="R1092" i="6"/>
  <c r="Q615" i="6"/>
  <c r="AE37" i="9"/>
  <c r="U615" i="6"/>
  <c r="R304" i="6"/>
  <c r="T304" i="6"/>
  <c r="S304" i="6"/>
  <c r="W1210" i="6"/>
  <c r="X1210" i="6"/>
  <c r="Y1210" i="6" s="1"/>
  <c r="T178" i="6"/>
  <c r="S178" i="6"/>
  <c r="R178" i="6"/>
  <c r="T851" i="6"/>
  <c r="S851" i="6"/>
  <c r="R851" i="6"/>
  <c r="Q1236" i="6"/>
  <c r="H27" i="9"/>
  <c r="T217" i="6"/>
  <c r="S217" i="6"/>
  <c r="R217" i="6"/>
  <c r="Q898" i="6"/>
  <c r="F24" i="9"/>
  <c r="R87" i="6"/>
  <c r="T87" i="6"/>
  <c r="S87" i="6"/>
  <c r="K1377" i="6"/>
  <c r="M1377" i="6" s="1"/>
  <c r="Q846" i="6"/>
  <c r="J14" i="9"/>
  <c r="R292" i="6"/>
  <c r="T292" i="6"/>
  <c r="S292" i="6"/>
  <c r="T869" i="6"/>
  <c r="S869" i="6"/>
  <c r="R869" i="6"/>
  <c r="T859" i="6"/>
  <c r="S859" i="6"/>
  <c r="R859" i="6"/>
  <c r="AC71" i="9"/>
  <c r="T1082" i="6"/>
  <c r="S1082" i="6"/>
  <c r="R1082" i="6"/>
  <c r="T285" i="6"/>
  <c r="S285" i="6"/>
  <c r="R285" i="6"/>
  <c r="U285" i="6" s="1"/>
  <c r="T219" i="6"/>
  <c r="S219" i="6"/>
  <c r="R219" i="6"/>
  <c r="T1319" i="6"/>
  <c r="S1319" i="6"/>
  <c r="R1319" i="6"/>
  <c r="U1319" i="6" s="1"/>
  <c r="T215" i="6"/>
  <c r="S215" i="6"/>
  <c r="R215" i="6"/>
  <c r="Q597" i="6"/>
  <c r="M37" i="9"/>
  <c r="T1614" i="6"/>
  <c r="R1614" i="6"/>
  <c r="S1614" i="6"/>
  <c r="R66" i="6"/>
  <c r="T66" i="6"/>
  <c r="S66" i="6"/>
  <c r="N69" i="9"/>
  <c r="E57" i="8"/>
  <c r="Q201" i="6"/>
  <c r="I72" i="9" s="1"/>
  <c r="I57" i="9"/>
  <c r="Q254" i="6"/>
  <c r="F10" i="9"/>
  <c r="Q302" i="6"/>
  <c r="Z6" i="9"/>
  <c r="U302" i="6"/>
  <c r="R188" i="6"/>
  <c r="T188" i="6"/>
  <c r="S188" i="6"/>
  <c r="K1181" i="6"/>
  <c r="M1181" i="6" s="1"/>
  <c r="S1015" i="6"/>
  <c r="T1015" i="6"/>
  <c r="R1015" i="6"/>
  <c r="U1015" i="6" s="1"/>
  <c r="K74" i="9"/>
  <c r="F73" i="9"/>
  <c r="S1035" i="6"/>
  <c r="R1035" i="6"/>
  <c r="T1035" i="6"/>
  <c r="T857" i="6"/>
  <c r="S857" i="6"/>
  <c r="R857" i="6"/>
  <c r="T309" i="6"/>
  <c r="S309" i="6"/>
  <c r="R309" i="6"/>
  <c r="G56" i="8"/>
  <c r="Q1622" i="6"/>
  <c r="AD7" i="9"/>
  <c r="U1622" i="6"/>
  <c r="R1032" i="6"/>
  <c r="T1032" i="6"/>
  <c r="S1032" i="6"/>
  <c r="T461" i="6"/>
  <c r="S461" i="6"/>
  <c r="R461" i="6"/>
  <c r="Q73" i="9"/>
  <c r="R1022" i="6"/>
  <c r="S1022" i="6"/>
  <c r="T1022" i="6"/>
  <c r="T603" i="6"/>
  <c r="S603" i="6"/>
  <c r="R603" i="6"/>
  <c r="Q1418" i="6"/>
  <c r="V28" i="9"/>
  <c r="U1418" i="6"/>
  <c r="T214" i="6"/>
  <c r="S214" i="6"/>
  <c r="R214" i="6"/>
  <c r="W1182" i="6"/>
  <c r="X1182" i="6"/>
  <c r="Y1182" i="6" s="1"/>
  <c r="P54" i="8"/>
  <c r="G54" i="8"/>
  <c r="E54" i="8"/>
  <c r="Q1066" i="6"/>
  <c r="F15" i="9"/>
  <c r="Q1011" i="6"/>
  <c r="G74" i="9" s="1"/>
  <c r="G34" i="9"/>
  <c r="Q1084" i="6"/>
  <c r="X15" i="9"/>
  <c r="U1084" i="6"/>
  <c r="T674" i="6"/>
  <c r="R674" i="6"/>
  <c r="S674" i="6"/>
  <c r="F71" i="9"/>
  <c r="T1458" i="6"/>
  <c r="R1458" i="6"/>
  <c r="S1458" i="6"/>
  <c r="P30" i="8"/>
  <c r="K369" i="6"/>
  <c r="M369" i="6" s="1"/>
  <c r="R61" i="6"/>
  <c r="S61" i="6"/>
  <c r="T61" i="6"/>
  <c r="I69" i="9"/>
  <c r="T464" i="6"/>
  <c r="S464" i="6"/>
  <c r="R464" i="6"/>
  <c r="Q466" i="6"/>
  <c r="V32" i="9"/>
  <c r="U466" i="6"/>
  <c r="E13" i="7"/>
  <c r="P29" i="8"/>
  <c r="AL31" i="9"/>
  <c r="P1180" i="6"/>
  <c r="N1180" i="6"/>
  <c r="Q759" i="6"/>
  <c r="G48" i="9"/>
  <c r="U759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182" i="6"/>
  <c r="R56" i="9"/>
  <c r="U182" i="6"/>
  <c r="Q570" i="6"/>
  <c r="N33" i="9"/>
  <c r="U570" i="6"/>
  <c r="W1267" i="6"/>
  <c r="X1267" i="6"/>
  <c r="Y1267" i="6" s="1"/>
  <c r="J1266" i="6"/>
  <c r="K1266" i="6" s="1"/>
  <c r="M1266" i="6" s="1"/>
  <c r="T1617" i="6"/>
  <c r="R1617" i="6"/>
  <c r="S1617" i="6"/>
  <c r="Q339" i="6"/>
  <c r="G36" i="9"/>
  <c r="Q116" i="6"/>
  <c r="H8" i="9"/>
  <c r="Q59" i="6"/>
  <c r="G5" i="9"/>
  <c r="S856" i="6"/>
  <c r="T856" i="6"/>
  <c r="R856" i="6"/>
  <c r="Q296" i="6"/>
  <c r="T6" i="9"/>
  <c r="U296" i="6"/>
  <c r="Q984" i="6"/>
  <c r="U984" i="6" s="1"/>
  <c r="R284" i="6"/>
  <c r="U284" i="6" s="1"/>
  <c r="T284" i="6"/>
  <c r="S284" i="6"/>
  <c r="T594" i="6"/>
  <c r="R594" i="6"/>
  <c r="U594" i="6" s="1"/>
  <c r="S594" i="6"/>
  <c r="T601" i="6"/>
  <c r="S601" i="6"/>
  <c r="R601" i="6"/>
  <c r="T853" i="6"/>
  <c r="S853" i="6"/>
  <c r="R853" i="6"/>
  <c r="T1073" i="6"/>
  <c r="S1073" i="6"/>
  <c r="R1073" i="6"/>
  <c r="U1073" i="6" s="1"/>
  <c r="Q580" i="6"/>
  <c r="X33" i="9"/>
  <c r="U580" i="6"/>
  <c r="K1517" i="6"/>
  <c r="M1517" i="6" s="1"/>
  <c r="Q20" i="8"/>
  <c r="AL22" i="9" s="1"/>
  <c r="M20" i="8"/>
  <c r="AJ22" i="9" s="1"/>
  <c r="AH22" i="9"/>
  <c r="Q184" i="6"/>
  <c r="T56" i="9"/>
  <c r="U184" i="6"/>
  <c r="Q899" i="6"/>
  <c r="G24" i="9"/>
  <c r="U899" i="6"/>
  <c r="Q985" i="6"/>
  <c r="U985" i="6" s="1"/>
  <c r="I50" i="9"/>
  <c r="R678" i="6"/>
  <c r="T1623" i="6"/>
  <c r="R1623" i="6"/>
  <c r="S1623" i="6"/>
  <c r="T1615" i="6"/>
  <c r="R1615" i="6"/>
  <c r="S1615" i="6"/>
  <c r="X342" i="6"/>
  <c r="Y342" i="6" s="1"/>
  <c r="W342" i="6"/>
  <c r="P1179" i="6"/>
  <c r="N1179" i="6"/>
  <c r="Q1074" i="6"/>
  <c r="N15" i="9"/>
  <c r="U1074" i="6"/>
  <c r="Q1404" i="6"/>
  <c r="H28" i="9"/>
  <c r="Q687" i="6"/>
  <c r="S43" i="9"/>
  <c r="U687" i="6"/>
  <c r="T845" i="6"/>
  <c r="S845" i="6"/>
  <c r="R845" i="6"/>
  <c r="U845" i="6" s="1"/>
  <c r="K258" i="6"/>
  <c r="M258" i="6" s="1"/>
  <c r="P1096" i="6"/>
  <c r="N1096" i="6"/>
  <c r="T221" i="6"/>
  <c r="S221" i="6"/>
  <c r="R221" i="6"/>
  <c r="T605" i="6"/>
  <c r="S605" i="6"/>
  <c r="R605" i="6"/>
  <c r="R1080" i="6"/>
  <c r="T1080" i="6"/>
  <c r="S1080" i="6"/>
  <c r="P367" i="6"/>
  <c r="N367" i="6"/>
  <c r="Q463" i="6"/>
  <c r="S32" i="9"/>
  <c r="U463" i="6"/>
  <c r="P1516" i="6"/>
  <c r="N1516" i="6"/>
  <c r="Q1625" i="6"/>
  <c r="AG7" i="9"/>
  <c r="U1625" i="6"/>
  <c r="T1089" i="6"/>
  <c r="S1089" i="6"/>
  <c r="R1089" i="6"/>
  <c r="P33" i="8"/>
  <c r="Q197" i="6"/>
  <c r="AG56" i="9"/>
  <c r="U197" i="6"/>
  <c r="Q581" i="6"/>
  <c r="Y33" i="9"/>
  <c r="U581" i="6"/>
  <c r="Q1085" i="6"/>
  <c r="Y15" i="9"/>
  <c r="U1085" i="6"/>
  <c r="Q1019" i="6"/>
  <c r="O34" i="9"/>
  <c r="U1019" i="6"/>
  <c r="R1088" i="6"/>
  <c r="T1088" i="6"/>
  <c r="S1088" i="6"/>
  <c r="T676" i="6"/>
  <c r="R676" i="6"/>
  <c r="U676" i="6" s="1"/>
  <c r="S676" i="6"/>
  <c r="T1422" i="6"/>
  <c r="S1422" i="6"/>
  <c r="R1422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1624" i="6"/>
  <c r="R1624" i="6"/>
  <c r="S1624" i="6"/>
  <c r="T596" i="6"/>
  <c r="R596" i="6"/>
  <c r="S596" i="6"/>
  <c r="Q929" i="6"/>
  <c r="Q287" i="6"/>
  <c r="K6" i="9"/>
  <c r="T1621" i="6"/>
  <c r="R1621" i="6"/>
  <c r="S1621" i="6"/>
  <c r="T1430" i="6"/>
  <c r="R1430" i="6"/>
  <c r="S1430" i="6"/>
  <c r="F75" i="9"/>
  <c r="R216" i="6"/>
  <c r="T216" i="6"/>
  <c r="S216" i="6"/>
  <c r="T688" i="6"/>
  <c r="R688" i="6"/>
  <c r="S688" i="6"/>
  <c r="T71" i="9"/>
  <c r="Q468" i="6"/>
  <c r="X32" i="9"/>
  <c r="U468" i="6"/>
  <c r="Q602" i="6"/>
  <c r="R37" i="9"/>
  <c r="U602" i="6"/>
  <c r="Q200" i="6"/>
  <c r="H57" i="9"/>
  <c r="Q1264" i="6"/>
  <c r="H40" i="9"/>
  <c r="U1264" i="6"/>
  <c r="Q195" i="6"/>
  <c r="AE56" i="9"/>
  <c r="U195" i="6"/>
  <c r="T209" i="6"/>
  <c r="S209" i="6"/>
  <c r="R209" i="6"/>
  <c r="Q1433" i="6"/>
  <c r="T298" i="6"/>
  <c r="S298" i="6"/>
  <c r="R298" i="6"/>
  <c r="E55" i="8"/>
  <c r="Q1603" i="6"/>
  <c r="K7" i="9"/>
  <c r="Q587" i="6"/>
  <c r="AE33" i="9"/>
  <c r="U587" i="6"/>
  <c r="Q927" i="6"/>
  <c r="G38" i="9"/>
  <c r="Q564" i="6"/>
  <c r="H33" i="9"/>
  <c r="U564" i="6"/>
  <c r="T1078" i="6"/>
  <c r="S1078" i="6"/>
  <c r="R1078" i="6"/>
  <c r="T177" i="6"/>
  <c r="S177" i="6"/>
  <c r="R177" i="6"/>
  <c r="T613" i="6"/>
  <c r="S613" i="6"/>
  <c r="R613" i="6"/>
  <c r="Q368" i="6"/>
  <c r="H47" i="9"/>
  <c r="T865" i="6"/>
  <c r="S1012" i="6"/>
  <c r="T1012" i="6"/>
  <c r="R1012" i="6"/>
  <c r="U1012" i="6" s="1"/>
  <c r="S1023" i="6"/>
  <c r="K930" i="6"/>
  <c r="M930" i="6" s="1"/>
  <c r="R1020" i="6"/>
  <c r="T1020" i="6"/>
  <c r="S1020" i="6"/>
  <c r="T469" i="6"/>
  <c r="S469" i="6"/>
  <c r="R469" i="6"/>
  <c r="R58" i="6"/>
  <c r="U58" i="6" s="1"/>
  <c r="T58" i="6"/>
  <c r="S58" i="6"/>
  <c r="Q586" i="6"/>
  <c r="AD33" i="9"/>
  <c r="U586" i="6"/>
  <c r="Q193" i="6"/>
  <c r="AC56" i="9"/>
  <c r="U193" i="6"/>
  <c r="S852" i="6"/>
  <c r="T852" i="6"/>
  <c r="R852" i="6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700" i="6"/>
  <c r="R700" i="6"/>
  <c r="S700" i="6"/>
  <c r="AF71" i="9"/>
  <c r="Q1036" i="6"/>
  <c r="AF34" i="9"/>
  <c r="U1036" i="6"/>
  <c r="Q574" i="6"/>
  <c r="R33" i="9"/>
  <c r="U574" i="6"/>
  <c r="T338" i="6"/>
  <c r="S338" i="6"/>
  <c r="R338" i="6"/>
  <c r="U338" i="6" s="1"/>
  <c r="F66" i="9"/>
  <c r="Q1423" i="6"/>
  <c r="AA28" i="9"/>
  <c r="U1423" i="6"/>
  <c r="R196" i="6"/>
  <c r="T196" i="6"/>
  <c r="S196" i="6"/>
  <c r="R1028" i="6"/>
  <c r="S1028" i="6"/>
  <c r="T1028" i="6"/>
  <c r="Q854" i="6"/>
  <c r="R14" i="9"/>
  <c r="U854" i="6"/>
  <c r="T458" i="6"/>
  <c r="S458" i="6"/>
  <c r="R458" i="6"/>
  <c r="T955" i="6"/>
  <c r="R955" i="6"/>
  <c r="U955" i="6" s="1"/>
  <c r="S955" i="6"/>
  <c r="T579" i="6"/>
  <c r="S579" i="6"/>
  <c r="R579" i="6"/>
  <c r="W74" i="9"/>
  <c r="T568" i="6"/>
  <c r="S568" i="6"/>
  <c r="R568" i="6"/>
  <c r="L74" i="9"/>
  <c r="T689" i="6"/>
  <c r="S689" i="6"/>
  <c r="R689" i="6"/>
  <c r="Q307" i="6"/>
  <c r="AE6" i="9"/>
  <c r="U307" i="6"/>
  <c r="P55" i="8"/>
  <c r="W427" i="6"/>
  <c r="X427" i="6"/>
  <c r="Q1488" i="6"/>
  <c r="H41" i="9"/>
  <c r="T690" i="6"/>
  <c r="R690" i="6"/>
  <c r="S690" i="6"/>
  <c r="T584" i="6"/>
  <c r="S584" i="6"/>
  <c r="R584" i="6"/>
  <c r="AB74" i="9"/>
  <c r="P257" i="6"/>
  <c r="N257" i="6"/>
  <c r="R86" i="6"/>
  <c r="U86" i="6" s="1"/>
  <c r="T86" i="6"/>
  <c r="S86" i="6"/>
  <c r="T1408" i="6"/>
  <c r="S1408" i="6"/>
  <c r="R1408" i="6"/>
  <c r="K341" i="6"/>
  <c r="M341" i="6" s="1"/>
  <c r="T210" i="6"/>
  <c r="S210" i="6"/>
  <c r="R210" i="6"/>
  <c r="Q1410" i="6"/>
  <c r="N28" i="9"/>
  <c r="U1410" i="6"/>
  <c r="Q459" i="6"/>
  <c r="O32" i="9"/>
  <c r="U459" i="6"/>
  <c r="R1598" i="6"/>
  <c r="U1598" i="6" s="1"/>
  <c r="T1598" i="6"/>
  <c r="S1598" i="6"/>
  <c r="T451" i="6"/>
  <c r="R451" i="6"/>
  <c r="U451" i="6" s="1"/>
  <c r="S451" i="6"/>
  <c r="T610" i="6"/>
  <c r="R610" i="6"/>
  <c r="S610" i="6"/>
  <c r="S860" i="6"/>
  <c r="T860" i="6"/>
  <c r="R860" i="6"/>
  <c r="T696" i="6"/>
  <c r="R696" i="6"/>
  <c r="S696" i="6"/>
  <c r="AB71" i="9"/>
  <c r="T583" i="6"/>
  <c r="S583" i="6"/>
  <c r="R583" i="6"/>
  <c r="AA74" i="9"/>
  <c r="Q88" i="6"/>
  <c r="H20" i="9"/>
  <c r="X763" i="6"/>
  <c r="Y763" i="6" s="1"/>
  <c r="W763" i="6"/>
  <c r="Q1459" i="6"/>
  <c r="G29" i="9"/>
  <c r="Q692" i="6"/>
  <c r="X43" i="9"/>
  <c r="U692" i="6"/>
  <c r="T206" i="6"/>
  <c r="S206" i="6"/>
  <c r="R206" i="6"/>
  <c r="W259" i="6"/>
  <c r="X259" i="6"/>
  <c r="Y259" i="6" s="1"/>
  <c r="T1320" i="6"/>
  <c r="R1320" i="6"/>
  <c r="U1320" i="6" s="1"/>
  <c r="S1320" i="6"/>
  <c r="T1075" i="6"/>
  <c r="S1075" i="6"/>
  <c r="R1075" i="6"/>
  <c r="T159" i="6"/>
  <c r="R159" i="6"/>
  <c r="S159" i="6"/>
  <c r="Q867" i="6"/>
  <c r="AE14" i="9"/>
  <c r="U867" i="6"/>
  <c r="T1424" i="6"/>
  <c r="R1424" i="6"/>
  <c r="S1424" i="6"/>
  <c r="T194" i="6"/>
  <c r="S194" i="6"/>
  <c r="R194" i="6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222" i="6"/>
  <c r="S222" i="6"/>
  <c r="R222" i="6"/>
  <c r="T699" i="6"/>
  <c r="S699" i="6"/>
  <c r="R699" i="6"/>
  <c r="AE71" i="9"/>
  <c r="T983" i="6"/>
  <c r="S983" i="6"/>
  <c r="R983" i="6"/>
  <c r="T1416" i="6"/>
  <c r="R1416" i="6"/>
  <c r="S1416" i="6"/>
  <c r="K901" i="6"/>
  <c r="M901" i="6" s="1"/>
  <c r="J31" i="8"/>
  <c r="Q191" i="6"/>
  <c r="AA56" i="9"/>
  <c r="U191" i="6"/>
  <c r="Q207" i="6"/>
  <c r="O57" i="9"/>
  <c r="U207" i="6"/>
  <c r="E53" i="8"/>
  <c r="Q1406" i="6"/>
  <c r="J28" i="9"/>
  <c r="R1076" i="6"/>
  <c r="T1076" i="6"/>
  <c r="S1076" i="6"/>
  <c r="T297" i="6"/>
  <c r="S297" i="6"/>
  <c r="R297" i="6"/>
  <c r="T565" i="6"/>
  <c r="S565" i="6"/>
  <c r="R565" i="6"/>
  <c r="U565" i="6" s="1"/>
  <c r="I74" i="9"/>
  <c r="Q691" i="6"/>
  <c r="W71" i="9" s="1"/>
  <c r="W43" i="9"/>
  <c r="U691" i="6"/>
  <c r="Q701" i="6"/>
  <c r="AG43" i="9"/>
  <c r="U701" i="6"/>
  <c r="T1086" i="6"/>
  <c r="S1086" i="6"/>
  <c r="R1086" i="6"/>
  <c r="P928" i="6"/>
  <c r="N928" i="6"/>
  <c r="T294" i="6"/>
  <c r="S294" i="6"/>
  <c r="R294" i="6"/>
  <c r="S366" i="6"/>
  <c r="R366" i="6"/>
  <c r="U366" i="6" s="1"/>
  <c r="T366" i="6"/>
  <c r="F68" i="9"/>
  <c r="R1037" i="6"/>
  <c r="T1037" i="6"/>
  <c r="S1037" i="6"/>
  <c r="Q1018" i="6"/>
  <c r="N34" i="9"/>
  <c r="U1018" i="6"/>
  <c r="T608" i="6"/>
  <c r="R608" i="6"/>
  <c r="S608" i="6"/>
  <c r="K118" i="6"/>
  <c r="M118" i="6" s="1"/>
  <c r="Q455" i="6"/>
  <c r="K32" i="9"/>
  <c r="R63" i="6"/>
  <c r="T63" i="6"/>
  <c r="S63" i="6"/>
  <c r="T863" i="6"/>
  <c r="S863" i="6"/>
  <c r="R8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T714" i="6"/>
  <c r="R714" i="6"/>
  <c r="S714" i="6"/>
  <c r="Q1095" i="6"/>
  <c r="G52" i="9"/>
  <c r="T173" i="6"/>
  <c r="S173" i="6"/>
  <c r="R173" i="6"/>
  <c r="U173" i="6" s="1"/>
  <c r="R1024" i="6"/>
  <c r="S1024" i="6"/>
  <c r="T1024" i="6"/>
  <c r="T190" i="6"/>
  <c r="S190" i="6"/>
  <c r="R190" i="6"/>
  <c r="L20" i="8"/>
  <c r="AI22" i="9"/>
  <c r="T562" i="6"/>
  <c r="S562" i="6"/>
  <c r="R562" i="6"/>
  <c r="U562" i="6" s="1"/>
  <c r="F74" i="9"/>
  <c r="T861" i="6"/>
  <c r="S861" i="6"/>
  <c r="R861" i="6"/>
  <c r="Q620" i="6"/>
  <c r="H23" i="9"/>
  <c r="W931" i="6"/>
  <c r="X931" i="6"/>
  <c r="Y931" i="6" s="1"/>
  <c r="Q618" i="6"/>
  <c r="F23" i="9"/>
  <c r="T684" i="6"/>
  <c r="R684" i="6"/>
  <c r="S684" i="6"/>
  <c r="P71" i="9"/>
  <c r="Q62" i="6"/>
  <c r="U62" i="6" s="1"/>
  <c r="J5" i="9"/>
  <c r="Q299" i="6"/>
  <c r="W6" i="9"/>
  <c r="U299" i="6"/>
  <c r="Q295" i="6"/>
  <c r="S6" i="9"/>
  <c r="U295" i="6"/>
  <c r="T283" i="6"/>
  <c r="S283" i="6"/>
  <c r="R283" i="6"/>
  <c r="U283" i="6" s="1"/>
  <c r="T185" i="6"/>
  <c r="S185" i="6"/>
  <c r="R185" i="6"/>
  <c r="Q571" i="6"/>
  <c r="O33" i="9"/>
  <c r="U571" i="6"/>
  <c r="Q474" i="6"/>
  <c r="AD32" i="9"/>
  <c r="U474" i="6"/>
  <c r="Q677" i="6"/>
  <c r="I43" i="9"/>
  <c r="Q1087" i="6"/>
  <c r="AA15" i="9"/>
  <c r="U1087" i="6"/>
  <c r="Q607" i="6"/>
  <c r="W37" i="9"/>
  <c r="U607" i="6"/>
  <c r="R300" i="6"/>
  <c r="T300" i="6"/>
  <c r="S300" i="6"/>
  <c r="T1021" i="6"/>
  <c r="S1021" i="6"/>
  <c r="R1021" i="6"/>
  <c r="Q609" i="6"/>
  <c r="Y37" i="9"/>
  <c r="U609" i="6"/>
  <c r="R452" i="6"/>
  <c r="U452" i="6" s="1"/>
  <c r="S452" i="6"/>
  <c r="T452" i="6"/>
  <c r="T685" i="6"/>
  <c r="S685" i="6"/>
  <c r="R685" i="6"/>
  <c r="Q71" i="9"/>
  <c r="T1090" i="6"/>
  <c r="S1090" i="6"/>
  <c r="R1090" i="6"/>
  <c r="Q462" i="6"/>
  <c r="R32" i="9"/>
  <c r="U462" i="6"/>
  <c r="T612" i="6"/>
  <c r="R612" i="6"/>
  <c r="S612" i="6"/>
  <c r="G5" i="8"/>
  <c r="P5" i="8"/>
  <c r="E5" i="8"/>
  <c r="Q282" i="6"/>
  <c r="F69" i="9" s="1"/>
  <c r="F6" i="9"/>
  <c r="P1237" i="6"/>
  <c r="N1237" i="6"/>
  <c r="Q1413" i="6"/>
  <c r="Q28" i="9"/>
  <c r="U1413" i="6"/>
  <c r="K1462" i="6"/>
  <c r="M1462" i="6" s="1"/>
  <c r="T683" i="6"/>
  <c r="S683" i="6"/>
  <c r="R683" i="6"/>
  <c r="T695" i="6"/>
  <c r="S695" i="6"/>
  <c r="R695" i="6"/>
  <c r="AA71" i="9"/>
  <c r="T183" i="6"/>
  <c r="R183" i="6"/>
  <c r="S183" i="6"/>
  <c r="E6" i="8"/>
  <c r="K762" i="6"/>
  <c r="M762" i="6" s="1"/>
  <c r="X902" i="6"/>
  <c r="Y902" i="6" s="1"/>
  <c r="W902" i="6"/>
  <c r="T310" i="6"/>
  <c r="R310" i="6"/>
  <c r="U310" i="6" s="1"/>
  <c r="S310" i="6"/>
  <c r="Q172" i="6"/>
  <c r="H56" i="9"/>
  <c r="T1421" i="6"/>
  <c r="R1421" i="6"/>
  <c r="S1421" i="6"/>
  <c r="T1426" i="6"/>
  <c r="R1426" i="6"/>
  <c r="S1426" i="6"/>
  <c r="R220" i="6"/>
  <c r="T220" i="6"/>
  <c r="S220" i="6"/>
  <c r="Q256" i="6"/>
  <c r="H10" i="9"/>
  <c r="N986" i="6"/>
  <c r="P340" i="6"/>
  <c r="N340" i="6"/>
  <c r="Q1429" i="6"/>
  <c r="AG28" i="9"/>
  <c r="U1429" i="6"/>
  <c r="Q175" i="6"/>
  <c r="K56" i="9"/>
  <c r="Q308" i="6"/>
  <c r="AF6" i="9"/>
  <c r="U308" i="6"/>
  <c r="T450" i="6"/>
  <c r="S450" i="6"/>
  <c r="R450" i="6"/>
  <c r="U450" i="6" s="1"/>
  <c r="T1606" i="6"/>
  <c r="S1606" i="6"/>
  <c r="R1606" i="6"/>
  <c r="Q225" i="6"/>
  <c r="AG57" i="9"/>
  <c r="U225" i="6"/>
  <c r="K313" i="6"/>
  <c r="M313" i="6" s="1"/>
  <c r="Q457" i="6"/>
  <c r="M32" i="9"/>
  <c r="R67" i="6"/>
  <c r="S67" i="6"/>
  <c r="T67" i="6"/>
  <c r="O69" i="9"/>
  <c r="Q1420" i="6"/>
  <c r="X28" i="9"/>
  <c r="U1420" i="6"/>
  <c r="X7" i="6"/>
  <c r="T591" i="6"/>
  <c r="S591" i="6"/>
  <c r="R591" i="6"/>
  <c r="U591" i="6" s="1"/>
  <c r="T593" i="6"/>
  <c r="S593" i="6"/>
  <c r="R593" i="6"/>
  <c r="U593" i="6" s="1"/>
  <c r="Q255" i="6"/>
  <c r="G10" i="9"/>
  <c r="G53" i="8"/>
  <c r="R1072" i="6"/>
  <c r="T1072" i="6"/>
  <c r="S1072" i="6"/>
  <c r="T572" i="6"/>
  <c r="S572" i="6"/>
  <c r="R572" i="6"/>
  <c r="P74" i="9"/>
  <c r="V987" i="6"/>
  <c r="V71" i="9"/>
  <c r="Q1515" i="6"/>
  <c r="G62" i="9"/>
  <c r="T1414" i="6"/>
  <c r="S1414" i="6"/>
  <c r="R1414" i="6"/>
  <c r="T198" i="6"/>
  <c r="S198" i="6"/>
  <c r="R198" i="6"/>
  <c r="U198" i="6" s="1"/>
  <c r="T585" i="6"/>
  <c r="S585" i="6"/>
  <c r="R585" i="6"/>
  <c r="AC74" i="9"/>
  <c r="T1077" i="6"/>
  <c r="S1077" i="6"/>
  <c r="R1077" i="6"/>
  <c r="Q212" i="6"/>
  <c r="T57" i="9"/>
  <c r="U212" i="6"/>
  <c r="T573" i="6"/>
  <c r="S573" i="6"/>
  <c r="R573" i="6"/>
  <c r="Q74" i="9"/>
  <c r="T218" i="6"/>
  <c r="S218" i="6"/>
  <c r="R218" i="6"/>
  <c r="Q293" i="6"/>
  <c r="Q6" i="9"/>
  <c r="U293" i="6"/>
  <c r="Q1419" i="6"/>
  <c r="W28" i="9"/>
  <c r="U1419" i="6"/>
  <c r="T181" i="6"/>
  <c r="S181" i="6"/>
  <c r="R181" i="6"/>
  <c r="T686" i="6"/>
  <c r="R686" i="6"/>
  <c r="S686" i="6"/>
  <c r="R71" i="9"/>
  <c r="Q1610" i="6"/>
  <c r="R7" i="9"/>
  <c r="U1610" i="6"/>
  <c r="S862" i="6"/>
  <c r="T862" i="6"/>
  <c r="R862" i="6"/>
  <c r="T617" i="6"/>
  <c r="S617" i="6"/>
  <c r="R617" i="6"/>
  <c r="T578" i="6"/>
  <c r="S578" i="6"/>
  <c r="R578" i="6"/>
  <c r="V74" i="9"/>
  <c r="T475" i="6"/>
  <c r="S475" i="6"/>
  <c r="R475" i="6"/>
  <c r="S850" i="6"/>
  <c r="T850" i="6"/>
  <c r="R850" i="6"/>
  <c r="T1487" i="6"/>
  <c r="R1487" i="6"/>
  <c r="U1487" i="6" s="1"/>
  <c r="S1487" i="6"/>
  <c r="Q1093" i="6"/>
  <c r="AG15" i="9"/>
  <c r="U1093" i="6"/>
  <c r="K509" i="6"/>
  <c r="M509" i="6" s="1"/>
  <c r="T303" i="6"/>
  <c r="S303" i="6"/>
  <c r="R303" i="6"/>
  <c r="H73" i="9"/>
  <c r="AE73" i="9"/>
  <c r="Q1432" i="6"/>
  <c r="H61" i="9"/>
  <c r="T1411" i="6"/>
  <c r="R1411" i="6"/>
  <c r="S1411" i="6"/>
  <c r="T600" i="6"/>
  <c r="R600" i="6"/>
  <c r="S600" i="6"/>
  <c r="T1611" i="6"/>
  <c r="R1611" i="6"/>
  <c r="S1611" i="6"/>
  <c r="G30" i="8"/>
  <c r="P900" i="6"/>
  <c r="N900" i="6"/>
  <c r="T223" i="6"/>
  <c r="S223" i="6"/>
  <c r="R223" i="6"/>
  <c r="C13" i="7"/>
  <c r="E29" i="8"/>
  <c r="Q115" i="6"/>
  <c r="G8" i="9"/>
  <c r="Q679" i="6"/>
  <c r="K43" i="9"/>
  <c r="R60" i="6"/>
  <c r="U60" i="6" s="1"/>
  <c r="T60" i="6"/>
  <c r="S60" i="6"/>
  <c r="P761" i="6"/>
  <c r="N761" i="6"/>
  <c r="K1042" i="6"/>
  <c r="M1042" i="6" s="1"/>
  <c r="S866" i="6"/>
  <c r="R866" i="6"/>
  <c r="T866" i="6"/>
  <c r="Q619" i="6"/>
  <c r="G23" i="9"/>
  <c r="T982" i="6"/>
  <c r="S982" i="6"/>
  <c r="R982" i="6"/>
  <c r="T477" i="6"/>
  <c r="S477" i="6"/>
  <c r="R477" i="6"/>
  <c r="T616" i="6"/>
  <c r="R616" i="6"/>
  <c r="S616" i="6"/>
  <c r="T73" i="9"/>
  <c r="T598" i="6"/>
  <c r="R598" i="6"/>
  <c r="S598" i="6"/>
  <c r="T1071" i="6"/>
  <c r="S1071" i="6"/>
  <c r="R1071" i="6"/>
  <c r="O71" i="9"/>
  <c r="T681" i="6"/>
  <c r="S681" i="6"/>
  <c r="R681" i="6"/>
  <c r="U681" i="6" s="1"/>
  <c r="T1619" i="6"/>
  <c r="R1619" i="6"/>
  <c r="S1619" i="6"/>
  <c r="T179" i="6"/>
  <c r="R179" i="6"/>
  <c r="S179" i="6"/>
  <c r="T847" i="6"/>
  <c r="S847" i="6"/>
  <c r="R847" i="6"/>
  <c r="T186" i="6"/>
  <c r="S186" i="6"/>
  <c r="R186" i="6"/>
  <c r="Q224" i="6"/>
  <c r="AF57" i="9"/>
  <c r="U224" i="6"/>
  <c r="S810" i="6" l="1"/>
  <c r="I58" i="8"/>
  <c r="P68" i="6"/>
  <c r="N68" i="6"/>
  <c r="F58" i="8"/>
  <c r="H58" i="8"/>
  <c r="X70" i="6"/>
  <c r="Y70" i="6" s="1"/>
  <c r="W70" i="6"/>
  <c r="R810" i="6"/>
  <c r="V69" i="6"/>
  <c r="K69" i="6"/>
  <c r="M69" i="6" s="1"/>
  <c r="W1043" i="6"/>
  <c r="X1127" i="6"/>
  <c r="X1351" i="6"/>
  <c r="X1352" i="6" s="1"/>
  <c r="K400" i="6"/>
  <c r="M400" i="6" s="1"/>
  <c r="P400" i="6" s="1"/>
  <c r="X1575" i="6"/>
  <c r="W7" i="6"/>
  <c r="X8" i="6" s="1"/>
  <c r="W539" i="6"/>
  <c r="T1023" i="6"/>
  <c r="P1434" i="6"/>
  <c r="Q1434" i="6" s="1"/>
  <c r="S678" i="6"/>
  <c r="R791" i="6"/>
  <c r="U791" i="6" s="1"/>
  <c r="T791" i="6"/>
  <c r="O58" i="8" s="1"/>
  <c r="S791" i="6"/>
  <c r="N58" i="8" s="1"/>
  <c r="R1605" i="6"/>
  <c r="U1605" i="6" s="1"/>
  <c r="Y708" i="6"/>
  <c r="K708" i="6" s="1"/>
  <c r="M708" i="6" s="1"/>
  <c r="Z709" i="6"/>
  <c r="Y709" i="6" s="1"/>
  <c r="K401" i="6"/>
  <c r="M401" i="6" s="1"/>
  <c r="V401" i="6"/>
  <c r="N621" i="6"/>
  <c r="T595" i="6"/>
  <c r="J42" i="8"/>
  <c r="L42" i="8" s="1"/>
  <c r="K147" i="6"/>
  <c r="M147" i="6" s="1"/>
  <c r="V147" i="6"/>
  <c r="V148" i="6"/>
  <c r="K148" i="6"/>
  <c r="M148" i="6" s="1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232" i="6"/>
  <c r="N232" i="6"/>
  <c r="P399" i="6"/>
  <c r="N399" i="6"/>
  <c r="R595" i="6"/>
  <c r="U595" i="6" s="1"/>
  <c r="J44" i="9"/>
  <c r="V1181" i="6"/>
  <c r="V762" i="6"/>
  <c r="U678" i="6"/>
  <c r="V89" i="6"/>
  <c r="F13" i="9"/>
  <c r="Q871" i="6"/>
  <c r="G59" i="9"/>
  <c r="V118" i="6"/>
  <c r="Q872" i="6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E13" i="8"/>
  <c r="G13" i="8"/>
  <c r="P13" i="8"/>
  <c r="G12" i="8"/>
  <c r="E12" i="8"/>
  <c r="P12" i="8"/>
  <c r="Q646" i="6"/>
  <c r="F12" i="9"/>
  <c r="Q870" i="6"/>
  <c r="F72" i="9" s="1"/>
  <c r="F59" i="9"/>
  <c r="E59" i="8"/>
  <c r="P59" i="8"/>
  <c r="G59" i="8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S865" i="6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S160" i="6"/>
  <c r="R160" i="6"/>
  <c r="T160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W1128" i="6" s="1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V1266" i="6"/>
  <c r="P89" i="6"/>
  <c r="N89" i="6"/>
  <c r="V930" i="6"/>
  <c r="V901" i="6"/>
  <c r="T729" i="6"/>
  <c r="R729" i="6"/>
  <c r="S729" i="6"/>
  <c r="V1042" i="6"/>
  <c r="V1462" i="6"/>
  <c r="V1490" i="6"/>
  <c r="V258" i="6"/>
  <c r="T145" i="6"/>
  <c r="R145" i="6"/>
  <c r="S145" i="6"/>
  <c r="Q479" i="6"/>
  <c r="G11" i="9"/>
  <c r="G11" i="8"/>
  <c r="P11" i="8"/>
  <c r="E11" i="8"/>
  <c r="F11" i="9"/>
  <c r="Q478" i="6"/>
  <c r="M42" i="8"/>
  <c r="AJ46" i="9" s="1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AI46" i="9"/>
  <c r="K69" i="9"/>
  <c r="W819" i="6"/>
  <c r="X819" i="6"/>
  <c r="Y819" i="6" s="1"/>
  <c r="V818" i="6"/>
  <c r="K818" i="6"/>
  <c r="M818" i="6" s="1"/>
  <c r="K817" i="6"/>
  <c r="M817" i="6" s="1"/>
  <c r="F33" i="8"/>
  <c r="AH37" i="9" s="1"/>
  <c r="AI25" i="9"/>
  <c r="Q1040" i="6"/>
  <c r="H51" i="9"/>
  <c r="F28" i="8"/>
  <c r="AH32" i="9" s="1"/>
  <c r="F29" i="8"/>
  <c r="AH33" i="9" s="1"/>
  <c r="F30" i="8"/>
  <c r="G75" i="9"/>
  <c r="I57" i="8"/>
  <c r="F13" i="7"/>
  <c r="H57" i="8"/>
  <c r="F57" i="8"/>
  <c r="AH57" i="9" s="1"/>
  <c r="I28" i="8"/>
  <c r="I55" i="8"/>
  <c r="I53" i="8"/>
  <c r="I29" i="8"/>
  <c r="F70" i="9"/>
  <c r="I39" i="8"/>
  <c r="T679" i="6"/>
  <c r="S679" i="6"/>
  <c r="R679" i="6"/>
  <c r="U679" i="6" s="1"/>
  <c r="T609" i="6"/>
  <c r="S609" i="6"/>
  <c r="R609" i="6"/>
  <c r="T619" i="6"/>
  <c r="S619" i="6"/>
  <c r="R619" i="6"/>
  <c r="U619" i="6" s="1"/>
  <c r="R224" i="6"/>
  <c r="T224" i="6"/>
  <c r="S224" i="6"/>
  <c r="Q761" i="6"/>
  <c r="I48" i="9"/>
  <c r="Q900" i="6"/>
  <c r="H24" i="9"/>
  <c r="T1610" i="6"/>
  <c r="R1610" i="6"/>
  <c r="S1610" i="6"/>
  <c r="T1419" i="6"/>
  <c r="R1419" i="6"/>
  <c r="S1419" i="6"/>
  <c r="P313" i="6"/>
  <c r="N313" i="6"/>
  <c r="Q621" i="6"/>
  <c r="I23" i="9"/>
  <c r="T311" i="6"/>
  <c r="R311" i="6"/>
  <c r="U311" i="6" s="1"/>
  <c r="S311" i="6"/>
  <c r="T701" i="6"/>
  <c r="S701" i="6"/>
  <c r="R701" i="6"/>
  <c r="AG71" i="9"/>
  <c r="T207" i="6"/>
  <c r="S207" i="6"/>
  <c r="R207" i="6"/>
  <c r="K259" i="6"/>
  <c r="M259" i="6" s="1"/>
  <c r="V259" i="6"/>
  <c r="R88" i="6"/>
  <c r="U88" i="6" s="1"/>
  <c r="T88" i="6"/>
  <c r="S88" i="6"/>
  <c r="S854" i="6"/>
  <c r="R854" i="6"/>
  <c r="T854" i="6"/>
  <c r="T586" i="6"/>
  <c r="S586" i="6"/>
  <c r="R586" i="6"/>
  <c r="AD74" i="9"/>
  <c r="T927" i="6"/>
  <c r="R927" i="6"/>
  <c r="U927" i="6" s="1"/>
  <c r="S927" i="6"/>
  <c r="T1603" i="6"/>
  <c r="S1603" i="6"/>
  <c r="R1603" i="6"/>
  <c r="U1603" i="6" s="1"/>
  <c r="T468" i="6"/>
  <c r="R468" i="6"/>
  <c r="S468" i="6"/>
  <c r="X73" i="9"/>
  <c r="T287" i="6"/>
  <c r="S287" i="6"/>
  <c r="R287" i="6"/>
  <c r="U287" i="6" s="1"/>
  <c r="T581" i="6"/>
  <c r="S581" i="6"/>
  <c r="R581" i="6"/>
  <c r="Y74" i="9"/>
  <c r="Q1179" i="6"/>
  <c r="G66" i="9" s="1"/>
  <c r="G26" i="9"/>
  <c r="P1517" i="6"/>
  <c r="N1517" i="6"/>
  <c r="X1183" i="6"/>
  <c r="Y1183" i="6" s="1"/>
  <c r="W1183" i="6"/>
  <c r="T1418" i="6"/>
  <c r="R1418" i="6"/>
  <c r="S1418" i="6"/>
  <c r="T1622" i="6"/>
  <c r="R1622" i="6"/>
  <c r="S1622" i="6"/>
  <c r="P1377" i="6"/>
  <c r="N1377" i="6"/>
  <c r="W1211" i="6"/>
  <c r="X1211" i="6"/>
  <c r="Y1211" i="6" s="1"/>
  <c r="T615" i="6"/>
  <c r="S615" i="6"/>
  <c r="R615" i="6"/>
  <c r="X1099" i="6"/>
  <c r="Y1099" i="6" s="1"/>
  <c r="W1099" i="6"/>
  <c r="T1460" i="6"/>
  <c r="R1460" i="6"/>
  <c r="U1460" i="6" s="1"/>
  <c r="S1460" i="6"/>
  <c r="J58" i="8"/>
  <c r="T575" i="6"/>
  <c r="S575" i="6"/>
  <c r="R575" i="6"/>
  <c r="S74" i="9"/>
  <c r="T1091" i="6"/>
  <c r="R1091" i="6"/>
  <c r="S1091" i="6"/>
  <c r="K314" i="6"/>
  <c r="M314" i="6" s="1"/>
  <c r="T1432" i="6"/>
  <c r="R1432" i="6"/>
  <c r="U1432" i="6" s="1"/>
  <c r="S1432" i="6"/>
  <c r="P509" i="6"/>
  <c r="N509" i="6"/>
  <c r="R212" i="6"/>
  <c r="T212" i="6"/>
  <c r="S212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H72" i="9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T295" i="6"/>
  <c r="S295" i="6"/>
  <c r="R295" i="6"/>
  <c r="R62" i="6"/>
  <c r="T62" i="6"/>
  <c r="S62" i="6"/>
  <c r="J69" i="9"/>
  <c r="T620" i="6"/>
  <c r="R620" i="6"/>
  <c r="U620" i="6" s="1"/>
  <c r="S620" i="6"/>
  <c r="D13" i="7"/>
  <c r="P1435" i="6"/>
  <c r="W260" i="6"/>
  <c r="X260" i="6"/>
  <c r="Y260" i="6" s="1"/>
  <c r="T692" i="6"/>
  <c r="R692" i="6"/>
  <c r="S692" i="6"/>
  <c r="X71" i="9"/>
  <c r="F6" i="8"/>
  <c r="T459" i="6"/>
  <c r="S459" i="6"/>
  <c r="R459" i="6"/>
  <c r="O73" i="9"/>
  <c r="T1423" i="6"/>
  <c r="R1423" i="6"/>
  <c r="S1423" i="6"/>
  <c r="R1036" i="6"/>
  <c r="S1036" i="6"/>
  <c r="T1036" i="6"/>
  <c r="T602" i="6"/>
  <c r="R602" i="6"/>
  <c r="S602" i="6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J1267" i="6"/>
  <c r="K1267" i="6" s="1"/>
  <c r="M1267" i="6" s="1"/>
  <c r="W1268" i="6"/>
  <c r="X1268" i="6"/>
  <c r="Y1268" i="6" s="1"/>
  <c r="T182" i="6"/>
  <c r="S182" i="6"/>
  <c r="R182" i="6"/>
  <c r="P1490" i="6"/>
  <c r="N1490" i="6"/>
  <c r="T171" i="6"/>
  <c r="R171" i="6"/>
  <c r="U171" i="6" s="1"/>
  <c r="S171" i="6"/>
  <c r="G72" i="9"/>
  <c r="Q1180" i="6"/>
  <c r="H26" i="9"/>
  <c r="R1084" i="6"/>
  <c r="T1084" i="6"/>
  <c r="S1084" i="6"/>
  <c r="T1011" i="6"/>
  <c r="R1011" i="6"/>
  <c r="U1011" i="6" s="1"/>
  <c r="S1011" i="6"/>
  <c r="N30" i="8" s="1"/>
  <c r="I54" i="8"/>
  <c r="H54" i="8"/>
  <c r="F54" i="8"/>
  <c r="T1066" i="6"/>
  <c r="R1066" i="6"/>
  <c r="U1066" i="6" s="1"/>
  <c r="S1066" i="6"/>
  <c r="T254" i="6"/>
  <c r="S254" i="6"/>
  <c r="R254" i="6"/>
  <c r="U254" i="6" s="1"/>
  <c r="G70" i="9"/>
  <c r="T898" i="6"/>
  <c r="S898" i="6"/>
  <c r="R898" i="6"/>
  <c r="U898" i="6" s="1"/>
  <c r="P1209" i="6"/>
  <c r="N1209" i="6"/>
  <c r="X1547" i="6"/>
  <c r="W1547" i="6"/>
  <c r="T582" i="6"/>
  <c r="S582" i="6"/>
  <c r="R582" i="6"/>
  <c r="Z74" i="9"/>
  <c r="S1235" i="6"/>
  <c r="R1235" i="6"/>
  <c r="U1235" i="6" s="1"/>
  <c r="T1235" i="6"/>
  <c r="I56" i="8"/>
  <c r="W1379" i="6"/>
  <c r="X1379" i="6"/>
  <c r="Y1379" i="6" s="1"/>
  <c r="X315" i="6"/>
  <c r="Y315" i="6" s="1"/>
  <c r="W315" i="6"/>
  <c r="S1025" i="6"/>
  <c r="R1025" i="6"/>
  <c r="T1025" i="6"/>
  <c r="U74" i="9"/>
  <c r="H53" i="8"/>
  <c r="T1420" i="6"/>
  <c r="S1420" i="6"/>
  <c r="R1420" i="6"/>
  <c r="T175" i="6"/>
  <c r="R175" i="6"/>
  <c r="U175" i="6" s="1"/>
  <c r="S175" i="6"/>
  <c r="P1462" i="6"/>
  <c r="N1462" i="6"/>
  <c r="T675" i="6"/>
  <c r="S675" i="6"/>
  <c r="R675" i="6"/>
  <c r="U675" i="6" s="1"/>
  <c r="G71" i="9"/>
  <c r="X764" i="6"/>
  <c r="Y764" i="6" s="1"/>
  <c r="W764" i="6"/>
  <c r="H6" i="8"/>
  <c r="Q257" i="6"/>
  <c r="I10" i="9"/>
  <c r="S1488" i="6"/>
  <c r="T1488" i="6"/>
  <c r="R1488" i="6"/>
  <c r="U1488" i="6" s="1"/>
  <c r="J1043" i="6"/>
  <c r="T564" i="6"/>
  <c r="S564" i="6"/>
  <c r="R564" i="6"/>
  <c r="H74" i="9"/>
  <c r="Q117" i="6"/>
  <c r="U117" i="6" s="1"/>
  <c r="I8" i="9"/>
  <c r="T463" i="6"/>
  <c r="S463" i="6"/>
  <c r="R463" i="6"/>
  <c r="S73" i="9"/>
  <c r="P258" i="6"/>
  <c r="N258" i="6"/>
  <c r="K342" i="6"/>
  <c r="M342" i="6" s="1"/>
  <c r="T985" i="6"/>
  <c r="S985" i="6"/>
  <c r="R985" i="6"/>
  <c r="R184" i="6"/>
  <c r="T184" i="6"/>
  <c r="S184" i="6"/>
  <c r="T984" i="6"/>
  <c r="S984" i="6"/>
  <c r="R984" i="6"/>
  <c r="AL35" i="9"/>
  <c r="T466" i="6"/>
  <c r="S466" i="6"/>
  <c r="R466" i="6"/>
  <c r="V73" i="9"/>
  <c r="H39" i="8"/>
  <c r="P622" i="6"/>
  <c r="N622" i="6"/>
  <c r="T506" i="6"/>
  <c r="S506" i="6"/>
  <c r="R506" i="6"/>
  <c r="U506" i="6" s="1"/>
  <c r="T1409" i="6"/>
  <c r="R1409" i="6"/>
  <c r="S1409" i="6"/>
  <c r="T1613" i="6"/>
  <c r="R1613" i="6"/>
  <c r="S1613" i="6"/>
  <c r="R460" i="6"/>
  <c r="T460" i="6"/>
  <c r="S460" i="6"/>
  <c r="P73" i="9"/>
  <c r="T306" i="6"/>
  <c r="S306" i="6"/>
  <c r="R306" i="6"/>
  <c r="Q312" i="6"/>
  <c r="H60" i="9"/>
  <c r="U312" i="6"/>
  <c r="T289" i="6"/>
  <c r="S289" i="6"/>
  <c r="R289" i="6"/>
  <c r="U289" i="6" s="1"/>
  <c r="AF74" i="9"/>
  <c r="F56" i="8"/>
  <c r="T1415" i="6"/>
  <c r="R1415" i="6"/>
  <c r="S1415" i="6"/>
  <c r="S858" i="6"/>
  <c r="T858" i="6"/>
  <c r="R858" i="6"/>
  <c r="V988" i="6"/>
  <c r="K1378" i="6"/>
  <c r="M1378" i="6" s="1"/>
  <c r="T507" i="6"/>
  <c r="S507" i="6"/>
  <c r="R507" i="6"/>
  <c r="K1463" i="6"/>
  <c r="M1463" i="6" s="1"/>
  <c r="P1042" i="6"/>
  <c r="N1042" i="6"/>
  <c r="T293" i="6"/>
  <c r="S293" i="6"/>
  <c r="R293" i="6"/>
  <c r="K931" i="6"/>
  <c r="M931" i="6" s="1"/>
  <c r="V931" i="6"/>
  <c r="T1095" i="6"/>
  <c r="R1095" i="6"/>
  <c r="U1095" i="6" s="1"/>
  <c r="S1095" i="6"/>
  <c r="P118" i="6"/>
  <c r="N118" i="6"/>
  <c r="R1018" i="6"/>
  <c r="S1018" i="6"/>
  <c r="T1018" i="6"/>
  <c r="T691" i="6"/>
  <c r="S691" i="6"/>
  <c r="R691" i="6"/>
  <c r="T191" i="6"/>
  <c r="S191" i="6"/>
  <c r="R191" i="6"/>
  <c r="K763" i="6"/>
  <c r="M763" i="6" s="1"/>
  <c r="P341" i="6"/>
  <c r="N341" i="6"/>
  <c r="P1266" i="6"/>
  <c r="N1266" i="6"/>
  <c r="T574" i="6"/>
  <c r="S574" i="6"/>
  <c r="R574" i="6"/>
  <c r="R74" i="9"/>
  <c r="T193" i="6"/>
  <c r="S193" i="6"/>
  <c r="R193" i="6"/>
  <c r="P930" i="6"/>
  <c r="N930" i="6"/>
  <c r="T587" i="6"/>
  <c r="S587" i="6"/>
  <c r="R587" i="6"/>
  <c r="AE74" i="9"/>
  <c r="T929" i="6"/>
  <c r="R929" i="6"/>
  <c r="U929" i="6" s="1"/>
  <c r="S929" i="6"/>
  <c r="Q1489" i="6"/>
  <c r="I41" i="9"/>
  <c r="U1489" i="6"/>
  <c r="T197" i="6"/>
  <c r="S197" i="6"/>
  <c r="R197" i="6"/>
  <c r="Q1096" i="6"/>
  <c r="H52" i="9"/>
  <c r="T687" i="6"/>
  <c r="S687" i="6"/>
  <c r="R687" i="6"/>
  <c r="S71" i="9"/>
  <c r="Q1041" i="6"/>
  <c r="I51" i="9"/>
  <c r="K1518" i="6"/>
  <c r="M1518" i="6" s="1"/>
  <c r="V1518" i="6"/>
  <c r="P1181" i="6"/>
  <c r="N1181" i="6"/>
  <c r="K1239" i="6"/>
  <c r="M1239" i="6" s="1"/>
  <c r="R204" i="6"/>
  <c r="T204" i="6"/>
  <c r="S204" i="6"/>
  <c r="S1017" i="6"/>
  <c r="R1017" i="6"/>
  <c r="T1017" i="6"/>
  <c r="F55" i="8"/>
  <c r="T1600" i="6"/>
  <c r="R1600" i="6"/>
  <c r="S1600" i="6"/>
  <c r="T472" i="6"/>
  <c r="S472" i="6"/>
  <c r="R472" i="6"/>
  <c r="AB73" i="9"/>
  <c r="T569" i="6"/>
  <c r="S569" i="6"/>
  <c r="R569" i="6"/>
  <c r="M74" i="9"/>
  <c r="Q508" i="6"/>
  <c r="H21" i="9"/>
  <c r="X1464" i="6"/>
  <c r="Y1464" i="6" s="1"/>
  <c r="W1464" i="6"/>
  <c r="T255" i="6"/>
  <c r="S255" i="6"/>
  <c r="R255" i="6"/>
  <c r="U255" i="6" s="1"/>
  <c r="W903" i="6"/>
  <c r="X903" i="6"/>
  <c r="Y903" i="6" s="1"/>
  <c r="T1087" i="6"/>
  <c r="S1087" i="6"/>
  <c r="R1087" i="6"/>
  <c r="I33" i="8"/>
  <c r="T457" i="6"/>
  <c r="R457" i="6"/>
  <c r="U457" i="6" s="1"/>
  <c r="S457" i="6"/>
  <c r="T225" i="6"/>
  <c r="S225" i="6"/>
  <c r="R225" i="6"/>
  <c r="Q986" i="6"/>
  <c r="U986" i="6" s="1"/>
  <c r="J50" i="9"/>
  <c r="K902" i="6"/>
  <c r="M902" i="6" s="1"/>
  <c r="H5" i="8"/>
  <c r="F5" i="8"/>
  <c r="I5" i="8"/>
  <c r="T282" i="6"/>
  <c r="S282" i="6"/>
  <c r="R282" i="6"/>
  <c r="U282" i="6" s="1"/>
  <c r="T462" i="6"/>
  <c r="R462" i="6"/>
  <c r="S462" i="6"/>
  <c r="R73" i="9"/>
  <c r="T607" i="6"/>
  <c r="S607" i="6"/>
  <c r="R607" i="6"/>
  <c r="T474" i="6"/>
  <c r="R474" i="6"/>
  <c r="S474" i="6"/>
  <c r="AD73" i="9"/>
  <c r="T299" i="6"/>
  <c r="S299" i="6"/>
  <c r="R299" i="6"/>
  <c r="W932" i="6"/>
  <c r="X932" i="6"/>
  <c r="Y932" i="6" s="1"/>
  <c r="G13" i="7"/>
  <c r="H29" i="8"/>
  <c r="H30" i="8"/>
  <c r="T1406" i="6"/>
  <c r="S1406" i="6"/>
  <c r="R1406" i="6"/>
  <c r="U1406" i="6" s="1"/>
  <c r="L31" i="8"/>
  <c r="AI35" i="9"/>
  <c r="T1459" i="6"/>
  <c r="R1459" i="6"/>
  <c r="U1459" i="6" s="1"/>
  <c r="S1459" i="6"/>
  <c r="I6" i="8"/>
  <c r="T1410" i="6"/>
  <c r="S1410" i="6"/>
  <c r="R1410" i="6"/>
  <c r="W428" i="6"/>
  <c r="X428" i="6"/>
  <c r="T307" i="6"/>
  <c r="S307" i="6"/>
  <c r="R307" i="6"/>
  <c r="S368" i="6"/>
  <c r="T368" i="6"/>
  <c r="R368" i="6"/>
  <c r="U368" i="6" s="1"/>
  <c r="T1433" i="6"/>
  <c r="R1433" i="6"/>
  <c r="U1433" i="6" s="1"/>
  <c r="S1433" i="6"/>
  <c r="T195" i="6"/>
  <c r="S195" i="6"/>
  <c r="R195" i="6"/>
  <c r="T1264" i="6"/>
  <c r="S1264" i="6"/>
  <c r="R1264" i="6"/>
  <c r="R200" i="6"/>
  <c r="U200" i="6" s="1"/>
  <c r="T200" i="6"/>
  <c r="S200" i="6"/>
  <c r="T1085" i="6"/>
  <c r="S1085" i="6"/>
  <c r="R1085" i="6"/>
  <c r="T1625" i="6"/>
  <c r="R1625" i="6"/>
  <c r="S1625" i="6"/>
  <c r="Q1516" i="6"/>
  <c r="H62" i="9"/>
  <c r="Q367" i="6"/>
  <c r="G47" i="9"/>
  <c r="T1074" i="6"/>
  <c r="S1074" i="6"/>
  <c r="R1074" i="6"/>
  <c r="T580" i="6"/>
  <c r="S580" i="6"/>
  <c r="R580" i="6"/>
  <c r="X74" i="9"/>
  <c r="P1238" i="6"/>
  <c r="N1238" i="6"/>
  <c r="R116" i="6"/>
  <c r="U116" i="6" s="1"/>
  <c r="T116" i="6"/>
  <c r="S116" i="6"/>
  <c r="H67" i="9"/>
  <c r="T570" i="6"/>
  <c r="S570" i="6"/>
  <c r="R570" i="6"/>
  <c r="N74" i="9"/>
  <c r="W1519" i="6"/>
  <c r="X1519" i="6"/>
  <c r="Y1519" i="6" s="1"/>
  <c r="F39" i="8"/>
  <c r="T302" i="6"/>
  <c r="S302" i="6"/>
  <c r="R302" i="6"/>
  <c r="R846" i="6"/>
  <c r="U846" i="6" s="1"/>
  <c r="T846" i="6"/>
  <c r="S846" i="6"/>
  <c r="N53" i="8" s="1"/>
  <c r="S1236" i="6"/>
  <c r="R1236" i="6"/>
  <c r="U1236" i="6" s="1"/>
  <c r="T1236" i="6"/>
  <c r="R1039" i="6"/>
  <c r="U1039" i="6" s="1"/>
  <c r="S1039" i="6"/>
  <c r="T1039" i="6"/>
  <c r="R208" i="6"/>
  <c r="T208" i="6"/>
  <c r="S208" i="6"/>
  <c r="S868" i="6"/>
  <c r="R868" i="6"/>
  <c r="T868" i="6"/>
  <c r="T1407" i="6"/>
  <c r="R1407" i="6"/>
  <c r="U1407" i="6" s="1"/>
  <c r="S1407" i="6"/>
  <c r="X371" i="6"/>
  <c r="Y371" i="6" s="1"/>
  <c r="W371" i="6"/>
  <c r="H55" i="8"/>
  <c r="K510" i="6"/>
  <c r="M510" i="6" s="1"/>
  <c r="M69" i="9"/>
  <c r="T1612" i="6"/>
  <c r="R1612" i="6"/>
  <c r="S1612" i="6"/>
  <c r="F53" i="8"/>
  <c r="P1097" i="6"/>
  <c r="N1097" i="6"/>
  <c r="T1093" i="6"/>
  <c r="R1093" i="6"/>
  <c r="S1093" i="6"/>
  <c r="R115" i="6"/>
  <c r="U115" i="6" s="1"/>
  <c r="S115" i="6"/>
  <c r="T115" i="6"/>
  <c r="H33" i="8"/>
  <c r="H28" i="8"/>
  <c r="R308" i="6"/>
  <c r="T308" i="6"/>
  <c r="S308" i="6"/>
  <c r="T1429" i="6"/>
  <c r="R1429" i="6"/>
  <c r="S1429" i="6"/>
  <c r="P762" i="6"/>
  <c r="N762" i="6"/>
  <c r="T1413" i="6"/>
  <c r="R1413" i="6"/>
  <c r="S1413" i="6"/>
  <c r="T618" i="6"/>
  <c r="R618" i="6"/>
  <c r="U618" i="6" s="1"/>
  <c r="S618" i="6"/>
  <c r="N29" i="8"/>
  <c r="I30" i="8"/>
  <c r="T455" i="6"/>
  <c r="S455" i="6"/>
  <c r="R455" i="6"/>
  <c r="U455" i="6" s="1"/>
  <c r="Q928" i="6"/>
  <c r="H38" i="9"/>
  <c r="P901" i="6"/>
  <c r="N901" i="6"/>
  <c r="T867" i="6"/>
  <c r="S867" i="6"/>
  <c r="R867" i="6"/>
  <c r="R899" i="6"/>
  <c r="T899" i="6"/>
  <c r="S899" i="6"/>
  <c r="R296" i="6"/>
  <c r="T296" i="6"/>
  <c r="S296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N33" i="8" s="1"/>
  <c r="R597" i="6"/>
  <c r="U597" i="6" s="1"/>
  <c r="K1210" i="6"/>
  <c r="M1210" i="6" s="1"/>
  <c r="V1210" i="6"/>
  <c r="K1098" i="6"/>
  <c r="M1098" i="6" s="1"/>
  <c r="M58" i="8"/>
  <c r="AJ58" i="9" s="1"/>
  <c r="AH58" i="9"/>
  <c r="T693" i="6"/>
  <c r="S693" i="6"/>
  <c r="R693" i="6"/>
  <c r="Y71" i="9"/>
  <c r="K370" i="6"/>
  <c r="M370" i="6" s="1"/>
  <c r="T760" i="6"/>
  <c r="R760" i="6"/>
  <c r="U760" i="6" s="1"/>
  <c r="S760" i="6"/>
  <c r="X1295" i="6"/>
  <c r="W1295" i="6"/>
  <c r="H56" i="8"/>
  <c r="W511" i="6"/>
  <c r="X511" i="6"/>
  <c r="Y511" i="6" s="1"/>
  <c r="Q1376" i="6"/>
  <c r="H54" i="9"/>
  <c r="T1069" i="6"/>
  <c r="S1069" i="6"/>
  <c r="R1069" i="6"/>
  <c r="U1069" i="6" s="1"/>
  <c r="T470" i="6"/>
  <c r="S470" i="6"/>
  <c r="R470" i="6"/>
  <c r="Z73" i="9"/>
  <c r="T1599" i="6"/>
  <c r="R1599" i="6"/>
  <c r="U1599" i="6" s="1"/>
  <c r="S1599" i="6"/>
  <c r="Q1461" i="6"/>
  <c r="I29" i="9"/>
  <c r="Q1265" i="6"/>
  <c r="I40" i="9"/>
  <c r="X1492" i="6" l="1"/>
  <c r="Y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X540" i="6"/>
  <c r="N400" i="6"/>
  <c r="N6" i="8"/>
  <c r="W1352" i="6"/>
  <c r="W1353" i="6" s="1"/>
  <c r="X1240" i="6"/>
  <c r="Y1240" i="6" s="1"/>
  <c r="N28" i="8"/>
  <c r="W120" i="6"/>
  <c r="V708" i="6"/>
  <c r="K119" i="6"/>
  <c r="M119" i="6" s="1"/>
  <c r="P119" i="6" s="1"/>
  <c r="N987" i="6"/>
  <c r="P401" i="6"/>
  <c r="P52" i="8" s="1"/>
  <c r="N401" i="6"/>
  <c r="K709" i="6"/>
  <c r="M709" i="6" s="1"/>
  <c r="V709" i="6"/>
  <c r="N148" i="6"/>
  <c r="P148" i="6"/>
  <c r="P708" i="6"/>
  <c r="N708" i="6"/>
  <c r="P707" i="6"/>
  <c r="N707" i="6"/>
  <c r="P147" i="6"/>
  <c r="N147" i="6"/>
  <c r="L16" i="9"/>
  <c r="U1156" i="6"/>
  <c r="Q1156" i="6"/>
  <c r="Q1155" i="6"/>
  <c r="K16" i="9"/>
  <c r="P14" i="8"/>
  <c r="E14" i="8"/>
  <c r="G14" i="8"/>
  <c r="F76" i="9"/>
  <c r="Q400" i="6"/>
  <c r="L30" i="9"/>
  <c r="U400" i="6"/>
  <c r="R483" i="6"/>
  <c r="T483" i="6"/>
  <c r="S483" i="6"/>
  <c r="L9" i="9"/>
  <c r="U232" i="6"/>
  <c r="Q232" i="6"/>
  <c r="Q231" i="6"/>
  <c r="K9" i="9"/>
  <c r="E9" i="8"/>
  <c r="P9" i="8"/>
  <c r="G9" i="8"/>
  <c r="U399" i="6"/>
  <c r="Q399" i="6"/>
  <c r="K30" i="9"/>
  <c r="C12" i="7"/>
  <c r="E12" i="7"/>
  <c r="N12" i="7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267" i="6"/>
  <c r="V1182" i="6"/>
  <c r="V817" i="6"/>
  <c r="V623" i="6"/>
  <c r="S646" i="6"/>
  <c r="I12" i="8"/>
  <c r="H12" i="8"/>
  <c r="F12" i="8"/>
  <c r="T646" i="6"/>
  <c r="R646" i="6"/>
  <c r="T730" i="6"/>
  <c r="R730" i="6"/>
  <c r="S730" i="6"/>
  <c r="I13" i="8"/>
  <c r="H13" i="8"/>
  <c r="F13" i="8"/>
  <c r="AH13" i="9" s="1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I59" i="8"/>
  <c r="F59" i="8"/>
  <c r="AH59" i="9" s="1"/>
  <c r="H59" i="8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X1128" i="6"/>
  <c r="X1129" i="6" s="1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42" i="8"/>
  <c r="AL46" i="9" s="1"/>
  <c r="Q89" i="6"/>
  <c r="I20" i="9"/>
  <c r="N55" i="8"/>
  <c r="V314" i="6"/>
  <c r="V370" i="6"/>
  <c r="V342" i="6"/>
  <c r="U145" i="6"/>
  <c r="H11" i="8"/>
  <c r="F11" i="8"/>
  <c r="I11" i="8"/>
  <c r="T478" i="6"/>
  <c r="S478" i="6"/>
  <c r="R478" i="6"/>
  <c r="R479" i="6"/>
  <c r="U479" i="6" s="1"/>
  <c r="S479" i="6"/>
  <c r="T479" i="6"/>
  <c r="J56" i="8"/>
  <c r="AI56" i="9" s="1"/>
  <c r="N57" i="8"/>
  <c r="N54" i="8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J39" i="8"/>
  <c r="AI43" i="9" s="1"/>
  <c r="Q58" i="8"/>
  <c r="AL58" i="9" s="1"/>
  <c r="L13" i="7"/>
  <c r="J55" i="8"/>
  <c r="L55" i="8" s="1"/>
  <c r="H13" i="7"/>
  <c r="AI74" i="9" s="1"/>
  <c r="J57" i="8"/>
  <c r="L57" i="8" s="1"/>
  <c r="J29" i="8"/>
  <c r="AI33" i="9" s="1"/>
  <c r="J33" i="8"/>
  <c r="L33" i="8" s="1"/>
  <c r="P817" i="6"/>
  <c r="N817" i="6"/>
  <c r="N818" i="6"/>
  <c r="P818" i="6"/>
  <c r="K819" i="6"/>
  <c r="M819" i="6" s="1"/>
  <c r="X820" i="6"/>
  <c r="Y820" i="6" s="1"/>
  <c r="W820" i="6"/>
  <c r="J28" i="8"/>
  <c r="L28" i="8" s="1"/>
  <c r="N39" i="8"/>
  <c r="O56" i="8"/>
  <c r="N56" i="8"/>
  <c r="G76" i="9"/>
  <c r="O33" i="8"/>
  <c r="J53" i="8"/>
  <c r="AI14" i="9" s="1"/>
  <c r="M33" i="8"/>
  <c r="AJ37" i="9" s="1"/>
  <c r="N5" i="8"/>
  <c r="AH34" i="9"/>
  <c r="T1040" i="6"/>
  <c r="R1040" i="6"/>
  <c r="U1040" i="6" s="1"/>
  <c r="S1040" i="6"/>
  <c r="O6" i="8"/>
  <c r="J54" i="8"/>
  <c r="L54" i="8" s="1"/>
  <c r="M28" i="8"/>
  <c r="AJ32" i="9" s="1"/>
  <c r="O55" i="8"/>
  <c r="O28" i="8"/>
  <c r="O53" i="8"/>
  <c r="O57" i="8"/>
  <c r="M57" i="8"/>
  <c r="O29" i="8"/>
  <c r="M30" i="8"/>
  <c r="AJ34" i="9" s="1"/>
  <c r="M29" i="8"/>
  <c r="AJ33" i="9" s="1"/>
  <c r="O39" i="8"/>
  <c r="O30" i="8"/>
  <c r="P1267" i="6"/>
  <c r="N1267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M5" i="8"/>
  <c r="AJ6" i="9" s="1"/>
  <c r="AH6" i="9"/>
  <c r="K903" i="6"/>
  <c r="M903" i="6" s="1"/>
  <c r="Q987" i="6"/>
  <c r="K50" i="9"/>
  <c r="U987" i="6"/>
  <c r="P1491" i="6"/>
  <c r="N1491" i="6"/>
  <c r="P1518" i="6"/>
  <c r="N1518" i="6"/>
  <c r="X121" i="6"/>
  <c r="Y121" i="6" s="1"/>
  <c r="Q930" i="6"/>
  <c r="J38" i="9"/>
  <c r="P763" i="6"/>
  <c r="N763" i="6"/>
  <c r="P1378" i="6"/>
  <c r="N1378" i="6"/>
  <c r="R117" i="6"/>
  <c r="T117" i="6"/>
  <c r="S117" i="6"/>
  <c r="I67" i="9"/>
  <c r="X765" i="6"/>
  <c r="Y765" i="6" s="1"/>
  <c r="W765" i="6"/>
  <c r="Q1209" i="6"/>
  <c r="I53" i="9"/>
  <c r="Q1490" i="6"/>
  <c r="J41" i="9"/>
  <c r="W1269" i="6"/>
  <c r="X1269" i="6"/>
  <c r="Y1269" i="6" s="1"/>
  <c r="J1268" i="6"/>
  <c r="K1268" i="6" s="1"/>
  <c r="M1268" i="6" s="1"/>
  <c r="Q1435" i="6"/>
  <c r="U1435" i="6" s="1"/>
  <c r="K6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X429" i="6"/>
  <c r="W429" i="6"/>
  <c r="J5" i="8"/>
  <c r="W904" i="6"/>
  <c r="X904" i="6"/>
  <c r="Y904" i="6" s="1"/>
  <c r="X1465" i="6"/>
  <c r="Y1465" i="6" s="1"/>
  <c r="W1465" i="6"/>
  <c r="Q1181" i="6"/>
  <c r="I26" i="9"/>
  <c r="M56" i="8"/>
  <c r="AJ56" i="9" s="1"/>
  <c r="AH56" i="9"/>
  <c r="X1241" i="6"/>
  <c r="Y1241" i="6" s="1"/>
  <c r="W1241" i="6"/>
  <c r="K764" i="6"/>
  <c r="M764" i="6" s="1"/>
  <c r="Q1462" i="6"/>
  <c r="J29" i="9"/>
  <c r="X316" i="6"/>
  <c r="Y316" i="6" s="1"/>
  <c r="W316" i="6"/>
  <c r="H75" i="9"/>
  <c r="P314" i="6"/>
  <c r="N314" i="6"/>
  <c r="K1183" i="6"/>
  <c r="M1183" i="6" s="1"/>
  <c r="P259" i="6"/>
  <c r="N259" i="6"/>
  <c r="T1208" i="6"/>
  <c r="S1208" i="6"/>
  <c r="R1208" i="6"/>
  <c r="U1208" i="6" s="1"/>
  <c r="K1492" i="6"/>
  <c r="M1492" i="6" s="1"/>
  <c r="K371" i="6"/>
  <c r="M371" i="6" s="1"/>
  <c r="V371" i="6"/>
  <c r="M39" i="8"/>
  <c r="AJ43" i="9" s="1"/>
  <c r="AH43" i="9"/>
  <c r="H68" i="9"/>
  <c r="T986" i="6"/>
  <c r="S986" i="6"/>
  <c r="R986" i="6"/>
  <c r="K1464" i="6"/>
  <c r="M1464" i="6" s="1"/>
  <c r="V1464" i="6"/>
  <c r="Q118" i="6"/>
  <c r="U118" i="6" s="1"/>
  <c r="J8" i="9"/>
  <c r="P1463" i="6"/>
  <c r="N1463" i="6"/>
  <c r="K1240" i="6"/>
  <c r="M1240" i="6" s="1"/>
  <c r="N119" i="6"/>
  <c r="K315" i="6"/>
  <c r="M315" i="6" s="1"/>
  <c r="O54" i="8"/>
  <c r="K343" i="6"/>
  <c r="M343" i="6" s="1"/>
  <c r="K260" i="6"/>
  <c r="M260" i="6" s="1"/>
  <c r="K13" i="7"/>
  <c r="AJ74" i="9" s="1"/>
  <c r="AH74" i="9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M53" i="8"/>
  <c r="AJ14" i="9" s="1"/>
  <c r="AH14" i="9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X1493" i="6"/>
  <c r="Y1493" i="6" s="1"/>
  <c r="W1493" i="6"/>
  <c r="W541" i="6"/>
  <c r="X541" i="6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W1129" i="6"/>
  <c r="M54" i="8"/>
  <c r="AJ15" i="9" s="1"/>
  <c r="AH15" i="9"/>
  <c r="X344" i="6"/>
  <c r="Y344" i="6" s="1"/>
  <c r="W344" i="6"/>
  <c r="X261" i="6"/>
  <c r="Y261" i="6" s="1"/>
  <c r="W261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K932" i="6"/>
  <c r="M932" i="6" s="1"/>
  <c r="O5" i="8"/>
  <c r="P902" i="6"/>
  <c r="N902" i="6"/>
  <c r="M55" i="8"/>
  <c r="AJ28" i="9" s="1"/>
  <c r="AH28" i="9"/>
  <c r="T1489" i="6"/>
  <c r="R1489" i="6"/>
  <c r="S1489" i="6"/>
  <c r="Q341" i="6"/>
  <c r="I36" i="9"/>
  <c r="P931" i="6"/>
  <c r="N931" i="6"/>
  <c r="Q1042" i="6"/>
  <c r="J51" i="9"/>
  <c r="P988" i="6"/>
  <c r="N988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J30" i="8"/>
  <c r="W933" i="6"/>
  <c r="X933" i="6"/>
  <c r="Y933" i="6" s="1"/>
  <c r="X9" i="6"/>
  <c r="W9" i="6"/>
  <c r="T508" i="6"/>
  <c r="S508" i="6"/>
  <c r="R508" i="6"/>
  <c r="U508" i="6" s="1"/>
  <c r="K624" i="6"/>
  <c r="M624" i="6" s="1"/>
  <c r="R1041" i="6"/>
  <c r="U1041" i="6" s="1"/>
  <c r="S1041" i="6"/>
  <c r="T1041" i="6"/>
  <c r="K120" i="6"/>
  <c r="M120" i="6" s="1"/>
  <c r="Q1266" i="6"/>
  <c r="J40" i="9"/>
  <c r="T312" i="6"/>
  <c r="R312" i="6"/>
  <c r="S312" i="6"/>
  <c r="Q622" i="6"/>
  <c r="J23" i="9"/>
  <c r="U622" i="6"/>
  <c r="Q258" i="6"/>
  <c r="J10" i="9"/>
  <c r="J6" i="8"/>
  <c r="V989" i="6"/>
  <c r="M6" i="8"/>
  <c r="AJ7" i="9" s="1"/>
  <c r="AH7" i="9"/>
  <c r="L58" i="8"/>
  <c r="AI58" i="9"/>
  <c r="Q1377" i="6"/>
  <c r="I54" i="9"/>
  <c r="T1434" i="6"/>
  <c r="S1434" i="6"/>
  <c r="R1434" i="6"/>
  <c r="U1434" i="6" s="1"/>
  <c r="V1268" i="6" l="1"/>
  <c r="E52" i="8"/>
  <c r="R68" i="6"/>
  <c r="T68" i="6"/>
  <c r="S68" i="6"/>
  <c r="P69" i="9"/>
  <c r="P70" i="6"/>
  <c r="N70" i="6"/>
  <c r="V71" i="6"/>
  <c r="K71" i="6"/>
  <c r="M71" i="6" s="1"/>
  <c r="G52" i="8"/>
  <c r="Q69" i="6"/>
  <c r="Q5" i="9"/>
  <c r="U69" i="6"/>
  <c r="X72" i="6"/>
  <c r="Y72" i="6" s="1"/>
  <c r="W72" i="6"/>
  <c r="X1437" i="6"/>
  <c r="Y1437" i="6" s="1"/>
  <c r="K1437" i="6" s="1"/>
  <c r="M1437" i="6" s="1"/>
  <c r="X625" i="6"/>
  <c r="Y625" i="6" s="1"/>
  <c r="N1043" i="6"/>
  <c r="X1353" i="6"/>
  <c r="W625" i="6"/>
  <c r="N12" i="8"/>
  <c r="W121" i="6"/>
  <c r="W1437" i="6"/>
  <c r="N709" i="6"/>
  <c r="P709" i="6"/>
  <c r="P41" i="8" s="1"/>
  <c r="Q401" i="6"/>
  <c r="I52" i="8" s="1"/>
  <c r="M30" i="9"/>
  <c r="T1156" i="6"/>
  <c r="R1156" i="6"/>
  <c r="S1156" i="6"/>
  <c r="Q707" i="6"/>
  <c r="K44" i="9"/>
  <c r="Q708" i="6"/>
  <c r="L44" i="9"/>
  <c r="U708" i="6"/>
  <c r="K42" i="9"/>
  <c r="Q147" i="6"/>
  <c r="E38" i="8"/>
  <c r="P38" i="8"/>
  <c r="G38" i="8"/>
  <c r="U148" i="6"/>
  <c r="Q148" i="6"/>
  <c r="L42" i="9"/>
  <c r="T1155" i="6"/>
  <c r="R1155" i="6"/>
  <c r="U1155" i="6" s="1"/>
  <c r="S1155" i="6"/>
  <c r="N14" i="8" s="1"/>
  <c r="F14" i="8"/>
  <c r="I14" i="8"/>
  <c r="H14" i="8"/>
  <c r="K1436" i="6"/>
  <c r="M1436" i="6" s="1"/>
  <c r="N1436" i="6" s="1"/>
  <c r="R232" i="6"/>
  <c r="T232" i="6"/>
  <c r="S232" i="6"/>
  <c r="V1099" i="6"/>
  <c r="U398" i="6"/>
  <c r="S399" i="6"/>
  <c r="R399" i="6"/>
  <c r="T399" i="6"/>
  <c r="F12" i="7"/>
  <c r="K73" i="9"/>
  <c r="T400" i="6"/>
  <c r="R400" i="6"/>
  <c r="S400" i="6"/>
  <c r="L73" i="9"/>
  <c r="T231" i="6"/>
  <c r="S231" i="6"/>
  <c r="N9" i="8" s="1"/>
  <c r="R231" i="6"/>
  <c r="U231" i="6" s="1"/>
  <c r="F9" i="8"/>
  <c r="AH9" i="9" s="1"/>
  <c r="I9" i="8"/>
  <c r="H9" i="8"/>
  <c r="X1045" i="6"/>
  <c r="Y1045" i="6" s="1"/>
  <c r="L56" i="8"/>
  <c r="V959" i="6"/>
  <c r="V1519" i="6"/>
  <c r="V343" i="6"/>
  <c r="N59" i="8"/>
  <c r="N13" i="8"/>
  <c r="V315" i="6"/>
  <c r="V1492" i="6"/>
  <c r="V764" i="6"/>
  <c r="J59" i="8"/>
  <c r="AI59" i="9" s="1"/>
  <c r="V1211" i="6"/>
  <c r="J12" i="8"/>
  <c r="AI12" i="9" s="1"/>
  <c r="V932" i="6"/>
  <c r="V260" i="6"/>
  <c r="V819" i="6"/>
  <c r="V91" i="6"/>
  <c r="V1240" i="6"/>
  <c r="V1183" i="6"/>
  <c r="V903" i="6"/>
  <c r="V624" i="6"/>
  <c r="J13" i="8"/>
  <c r="L13" i="8" s="1"/>
  <c r="V1379" i="6"/>
  <c r="V511" i="6"/>
  <c r="V1043" i="6"/>
  <c r="O12" i="8"/>
  <c r="AH12" i="9"/>
  <c r="U870" i="6"/>
  <c r="M59" i="8"/>
  <c r="AJ59" i="9" s="1"/>
  <c r="U730" i="6"/>
  <c r="M13" i="8"/>
  <c r="AJ13" i="9" s="1"/>
  <c r="O13" i="8"/>
  <c r="O59" i="8"/>
  <c r="X989" i="6"/>
  <c r="Y989" i="6" s="1"/>
  <c r="K989" i="6" s="1"/>
  <c r="M989" i="6" s="1"/>
  <c r="P989" i="6" s="1"/>
  <c r="U646" i="6"/>
  <c r="M12" i="8"/>
  <c r="AJ12" i="9" s="1"/>
  <c r="AI32" i="9"/>
  <c r="K1044" i="6"/>
  <c r="M1044" i="6" s="1"/>
  <c r="P1044" i="6" s="1"/>
  <c r="W1045" i="6"/>
  <c r="W989" i="6"/>
  <c r="X1438" i="6"/>
  <c r="Y1438" i="6" s="1"/>
  <c r="K1438" i="6" s="1"/>
  <c r="M1438" i="6" s="1"/>
  <c r="V1437" i="6"/>
  <c r="W1438" i="6"/>
  <c r="H76" i="9"/>
  <c r="W1326" i="6"/>
  <c r="X1326" i="6"/>
  <c r="Y1326" i="6" s="1"/>
  <c r="N1324" i="6"/>
  <c r="P1324" i="6"/>
  <c r="K1325" i="6"/>
  <c r="M1325" i="6" s="1"/>
  <c r="V1325" i="6"/>
  <c r="Q1323" i="6"/>
  <c r="K18" i="9"/>
  <c r="X1577" i="6"/>
  <c r="W1578" i="6" s="1"/>
  <c r="Q30" i="8"/>
  <c r="AL34" i="9" s="1"/>
  <c r="AI28" i="9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N11" i="8"/>
  <c r="Q5" i="8"/>
  <c r="AL6" i="9" s="1"/>
  <c r="Q29" i="8"/>
  <c r="AL33" i="9" s="1"/>
  <c r="U478" i="6"/>
  <c r="M11" i="8"/>
  <c r="AJ11" i="9" s="1"/>
  <c r="O11" i="8"/>
  <c r="AH11" i="9"/>
  <c r="J11" i="8"/>
  <c r="J13" i="7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L39" i="8"/>
  <c r="Q57" i="8"/>
  <c r="AL57" i="9" s="1"/>
  <c r="L29" i="8"/>
  <c r="AI37" i="9"/>
  <c r="AJ57" i="9"/>
  <c r="Q39" i="8"/>
  <c r="AL43" i="9" s="1"/>
  <c r="AI57" i="9"/>
  <c r="Q33" i="8"/>
  <c r="AL37" i="9" s="1"/>
  <c r="Q6" i="8"/>
  <c r="AL7" i="9" s="1"/>
  <c r="N819" i="6"/>
  <c r="P819" i="6"/>
  <c r="U818" i="6"/>
  <c r="Q818" i="6"/>
  <c r="J49" i="9"/>
  <c r="W821" i="6"/>
  <c r="X821" i="6"/>
  <c r="Y821" i="6" s="1"/>
  <c r="K820" i="6"/>
  <c r="M820" i="6" s="1"/>
  <c r="Q817" i="6"/>
  <c r="I49" i="9"/>
  <c r="Q56" i="8"/>
  <c r="AI15" i="9"/>
  <c r="O13" i="7"/>
  <c r="AL74" i="9" s="1"/>
  <c r="L53" i="8"/>
  <c r="Q28" i="8"/>
  <c r="P120" i="6"/>
  <c r="N120" i="6"/>
  <c r="P624" i="6"/>
  <c r="N624" i="6"/>
  <c r="K1520" i="6"/>
  <c r="M1520" i="6" s="1"/>
  <c r="Q931" i="6"/>
  <c r="K38" i="9"/>
  <c r="U931" i="6"/>
  <c r="Q55" i="8"/>
  <c r="AL28" i="9" s="1"/>
  <c r="P932" i="6"/>
  <c r="N932" i="6"/>
  <c r="W262" i="6"/>
  <c r="X262" i="6"/>
  <c r="Y262" i="6" s="1"/>
  <c r="P1379" i="6"/>
  <c r="N1379" i="6"/>
  <c r="W1494" i="6"/>
  <c r="X1494" i="6"/>
  <c r="Y1494" i="6" s="1"/>
  <c r="P1240" i="6"/>
  <c r="N1240" i="6"/>
  <c r="P1437" i="6"/>
  <c r="N1437" i="6"/>
  <c r="X1354" i="6"/>
  <c r="W1354" i="6"/>
  <c r="J1269" i="6"/>
  <c r="W1270" i="6"/>
  <c r="X1270" i="6"/>
  <c r="Y1270" i="6" s="1"/>
  <c r="K765" i="6"/>
  <c r="M765" i="6" s="1"/>
  <c r="V765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K40" i="9"/>
  <c r="T258" i="6"/>
  <c r="S258" i="6"/>
  <c r="R258" i="6"/>
  <c r="U258" i="6" s="1"/>
  <c r="X1521" i="6"/>
  <c r="Y1521" i="6" s="1"/>
  <c r="W1521" i="6"/>
  <c r="P1099" i="6"/>
  <c r="N1099" i="6"/>
  <c r="Q988" i="6"/>
  <c r="L50" i="9"/>
  <c r="U988" i="6"/>
  <c r="K1212" i="6"/>
  <c r="M1212" i="6" s="1"/>
  <c r="K261" i="6"/>
  <c r="M261" i="6" s="1"/>
  <c r="X1130" i="6"/>
  <c r="W1130" i="6"/>
  <c r="K1493" i="6"/>
  <c r="M1493" i="6" s="1"/>
  <c r="Q1182" i="6"/>
  <c r="J26" i="9"/>
  <c r="T1517" i="6"/>
  <c r="R1517" i="6"/>
  <c r="U1517" i="6" s="1"/>
  <c r="S1517" i="6"/>
  <c r="I75" i="9"/>
  <c r="R118" i="6"/>
  <c r="T118" i="6"/>
  <c r="S118" i="6"/>
  <c r="J67" i="9"/>
  <c r="W1466" i="6"/>
  <c r="X1466" i="6"/>
  <c r="Y1466" i="6" s="1"/>
  <c r="W430" i="6"/>
  <c r="X430" i="6"/>
  <c r="T1209" i="6"/>
  <c r="R1209" i="6"/>
  <c r="U1209" i="6" s="1"/>
  <c r="S1209" i="6"/>
  <c r="Q1378" i="6"/>
  <c r="J54" i="9"/>
  <c r="W122" i="6"/>
  <c r="X122" i="6"/>
  <c r="Y122" i="6" s="1"/>
  <c r="K625" i="6"/>
  <c r="M625" i="6" s="1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K121" i="6"/>
  <c r="M121" i="6" s="1"/>
  <c r="V121" i="6"/>
  <c r="X626" i="6"/>
  <c r="Y626" i="6" s="1"/>
  <c r="W626" i="6"/>
  <c r="Q1043" i="6"/>
  <c r="K51" i="9"/>
  <c r="K933" i="6"/>
  <c r="M933" i="6" s="1"/>
  <c r="P1519" i="6"/>
  <c r="N1519" i="6"/>
  <c r="W345" i="6"/>
  <c r="X345" i="6"/>
  <c r="Y345" i="6" s="1"/>
  <c r="Q342" i="6"/>
  <c r="J36" i="9"/>
  <c r="N989" i="6"/>
  <c r="T1266" i="6"/>
  <c r="S1266" i="6"/>
  <c r="R1266" i="6"/>
  <c r="U1266" i="6" s="1"/>
  <c r="W934" i="6"/>
  <c r="X934" i="6"/>
  <c r="Y934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X542" i="6"/>
  <c r="W542" i="6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X1242" i="6"/>
  <c r="Y1242" i="6" s="1"/>
  <c r="W124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L6" i="8"/>
  <c r="AI7" i="9"/>
  <c r="L30" i="8"/>
  <c r="AI34" i="9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V1241" i="6"/>
  <c r="K1241" i="6"/>
  <c r="M1241" i="6" s="1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P1268" i="6"/>
  <c r="N1268" i="6"/>
  <c r="T622" i="6"/>
  <c r="R622" i="6"/>
  <c r="S622" i="6"/>
  <c r="X10" i="6"/>
  <c r="W10" i="6"/>
  <c r="X1381" i="6"/>
  <c r="Y1381" i="6" s="1"/>
  <c r="W1381" i="6"/>
  <c r="N1044" i="6"/>
  <c r="T341" i="6"/>
  <c r="S341" i="6"/>
  <c r="R341" i="6"/>
  <c r="U341" i="6" s="1"/>
  <c r="I66" i="9"/>
  <c r="Q54" i="8"/>
  <c r="AL15" i="9" s="1"/>
  <c r="Q623" i="6"/>
  <c r="K23" i="9"/>
  <c r="T762" i="6"/>
  <c r="R762" i="6"/>
  <c r="U762" i="6" s="1"/>
  <c r="S762" i="6"/>
  <c r="Q53" i="8"/>
  <c r="AL14" i="9" s="1"/>
  <c r="P315" i="6"/>
  <c r="N315" i="6"/>
  <c r="P1492" i="6"/>
  <c r="N1492" i="6"/>
  <c r="P764" i="6"/>
  <c r="N764" i="6"/>
  <c r="L5" i="8"/>
  <c r="AI6" i="9"/>
  <c r="K1269" i="6"/>
  <c r="M1269" i="6" s="1"/>
  <c r="V1269" i="6"/>
  <c r="W766" i="6"/>
  <c r="X766" i="6"/>
  <c r="Y766" i="6" s="1"/>
  <c r="P903" i="6"/>
  <c r="N903" i="6"/>
  <c r="S369" i="6"/>
  <c r="T369" i="6"/>
  <c r="R369" i="6"/>
  <c r="U369" i="6" s="1"/>
  <c r="I68" i="9"/>
  <c r="T69" i="6" l="1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L12" i="8"/>
  <c r="N52" i="8"/>
  <c r="L12" i="7"/>
  <c r="O14" i="8"/>
  <c r="U401" i="6"/>
  <c r="E41" i="8"/>
  <c r="D12" i="7"/>
  <c r="AH73" i="9" s="1"/>
  <c r="Q709" i="6"/>
  <c r="U709" i="6" s="1"/>
  <c r="M44" i="9"/>
  <c r="G41" i="8"/>
  <c r="T401" i="6"/>
  <c r="O52" i="8" s="1"/>
  <c r="S401" i="6"/>
  <c r="R401" i="6"/>
  <c r="K12" i="7" s="1"/>
  <c r="AJ73" i="9" s="1"/>
  <c r="M73" i="9"/>
  <c r="F52" i="8"/>
  <c r="AH30" i="9" s="1"/>
  <c r="V625" i="6"/>
  <c r="E10" i="7"/>
  <c r="O9" i="8"/>
  <c r="N10" i="7"/>
  <c r="G12" i="7"/>
  <c r="H12" i="7" s="1"/>
  <c r="C10" i="7"/>
  <c r="H52" i="8"/>
  <c r="J52" i="8" s="1"/>
  <c r="V261" i="6"/>
  <c r="P1436" i="6"/>
  <c r="Q1436" i="6" s="1"/>
  <c r="D10" i="7"/>
  <c r="F10" i="7"/>
  <c r="K71" i="9"/>
  <c r="G10" i="7"/>
  <c r="L71" i="9"/>
  <c r="V933" i="6"/>
  <c r="U1436" i="6"/>
  <c r="V1045" i="6"/>
  <c r="S148" i="6"/>
  <c r="R148" i="6"/>
  <c r="T148" i="6"/>
  <c r="S707" i="6"/>
  <c r="R707" i="6"/>
  <c r="U707" i="6" s="1"/>
  <c r="T707" i="6"/>
  <c r="I41" i="8"/>
  <c r="N41" i="8"/>
  <c r="H41" i="8"/>
  <c r="F41" i="8"/>
  <c r="J14" i="8"/>
  <c r="T708" i="6"/>
  <c r="R708" i="6"/>
  <c r="S708" i="6"/>
  <c r="M14" i="8"/>
  <c r="AJ16" i="9" s="1"/>
  <c r="AH16" i="9"/>
  <c r="T147" i="6"/>
  <c r="R147" i="6"/>
  <c r="S147" i="6"/>
  <c r="L10" i="7" s="1"/>
  <c r="H38" i="8"/>
  <c r="F38" i="8"/>
  <c r="I38" i="8"/>
  <c r="L61" i="9"/>
  <c r="J9" i="8"/>
  <c r="M9" i="8"/>
  <c r="AJ9" i="9" s="1"/>
  <c r="V92" i="6"/>
  <c r="AI13" i="9"/>
  <c r="V904" i="6"/>
  <c r="V512" i="6"/>
  <c r="X990" i="6"/>
  <c r="Y990" i="6" s="1"/>
  <c r="K990" i="6" s="1"/>
  <c r="M990" i="6" s="1"/>
  <c r="P990" i="6" s="1"/>
  <c r="L59" i="8"/>
  <c r="V1100" i="6"/>
  <c r="V1520" i="6"/>
  <c r="V960" i="6"/>
  <c r="V316" i="6"/>
  <c r="V372" i="6"/>
  <c r="V344" i="6"/>
  <c r="X1046" i="6"/>
  <c r="Y1046" i="6" s="1"/>
  <c r="V1046" i="6" s="1"/>
  <c r="J1045" i="6"/>
  <c r="K1045" i="6" s="1"/>
  <c r="M1045" i="6" s="1"/>
  <c r="P1045" i="6" s="1"/>
  <c r="Q59" i="8"/>
  <c r="AL59" i="9" s="1"/>
  <c r="V1380" i="6"/>
  <c r="V1493" i="6"/>
  <c r="V1212" i="6"/>
  <c r="V820" i="6"/>
  <c r="Q12" i="8"/>
  <c r="AL12" i="9" s="1"/>
  <c r="Q13" i="8"/>
  <c r="AL13" i="9" s="1"/>
  <c r="W1439" i="6"/>
  <c r="W990" i="6"/>
  <c r="V1438" i="6"/>
  <c r="X1439" i="6"/>
  <c r="Y1439" i="6" s="1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M13" i="7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Q11" i="8"/>
  <c r="AL11" i="9" s="1"/>
  <c r="L11" i="8"/>
  <c r="AI11" i="9"/>
  <c r="AL56" i="9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AL32" i="9"/>
  <c r="Q343" i="6"/>
  <c r="K36" i="9"/>
  <c r="W514" i="6"/>
  <c r="X514" i="6"/>
  <c r="Y514" i="6" s="1"/>
  <c r="R763" i="6"/>
  <c r="U763" i="6" s="1"/>
  <c r="T763" i="6"/>
  <c r="S763" i="6"/>
  <c r="W543" i="6"/>
  <c r="X543" i="6"/>
  <c r="K1101" i="6"/>
  <c r="M1101" i="6" s="1"/>
  <c r="T342" i="6"/>
  <c r="S342" i="6"/>
  <c r="R342" i="6"/>
  <c r="U342" i="6" s="1"/>
  <c r="J66" i="9"/>
  <c r="X318" i="6"/>
  <c r="Y318" i="6" s="1"/>
  <c r="W318" i="6"/>
  <c r="J1046" i="6"/>
  <c r="X1047" i="6"/>
  <c r="Y1047" i="6" s="1"/>
  <c r="K373" i="6"/>
  <c r="M373" i="6" s="1"/>
  <c r="S370" i="6"/>
  <c r="T370" i="6"/>
  <c r="R370" i="6"/>
  <c r="U370" i="6" s="1"/>
  <c r="J68" i="9"/>
  <c r="X123" i="6"/>
  <c r="Y123" i="6" s="1"/>
  <c r="W123" i="6"/>
  <c r="S1378" i="6"/>
  <c r="T1378" i="6"/>
  <c r="R1378" i="6"/>
  <c r="U1378" i="6" s="1"/>
  <c r="P1212" i="6"/>
  <c r="N1212" i="6"/>
  <c r="P1438" i="6"/>
  <c r="N1438" i="6"/>
  <c r="Q932" i="6"/>
  <c r="L38" i="9"/>
  <c r="P1520" i="6"/>
  <c r="N1520" i="6"/>
  <c r="Q903" i="6"/>
  <c r="K24" i="9"/>
  <c r="X11" i="6"/>
  <c r="W11" i="6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X1243" i="6"/>
  <c r="Y1243" i="6" s="1"/>
  <c r="W1243" i="6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X431" i="6"/>
  <c r="W431" i="6"/>
  <c r="X1131" i="6"/>
  <c r="W1131" i="6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K1242" i="6"/>
  <c r="M1242" i="6" s="1"/>
  <c r="V1242" i="6"/>
  <c r="P316" i="6"/>
  <c r="N316" i="6"/>
  <c r="P512" i="6"/>
  <c r="N512" i="6"/>
  <c r="K934" i="6"/>
  <c r="M934" i="6" s="1"/>
  <c r="V934" i="6"/>
  <c r="Q989" i="6"/>
  <c r="M50" i="9"/>
  <c r="U989" i="6"/>
  <c r="W346" i="6"/>
  <c r="X346" i="6"/>
  <c r="Y346" i="6" s="1"/>
  <c r="W627" i="6"/>
  <c r="X627" i="6"/>
  <c r="Y627" i="6" s="1"/>
  <c r="Q1183" i="6"/>
  <c r="K26" i="9"/>
  <c r="K1213" i="6"/>
  <c r="M1213" i="6" s="1"/>
  <c r="K1466" i="6"/>
  <c r="M1466" i="6" s="1"/>
  <c r="V1466" i="6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M61" i="9"/>
  <c r="Q1379" i="6"/>
  <c r="K54" i="9"/>
  <c r="Q624" i="6"/>
  <c r="L23" i="9"/>
  <c r="P1380" i="6"/>
  <c r="N1380" i="6"/>
  <c r="P372" i="6"/>
  <c r="N372" i="6"/>
  <c r="X935" i="6"/>
  <c r="Y935" i="6" s="1"/>
  <c r="W935" i="6"/>
  <c r="K626" i="6"/>
  <c r="M626" i="6" s="1"/>
  <c r="V626" i="6"/>
  <c r="P625" i="6"/>
  <c r="N625" i="6"/>
  <c r="X1467" i="6"/>
  <c r="Y1467" i="6" s="1"/>
  <c r="W1467" i="6"/>
  <c r="T988" i="6"/>
  <c r="S988" i="6"/>
  <c r="R988" i="6"/>
  <c r="K1270" i="6"/>
  <c r="M1270" i="6" s="1"/>
  <c r="V1270" i="6"/>
  <c r="K262" i="6"/>
  <c r="M262" i="6" s="1"/>
  <c r="V262" i="6"/>
  <c r="W1382" i="6"/>
  <c r="X1382" i="6"/>
  <c r="Y1382" i="6" s="1"/>
  <c r="V1381" i="6"/>
  <c r="K1381" i="6"/>
  <c r="M1381" i="6" s="1"/>
  <c r="X767" i="6"/>
  <c r="Y767" i="6" s="1"/>
  <c r="W767" i="6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X1271" i="6"/>
  <c r="Y1271" i="6" s="1"/>
  <c r="J1270" i="6"/>
  <c r="W1271" i="6"/>
  <c r="V1494" i="6"/>
  <c r="K1494" i="6"/>
  <c r="M1494" i="6" s="1"/>
  <c r="W263" i="6"/>
  <c r="X263" i="6"/>
  <c r="Y263" i="6" s="1"/>
  <c r="Q120" i="6"/>
  <c r="U120" i="6" s="1"/>
  <c r="L8" i="9"/>
  <c r="V766" i="6"/>
  <c r="K766" i="6"/>
  <c r="M766" i="6" s="1"/>
  <c r="Q1492" i="6"/>
  <c r="L41" i="9"/>
  <c r="P1241" i="6"/>
  <c r="N1241" i="6"/>
  <c r="Q1268" i="6"/>
  <c r="L40" i="9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K122" i="6"/>
  <c r="M122" i="6" s="1"/>
  <c r="V122" i="6"/>
  <c r="T1436" i="6"/>
  <c r="R1436" i="6"/>
  <c r="S1436" i="6"/>
  <c r="K1439" i="6"/>
  <c r="M1439" i="6" s="1"/>
  <c r="Q1099" i="6"/>
  <c r="K52" i="9"/>
  <c r="W1355" i="6"/>
  <c r="X1355" i="6"/>
  <c r="Q1240" i="6"/>
  <c r="L27" i="9"/>
  <c r="X1495" i="6"/>
  <c r="Y1495" i="6" s="1"/>
  <c r="W1495" i="6"/>
  <c r="X1440" i="6" l="1"/>
  <c r="Y1440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M52" i="8"/>
  <c r="AJ30" i="9" s="1"/>
  <c r="J41" i="8"/>
  <c r="V317" i="6"/>
  <c r="J76" i="9"/>
  <c r="V373" i="6"/>
  <c r="N990" i="6"/>
  <c r="V93" i="6"/>
  <c r="L52" i="8"/>
  <c r="AI30" i="9"/>
  <c r="Q14" i="8"/>
  <c r="AL16" i="9" s="1"/>
  <c r="R709" i="6"/>
  <c r="M41" i="8" s="1"/>
  <c r="T709" i="6"/>
  <c r="O41" i="8" s="1"/>
  <c r="S709" i="6"/>
  <c r="M71" i="9"/>
  <c r="V1521" i="6"/>
  <c r="V1213" i="6"/>
  <c r="V961" i="6"/>
  <c r="O38" i="8"/>
  <c r="J38" i="8"/>
  <c r="AI42" i="9" s="1"/>
  <c r="U147" i="6"/>
  <c r="AH71" i="9"/>
  <c r="V1101" i="6"/>
  <c r="H10" i="7"/>
  <c r="N38" i="8"/>
  <c r="AH42" i="9"/>
  <c r="M38" i="8"/>
  <c r="AJ42" i="9" s="1"/>
  <c r="AH44" i="9"/>
  <c r="L38" i="8"/>
  <c r="L41" i="8"/>
  <c r="AI44" i="9"/>
  <c r="K1046" i="6"/>
  <c r="M1046" i="6" s="1"/>
  <c r="AI16" i="9"/>
  <c r="L14" i="8"/>
  <c r="W1047" i="6"/>
  <c r="J1047" i="6" s="1"/>
  <c r="K1047" i="6" s="1"/>
  <c r="M1047" i="6" s="1"/>
  <c r="L9" i="8"/>
  <c r="Q9" i="8"/>
  <c r="AL9" i="9" s="1"/>
  <c r="AI9" i="9"/>
  <c r="AI73" i="9"/>
  <c r="O12" i="7"/>
  <c r="AL73" i="9" s="1"/>
  <c r="J12" i="7"/>
  <c r="V1439" i="6"/>
  <c r="N1045" i="6"/>
  <c r="V345" i="6"/>
  <c r="W1440" i="6"/>
  <c r="X1441" i="6" s="1"/>
  <c r="Y1441" i="6" s="1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V94" i="6"/>
  <c r="X963" i="6"/>
  <c r="Y963" i="6" s="1"/>
  <c r="W963" i="6"/>
  <c r="Q960" i="6"/>
  <c r="L39" i="9"/>
  <c r="P961" i="6"/>
  <c r="N961" i="6"/>
  <c r="T959" i="6"/>
  <c r="R959" i="6"/>
  <c r="U959" i="6" s="1"/>
  <c r="S959" i="6"/>
  <c r="V962" i="6"/>
  <c r="K962" i="6"/>
  <c r="M962" i="6" s="1"/>
  <c r="V822" i="6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P1439" i="6"/>
  <c r="N1439" i="6"/>
  <c r="K374" i="6"/>
  <c r="M374" i="6" s="1"/>
  <c r="V374" i="6"/>
  <c r="X1103" i="6"/>
  <c r="Y1103" i="6" s="1"/>
  <c r="W1103" i="6"/>
  <c r="V1271" i="6"/>
  <c r="Q344" i="6"/>
  <c r="L36" i="9"/>
  <c r="K1382" i="6"/>
  <c r="M1382" i="6" s="1"/>
  <c r="V1382" i="6"/>
  <c r="P1270" i="6"/>
  <c r="N1270" i="6"/>
  <c r="Q625" i="6"/>
  <c r="M23" i="9"/>
  <c r="K627" i="6"/>
  <c r="M627" i="6" s="1"/>
  <c r="V627" i="6"/>
  <c r="T989" i="6"/>
  <c r="S989" i="6"/>
  <c r="R989" i="6"/>
  <c r="W1244" i="6"/>
  <c r="X1244" i="6"/>
  <c r="Y1244" i="6" s="1"/>
  <c r="Q1438" i="6"/>
  <c r="N61" i="9"/>
  <c r="U1438" i="6"/>
  <c r="W1441" i="6"/>
  <c r="K123" i="6"/>
  <c r="M123" i="6" s="1"/>
  <c r="V123" i="6"/>
  <c r="P373" i="6"/>
  <c r="N373" i="6"/>
  <c r="P1101" i="6"/>
  <c r="N1101" i="6"/>
  <c r="K514" i="6"/>
  <c r="M514" i="6" s="1"/>
  <c r="V514" i="6"/>
  <c r="S1492" i="6"/>
  <c r="T1492" i="6"/>
  <c r="R1492" i="6"/>
  <c r="U1492" i="6" s="1"/>
  <c r="V263" i="6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X628" i="6"/>
  <c r="Y628" i="6" s="1"/>
  <c r="W628" i="6"/>
  <c r="Q316" i="6"/>
  <c r="L60" i="9"/>
  <c r="V992" i="6"/>
  <c r="W1551" i="6"/>
  <c r="X1551" i="6"/>
  <c r="P1046" i="6"/>
  <c r="N1046" i="6"/>
  <c r="V1243" i="6"/>
  <c r="K1243" i="6"/>
  <c r="M1243" i="6" s="1"/>
  <c r="X12" i="6"/>
  <c r="W12" i="6"/>
  <c r="Q1520" i="6"/>
  <c r="L62" i="9"/>
  <c r="Q990" i="6"/>
  <c r="N50" i="9"/>
  <c r="U990" i="6"/>
  <c r="W515" i="6"/>
  <c r="X515" i="6"/>
  <c r="Y515" i="6" s="1"/>
  <c r="K1102" i="6"/>
  <c r="M1102" i="6" s="1"/>
  <c r="V1102" i="6"/>
  <c r="Q1100" i="6"/>
  <c r="L52" i="9"/>
  <c r="S1240" i="6"/>
  <c r="R1240" i="6"/>
  <c r="U1240" i="6" s="1"/>
  <c r="T1240" i="6"/>
  <c r="T1268" i="6"/>
  <c r="S1268" i="6"/>
  <c r="R1268" i="6"/>
  <c r="U1268" i="6" s="1"/>
  <c r="W264" i="6"/>
  <c r="X264" i="6"/>
  <c r="Y264" i="6" s="1"/>
  <c r="T1519" i="6"/>
  <c r="S1519" i="6"/>
  <c r="R1519" i="6"/>
  <c r="U1519" i="6" s="1"/>
  <c r="K75" i="9"/>
  <c r="Q904" i="6"/>
  <c r="L24" i="9"/>
  <c r="X768" i="6"/>
  <c r="Y768" i="6" s="1"/>
  <c r="W768" i="6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V1047" i="6"/>
  <c r="W544" i="6"/>
  <c r="X544" i="6"/>
  <c r="W1496" i="6"/>
  <c r="X1496" i="6"/>
  <c r="Y1496" i="6" s="1"/>
  <c r="P317" i="6"/>
  <c r="N317" i="6"/>
  <c r="S371" i="6"/>
  <c r="T371" i="6"/>
  <c r="R371" i="6"/>
  <c r="K68" i="9"/>
  <c r="X907" i="6"/>
  <c r="Y907" i="6" s="1"/>
  <c r="W907" i="6"/>
  <c r="Q261" i="6"/>
  <c r="M10" i="9"/>
  <c r="K767" i="6"/>
  <c r="M767" i="6" s="1"/>
  <c r="V767" i="6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M51" i="9"/>
  <c r="U1045" i="6"/>
  <c r="K1495" i="6"/>
  <c r="M1495" i="6" s="1"/>
  <c r="V1495" i="6"/>
  <c r="W1356" i="6"/>
  <c r="X1356" i="6"/>
  <c r="T1099" i="6"/>
  <c r="R1099" i="6"/>
  <c r="U1099" i="6" s="1"/>
  <c r="S1099" i="6"/>
  <c r="K906" i="6"/>
  <c r="M906" i="6" s="1"/>
  <c r="V906" i="6"/>
  <c r="Q1241" i="6"/>
  <c r="U1241" i="6" s="1"/>
  <c r="M27" i="9"/>
  <c r="P766" i="6"/>
  <c r="N766" i="6"/>
  <c r="T120" i="6"/>
  <c r="R120" i="6"/>
  <c r="S120" i="6"/>
  <c r="L67" i="9"/>
  <c r="P1494" i="6"/>
  <c r="N1494" i="6"/>
  <c r="W1272" i="6"/>
  <c r="J1271" i="6"/>
  <c r="K1271" i="6" s="1"/>
  <c r="M1271" i="6" s="1"/>
  <c r="X1272" i="6"/>
  <c r="Y1272" i="6" s="1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P1185" i="6"/>
  <c r="N1185" i="6"/>
  <c r="W1299" i="6"/>
  <c r="X1299" i="6"/>
  <c r="X1132" i="6"/>
  <c r="W1132" i="6"/>
  <c r="V1214" i="6"/>
  <c r="K1214" i="6"/>
  <c r="M1214" i="6" s="1"/>
  <c r="Q1184" i="6"/>
  <c r="L26" i="9"/>
  <c r="U1184" i="6"/>
  <c r="P991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K935" i="6"/>
  <c r="M935" i="6" s="1"/>
  <c r="V935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V1440" i="6"/>
  <c r="K1440" i="6"/>
  <c r="M1440" i="6" s="1"/>
  <c r="X124" i="6"/>
  <c r="Y124" i="6" s="1"/>
  <c r="W124" i="6"/>
  <c r="K318" i="6"/>
  <c r="M318" i="6" s="1"/>
  <c r="V318" i="6"/>
  <c r="T343" i="6"/>
  <c r="S343" i="6"/>
  <c r="R343" i="6"/>
  <c r="U343" i="6" s="1"/>
  <c r="K66" i="9"/>
  <c r="K10" i="7" l="1"/>
  <c r="AJ71" i="9" s="1"/>
  <c r="R71" i="6"/>
  <c r="T71" i="6"/>
  <c r="S71" i="6"/>
  <c r="V74" i="6"/>
  <c r="K74" i="6"/>
  <c r="M74" i="6" s="1"/>
  <c r="Q38" i="8"/>
  <c r="AL42" i="9" s="1"/>
  <c r="Q72" i="6"/>
  <c r="T5" i="9"/>
  <c r="U72" i="6"/>
  <c r="N73" i="6"/>
  <c r="P73" i="6"/>
  <c r="X75" i="6"/>
  <c r="Y75" i="6" s="1"/>
  <c r="W75" i="6"/>
  <c r="Q52" i="8"/>
  <c r="AL30" i="9" s="1"/>
  <c r="W1048" i="6"/>
  <c r="X1048" i="6"/>
  <c r="Y1048" i="6" s="1"/>
  <c r="AJ44" i="9"/>
  <c r="Q41" i="8"/>
  <c r="AL44" i="9" s="1"/>
  <c r="O10" i="7"/>
  <c r="AL71" i="9" s="1"/>
  <c r="J10" i="7"/>
  <c r="AI71" i="9"/>
  <c r="X992" i="6"/>
  <c r="Y992" i="6" s="1"/>
  <c r="K992" i="6" s="1"/>
  <c r="M992" i="6" s="1"/>
  <c r="W992" i="6"/>
  <c r="P1327" i="6"/>
  <c r="N1327" i="6"/>
  <c r="W1329" i="6"/>
  <c r="X1329" i="6"/>
  <c r="Y1329" i="6" s="1"/>
  <c r="N18" i="9"/>
  <c r="U1326" i="6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V963" i="6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P1271" i="6"/>
  <c r="N1271" i="6"/>
  <c r="T1269" i="6"/>
  <c r="S1269" i="6"/>
  <c r="R1269" i="6"/>
  <c r="Q1213" i="6"/>
  <c r="M53" i="9"/>
  <c r="K319" i="6"/>
  <c r="M319" i="6" s="1"/>
  <c r="V319" i="6"/>
  <c r="W125" i="6"/>
  <c r="X125" i="6"/>
  <c r="Y125" i="6" s="1"/>
  <c r="Q345" i="6"/>
  <c r="M36" i="9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N10" i="9"/>
  <c r="U262" i="6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K1244" i="6"/>
  <c r="M1244" i="6" s="1"/>
  <c r="V1244" i="6"/>
  <c r="W1104" i="6"/>
  <c r="X1104" i="6"/>
  <c r="Y1104" i="6" s="1"/>
  <c r="K124" i="6"/>
  <c r="M124" i="6" s="1"/>
  <c r="V124" i="6"/>
  <c r="S1380" i="6"/>
  <c r="T1380" i="6"/>
  <c r="R1380" i="6"/>
  <c r="U1380" i="6" s="1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Q1466" i="6"/>
  <c r="N29" i="9"/>
  <c r="U1466" i="6"/>
  <c r="X1469" i="6"/>
  <c r="Y1469" i="6" s="1"/>
  <c r="W1469" i="6"/>
  <c r="Q626" i="6"/>
  <c r="N23" i="9"/>
  <c r="U626" i="6"/>
  <c r="T990" i="6"/>
  <c r="S990" i="6"/>
  <c r="R990" i="6"/>
  <c r="S1520" i="6"/>
  <c r="R1520" i="6"/>
  <c r="U1520" i="6" s="1"/>
  <c r="T1520" i="6"/>
  <c r="L75" i="9"/>
  <c r="Q1046" i="6"/>
  <c r="N51" i="9"/>
  <c r="U1046" i="6"/>
  <c r="Q905" i="6"/>
  <c r="M24" i="9"/>
  <c r="U905" i="6"/>
  <c r="X1245" i="6"/>
  <c r="Y1245" i="6" s="1"/>
  <c r="W1245" i="6"/>
  <c r="T625" i="6"/>
  <c r="S625" i="6"/>
  <c r="R625" i="6"/>
  <c r="U625" i="6" s="1"/>
  <c r="K1103" i="6"/>
  <c r="M1103" i="6" s="1"/>
  <c r="V1103" i="6"/>
  <c r="Q1439" i="6"/>
  <c r="O61" i="9"/>
  <c r="U1439" i="6"/>
  <c r="W1216" i="6"/>
  <c r="X1216" i="6"/>
  <c r="Y1216" i="6" s="1"/>
  <c r="P1440" i="6"/>
  <c r="N1440" i="6"/>
  <c r="K1215" i="6"/>
  <c r="M1215" i="6" s="1"/>
  <c r="V1215" i="6"/>
  <c r="Q1185" i="6"/>
  <c r="U1185" i="6" s="1"/>
  <c r="M26" i="9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U934" i="6"/>
  <c r="X1049" i="6"/>
  <c r="Y1049" i="6" s="1"/>
  <c r="W1049" i="6"/>
  <c r="J1048" i="6"/>
  <c r="K1048" i="6" s="1"/>
  <c r="M1048" i="6" s="1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991" i="6"/>
  <c r="O50" i="9"/>
  <c r="U991" i="6"/>
  <c r="W1133" i="6"/>
  <c r="X1133" i="6"/>
  <c r="Q1494" i="6"/>
  <c r="N41" i="9"/>
  <c r="U1494" i="6"/>
  <c r="Q766" i="6"/>
  <c r="N48" i="9"/>
  <c r="U766" i="6"/>
  <c r="W1188" i="6"/>
  <c r="X1188" i="6"/>
  <c r="Y1188" i="6" s="1"/>
  <c r="Q1242" i="6"/>
  <c r="N27" i="9"/>
  <c r="U1242" i="6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V515" i="6"/>
  <c r="V1048" i="6"/>
  <c r="X1552" i="6"/>
  <c r="Y1552" i="6" s="1"/>
  <c r="W1552" i="6"/>
  <c r="W629" i="6"/>
  <c r="X629" i="6"/>
  <c r="Y629" i="6" s="1"/>
  <c r="K1441" i="6"/>
  <c r="M1441" i="6" s="1"/>
  <c r="V1441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W1357" i="6"/>
  <c r="X1357" i="6"/>
  <c r="V347" i="6"/>
  <c r="K347" i="6"/>
  <c r="M347" i="6" s="1"/>
  <c r="K1496" i="6"/>
  <c r="M1496" i="6" s="1"/>
  <c r="V1496" i="6"/>
  <c r="P1047" i="6"/>
  <c r="N1047" i="6"/>
  <c r="P1522" i="6"/>
  <c r="N1522" i="6"/>
  <c r="P346" i="6"/>
  <c r="N346" i="6"/>
  <c r="X769" i="6"/>
  <c r="Y769" i="6" s="1"/>
  <c r="W769" i="6"/>
  <c r="K264" i="6"/>
  <c r="M264" i="6" s="1"/>
  <c r="V264" i="6"/>
  <c r="W516" i="6"/>
  <c r="X516" i="6"/>
  <c r="Y516" i="6" s="1"/>
  <c r="P1243" i="6"/>
  <c r="N1243" i="6"/>
  <c r="P992" i="6"/>
  <c r="N992" i="6"/>
  <c r="K628" i="6"/>
  <c r="M628" i="6" s="1"/>
  <c r="V628" i="6"/>
  <c r="K1383" i="6"/>
  <c r="M1383" i="6" s="1"/>
  <c r="V1383" i="6"/>
  <c r="Q1101" i="6"/>
  <c r="M52" i="9"/>
  <c r="W1442" i="6"/>
  <c r="X1442" i="6"/>
  <c r="Y1442" i="6" s="1"/>
  <c r="Q122" i="6"/>
  <c r="N8" i="9"/>
  <c r="U122" i="6"/>
  <c r="P318" i="6"/>
  <c r="N318" i="6"/>
  <c r="W376" i="6"/>
  <c r="X376" i="6"/>
  <c r="Y376" i="6" s="1"/>
  <c r="T512" i="6"/>
  <c r="S512" i="6"/>
  <c r="R512" i="6"/>
  <c r="U512" i="6" s="1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W1497" i="6"/>
  <c r="X1497" i="6"/>
  <c r="Y1497" i="6" s="1"/>
  <c r="V768" i="6"/>
  <c r="K768" i="6"/>
  <c r="M768" i="6" s="1"/>
  <c r="W265" i="6"/>
  <c r="X265" i="6"/>
  <c r="Y265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M12" i="7" l="1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M10" i="7"/>
  <c r="W993" i="6"/>
  <c r="X993" i="6"/>
  <c r="Y993" i="6" s="1"/>
  <c r="K993" i="6" s="1"/>
  <c r="M993" i="6" s="1"/>
  <c r="K1552" i="6"/>
  <c r="M1552" i="6" s="1"/>
  <c r="V1552" i="6"/>
  <c r="W1330" i="6"/>
  <c r="X1330" i="6"/>
  <c r="Y1330" i="6" s="1"/>
  <c r="P1328" i="6"/>
  <c r="N1328" i="6"/>
  <c r="T1326" i="6"/>
  <c r="R1326" i="6"/>
  <c r="S1326" i="6"/>
  <c r="N72" i="9"/>
  <c r="Q1327" i="6"/>
  <c r="O18" i="9"/>
  <c r="U1327" i="6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U94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U962" i="6"/>
  <c r="X825" i="6"/>
  <c r="Y825" i="6" s="1"/>
  <c r="W825" i="6"/>
  <c r="P823" i="6"/>
  <c r="N823" i="6"/>
  <c r="K824" i="6"/>
  <c r="M824" i="6" s="1"/>
  <c r="V824" i="6"/>
  <c r="Q822" i="6"/>
  <c r="N49" i="9"/>
  <c r="U822" i="6"/>
  <c r="T821" i="6"/>
  <c r="S821" i="6"/>
  <c r="R821" i="6"/>
  <c r="M76" i="9"/>
  <c r="X1498" i="6"/>
  <c r="Y1498" i="6" s="1"/>
  <c r="W1498" i="6"/>
  <c r="V1442" i="6"/>
  <c r="K1442" i="6"/>
  <c r="M1442" i="6" s="1"/>
  <c r="W770" i="6"/>
  <c r="X770" i="6"/>
  <c r="Y770" i="6" s="1"/>
  <c r="W1553" i="6"/>
  <c r="X1553" i="6"/>
  <c r="Y1553" i="6" s="1"/>
  <c r="W266" i="6"/>
  <c r="X266" i="6"/>
  <c r="Y266" i="6" s="1"/>
  <c r="Q767" i="6"/>
  <c r="O48" i="9"/>
  <c r="U767" i="6"/>
  <c r="Q318" i="6"/>
  <c r="N60" i="9"/>
  <c r="U318" i="6"/>
  <c r="W1443" i="6"/>
  <c r="X1443" i="6"/>
  <c r="Y1443" i="6" s="1"/>
  <c r="P1383" i="6"/>
  <c r="N1383" i="6"/>
  <c r="Q1243" i="6"/>
  <c r="O27" i="9"/>
  <c r="U1243" i="6"/>
  <c r="K769" i="6"/>
  <c r="M769" i="6" s="1"/>
  <c r="V769" i="6"/>
  <c r="Q1047" i="6"/>
  <c r="O51" i="9"/>
  <c r="U1047" i="6"/>
  <c r="S317" i="6"/>
  <c r="T317" i="6"/>
  <c r="R317" i="6"/>
  <c r="U317" i="6" s="1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X1105" i="6"/>
  <c r="Y1105" i="6" s="1"/>
  <c r="W1105" i="6"/>
  <c r="W1301" i="6"/>
  <c r="X1301" i="6"/>
  <c r="P319" i="6"/>
  <c r="N319" i="6"/>
  <c r="Q374" i="6"/>
  <c r="N47" i="9"/>
  <c r="U374" i="6"/>
  <c r="P768" i="6"/>
  <c r="N768" i="6"/>
  <c r="K516" i="6"/>
  <c r="M516" i="6" s="1"/>
  <c r="V516" i="6"/>
  <c r="K320" i="6"/>
  <c r="M320" i="6" s="1"/>
  <c r="V320" i="6"/>
  <c r="P1441" i="6"/>
  <c r="N1441" i="6"/>
  <c r="P1048" i="6"/>
  <c r="N1048" i="6"/>
  <c r="W14" i="6"/>
  <c r="X14" i="6"/>
  <c r="Q906" i="6"/>
  <c r="N24" i="9"/>
  <c r="U906" i="6"/>
  <c r="Q1440" i="6"/>
  <c r="P61" i="9"/>
  <c r="U1440" i="6"/>
  <c r="T1439" i="6"/>
  <c r="R1439" i="6"/>
  <c r="S1439" i="6"/>
  <c r="Q1382" i="6"/>
  <c r="N54" i="9"/>
  <c r="U1382" i="6"/>
  <c r="V1384" i="6"/>
  <c r="K1384" i="6"/>
  <c r="M1384" i="6" s="1"/>
  <c r="Q1102" i="6"/>
  <c r="N52" i="9"/>
  <c r="U1102" i="6"/>
  <c r="P628" i="6"/>
  <c r="N628" i="6"/>
  <c r="W517" i="6"/>
  <c r="X517" i="6"/>
  <c r="Y517" i="6" s="1"/>
  <c r="Q346" i="6"/>
  <c r="N36" i="9"/>
  <c r="U346" i="6"/>
  <c r="P1496" i="6"/>
  <c r="N1496" i="6"/>
  <c r="X1358" i="6"/>
  <c r="W1358" i="6"/>
  <c r="X321" i="6"/>
  <c r="Y321" i="6" s="1"/>
  <c r="W321" i="6"/>
  <c r="P907" i="6"/>
  <c r="N907" i="6"/>
  <c r="S1242" i="6"/>
  <c r="R1242" i="6"/>
  <c r="T1242" i="6"/>
  <c r="T766" i="6"/>
  <c r="R766" i="6"/>
  <c r="S766" i="6"/>
  <c r="W1134" i="6"/>
  <c r="X1134" i="6"/>
  <c r="Q935" i="6"/>
  <c r="O38" i="9"/>
  <c r="U935" i="6"/>
  <c r="P993" i="6"/>
  <c r="N993" i="6"/>
  <c r="Q123" i="6"/>
  <c r="O8" i="9"/>
  <c r="U123" i="6"/>
  <c r="W546" i="6"/>
  <c r="X546" i="6"/>
  <c r="V1216" i="6"/>
  <c r="K1216" i="6"/>
  <c r="M1216" i="6" s="1"/>
  <c r="W1246" i="6"/>
  <c r="X1246" i="6"/>
  <c r="Y1246" i="6" s="1"/>
  <c r="W1470" i="6"/>
  <c r="X1470" i="6"/>
  <c r="Y1470" i="6" s="1"/>
  <c r="P936" i="6"/>
  <c r="N936" i="6"/>
  <c r="P1244" i="6"/>
  <c r="N1244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629" i="6"/>
  <c r="M629" i="6" s="1"/>
  <c r="V629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V1245" i="6"/>
  <c r="K1245" i="6"/>
  <c r="M1245" i="6" s="1"/>
  <c r="K1469" i="6"/>
  <c r="M1469" i="6" s="1"/>
  <c r="V1469" i="6"/>
  <c r="K1524" i="6"/>
  <c r="M1524" i="6" s="1"/>
  <c r="V1524" i="6"/>
  <c r="K125" i="6"/>
  <c r="M125" i="6" s="1"/>
  <c r="V125" i="6"/>
  <c r="X1385" i="6"/>
  <c r="Y1385" i="6" s="1"/>
  <c r="W1385" i="6"/>
  <c r="K1497" i="6"/>
  <c r="M1497" i="6" s="1"/>
  <c r="V1497" i="6"/>
  <c r="K348" i="6"/>
  <c r="M348" i="6" s="1"/>
  <c r="V348" i="6"/>
  <c r="P1272" i="6"/>
  <c r="N1272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N62" i="9"/>
  <c r="U1522" i="6"/>
  <c r="X630" i="6"/>
  <c r="Y630" i="6" s="1"/>
  <c r="W630" i="6"/>
  <c r="P515" i="6"/>
  <c r="N515" i="6"/>
  <c r="W1189" i="6"/>
  <c r="X1189" i="6"/>
  <c r="Y1189" i="6" s="1"/>
  <c r="Q514" i="6"/>
  <c r="N21" i="9"/>
  <c r="U514" i="6"/>
  <c r="X1050" i="6"/>
  <c r="Y1050" i="6" s="1"/>
  <c r="W1050" i="6"/>
  <c r="J1049" i="6"/>
  <c r="K1049" i="6" s="1"/>
  <c r="M1049" i="6" s="1"/>
  <c r="T934" i="6"/>
  <c r="R934" i="6"/>
  <c r="S934" i="6"/>
  <c r="W909" i="6"/>
  <c r="X909" i="6"/>
  <c r="Y909" i="6" s="1"/>
  <c r="T1381" i="6"/>
  <c r="S1381" i="6"/>
  <c r="R1381" i="6"/>
  <c r="R1046" i="6"/>
  <c r="T1046" i="6"/>
  <c r="S1046" i="6"/>
  <c r="X1525" i="6"/>
  <c r="Y1525" i="6" s="1"/>
  <c r="W1525" i="6"/>
  <c r="V1273" i="6"/>
  <c r="Q1214" i="6"/>
  <c r="N53" i="9"/>
  <c r="U1214" i="6"/>
  <c r="P124" i="6"/>
  <c r="N124" i="6"/>
  <c r="Q1186" i="6"/>
  <c r="N26" i="9"/>
  <c r="U1186" i="6"/>
  <c r="Q1495" i="6"/>
  <c r="O41" i="9"/>
  <c r="U1495" i="6"/>
  <c r="T262" i="6"/>
  <c r="S262" i="6"/>
  <c r="R262" i="6"/>
  <c r="W126" i="6"/>
  <c r="X126" i="6"/>
  <c r="Y126" i="6" s="1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V994" i="6"/>
  <c r="T1521" i="6"/>
  <c r="R1521" i="6"/>
  <c r="U1521" i="6" s="1"/>
  <c r="S1521" i="6"/>
  <c r="M75" i="9"/>
  <c r="T1494" i="6"/>
  <c r="S1494" i="6"/>
  <c r="R1494" i="6"/>
  <c r="T991" i="6"/>
  <c r="S991" i="6"/>
  <c r="R991" i="6"/>
  <c r="V1049" i="6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R73" i="6" l="1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W1582" i="6"/>
  <c r="X1582" i="6"/>
  <c r="U95" i="6"/>
  <c r="Q95" i="6"/>
  <c r="O20" i="9"/>
  <c r="R94" i="6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1441" i="6"/>
  <c r="Q61" i="9"/>
  <c r="U144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T1214" i="6"/>
  <c r="W910" i="6"/>
  <c r="X910" i="6"/>
  <c r="Y910" i="6" s="1"/>
  <c r="J1050" i="6"/>
  <c r="K1050" i="6" s="1"/>
  <c r="M1050" i="6" s="1"/>
  <c r="W1051" i="6"/>
  <c r="X1051" i="6"/>
  <c r="Y1051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629" i="6"/>
  <c r="N629" i="6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T1440" i="6"/>
  <c r="R1440" i="6"/>
  <c r="S1440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W1499" i="6"/>
  <c r="X1499" i="6"/>
  <c r="Y1499" i="6" s="1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V1050" i="6"/>
  <c r="V1189" i="6"/>
  <c r="K1189" i="6"/>
  <c r="M1189" i="6" s="1"/>
  <c r="W631" i="6"/>
  <c r="X631" i="6"/>
  <c r="Y631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Q993" i="6"/>
  <c r="Q50" i="9"/>
  <c r="U993" i="6"/>
  <c r="W518" i="6"/>
  <c r="X518" i="6"/>
  <c r="Y518" i="6" s="1"/>
  <c r="S1382" i="6"/>
  <c r="T1382" i="6"/>
  <c r="R1382" i="6"/>
  <c r="S374" i="6"/>
  <c r="R374" i="6"/>
  <c r="T374" i="6"/>
  <c r="N68" i="9"/>
  <c r="V938" i="6"/>
  <c r="K938" i="6"/>
  <c r="M938" i="6" s="1"/>
  <c r="Q1383" i="6"/>
  <c r="O54" i="9"/>
  <c r="U1383" i="6"/>
  <c r="W1554" i="6"/>
  <c r="X1554" i="6"/>
  <c r="Y1554" i="6" s="1"/>
  <c r="K1498" i="6"/>
  <c r="M1498" i="6" s="1"/>
  <c r="V1498" i="6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630" i="6"/>
  <c r="M630" i="6" s="1"/>
  <c r="V630" i="6"/>
  <c r="K377" i="6"/>
  <c r="M377" i="6" s="1"/>
  <c r="V377" i="6"/>
  <c r="P1497" i="6"/>
  <c r="N1497" i="6"/>
  <c r="Q1468" i="6"/>
  <c r="P29" i="9"/>
  <c r="U1468" i="6"/>
  <c r="Q936" i="6"/>
  <c r="P38" i="9"/>
  <c r="U936" i="6"/>
  <c r="K1246" i="6"/>
  <c r="M1246" i="6" s="1"/>
  <c r="V1246" i="6"/>
  <c r="Q907" i="6"/>
  <c r="O24" i="9"/>
  <c r="U907" i="6"/>
  <c r="Q1496" i="6"/>
  <c r="P41" i="9"/>
  <c r="U1496" i="6"/>
  <c r="R1102" i="6"/>
  <c r="T1102" i="6"/>
  <c r="S1102" i="6"/>
  <c r="Q1048" i="6"/>
  <c r="P51" i="9"/>
  <c r="U1048" i="6"/>
  <c r="P516" i="6"/>
  <c r="N516" i="6"/>
  <c r="W939" i="6"/>
  <c r="X939" i="6"/>
  <c r="Y939" i="6" s="1"/>
  <c r="P769" i="6"/>
  <c r="N769" i="6"/>
  <c r="V1443" i="6"/>
  <c r="K1443" i="6"/>
  <c r="M1443" i="6" s="1"/>
  <c r="K770" i="6"/>
  <c r="M770" i="6" s="1"/>
  <c r="V770" i="6"/>
  <c r="P1049" i="6"/>
  <c r="N1049" i="6"/>
  <c r="P1104" i="6"/>
  <c r="N1104" i="6"/>
  <c r="Q1215" i="6"/>
  <c r="O53" i="9"/>
  <c r="U1215" i="6"/>
  <c r="P994" i="6"/>
  <c r="N994" i="6"/>
  <c r="P265" i="6"/>
  <c r="N265" i="6"/>
  <c r="X127" i="6"/>
  <c r="Y127" i="6" s="1"/>
  <c r="W127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1247" i="6"/>
  <c r="X1247" i="6"/>
  <c r="Y1247" i="6" s="1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W1444" i="6"/>
  <c r="X1444" i="6"/>
  <c r="Y1444" i="6" s="1"/>
  <c r="R767" i="6"/>
  <c r="T767" i="6"/>
  <c r="S767" i="6"/>
  <c r="X771" i="6"/>
  <c r="Y771" i="6" s="1"/>
  <c r="W771" i="6"/>
  <c r="K1105" i="6"/>
  <c r="M1105" i="6" s="1"/>
  <c r="V1105" i="6"/>
  <c r="K266" i="6"/>
  <c r="M266" i="6" s="1"/>
  <c r="V266" i="6"/>
  <c r="P1442" i="6"/>
  <c r="N1442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T123" i="6"/>
  <c r="R123" i="6"/>
  <c r="S123" i="6"/>
  <c r="O67" i="9"/>
  <c r="X1359" i="6"/>
  <c r="W1359" i="6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P76" i="6" l="1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K1444" i="6"/>
  <c r="M1444" i="6" s="1"/>
  <c r="V1444" i="6"/>
  <c r="V1106" i="6"/>
  <c r="K1106" i="6"/>
  <c r="M1106" i="6" s="1"/>
  <c r="Q1384" i="6"/>
  <c r="P54" i="9"/>
  <c r="U1384" i="6"/>
  <c r="K1247" i="6"/>
  <c r="M1247" i="6" s="1"/>
  <c r="V1247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W436" i="6"/>
  <c r="X436" i="6"/>
  <c r="W1136" i="6"/>
  <c r="X1136" i="6"/>
  <c r="V1051" i="6"/>
  <c r="Q1442" i="6"/>
  <c r="R61" i="9"/>
  <c r="U1442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266" i="6"/>
  <c r="N266" i="6"/>
  <c r="W1248" i="6"/>
  <c r="X1248" i="6"/>
  <c r="Y1248" i="6" s="1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J1051" i="6"/>
  <c r="K1051" i="6" s="1"/>
  <c r="M1051" i="6" s="1"/>
  <c r="X1052" i="6"/>
  <c r="Y1052" i="6" s="1"/>
  <c r="W1052" i="6"/>
  <c r="W1276" i="6"/>
  <c r="J1275" i="6"/>
  <c r="X1276" i="6"/>
  <c r="Y1276" i="6" s="1"/>
  <c r="P321" i="6"/>
  <c r="N321" i="6"/>
  <c r="W632" i="6"/>
  <c r="X632" i="6"/>
  <c r="Y632" i="6" s="1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K771" i="6"/>
  <c r="M771" i="6" s="1"/>
  <c r="V771" i="6"/>
  <c r="V996" i="6"/>
  <c r="Q265" i="6"/>
  <c r="Q10" i="9"/>
  <c r="U265" i="6"/>
  <c r="P1443" i="6"/>
  <c r="N1443" i="6"/>
  <c r="R1048" i="6"/>
  <c r="T1048" i="6"/>
  <c r="S1048" i="6"/>
  <c r="T1496" i="6"/>
  <c r="R1496" i="6"/>
  <c r="S1496" i="6"/>
  <c r="W1191" i="6"/>
  <c r="X1191" i="6"/>
  <c r="Y1191" i="6" s="1"/>
  <c r="T993" i="6"/>
  <c r="S993" i="6"/>
  <c r="R993" i="6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T1441" i="6"/>
  <c r="R1441" i="6"/>
  <c r="S1441" i="6"/>
  <c r="X1360" i="6"/>
  <c r="W1360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O66" i="9"/>
  <c r="O76" i="9"/>
  <c r="Q1245" i="6"/>
  <c r="Q27" i="9"/>
  <c r="U1245" i="6"/>
  <c r="P1050" i="6"/>
  <c r="N1050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X1445" i="6"/>
  <c r="Y1445" i="6" s="1"/>
  <c r="W1445" i="6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Q994" i="6"/>
  <c r="R50" i="9"/>
  <c r="U994" i="6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631" i="6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P995" i="6" l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V1052" i="6"/>
  <c r="X941" i="6"/>
  <c r="Y941" i="6" s="1"/>
  <c r="W941" i="6"/>
  <c r="K1248" i="6"/>
  <c r="M1248" i="6" s="1"/>
  <c r="V1248" i="6"/>
  <c r="V128" i="6"/>
  <c r="K128" i="6"/>
  <c r="M128" i="6" s="1"/>
  <c r="P1051" i="6"/>
  <c r="N1051" i="6"/>
  <c r="Q995" i="6"/>
  <c r="S50" i="9"/>
  <c r="U995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Q1443" i="6"/>
  <c r="S61" i="9"/>
  <c r="U144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49" i="6"/>
  <c r="Y1249" i="6" s="1"/>
  <c r="W1249" i="6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X1304" i="6"/>
  <c r="W1304" i="6"/>
  <c r="T265" i="6"/>
  <c r="S265" i="6"/>
  <c r="R265" i="6"/>
  <c r="Q1525" i="6"/>
  <c r="Q62" i="9"/>
  <c r="U1525" i="6"/>
  <c r="X1220" i="6"/>
  <c r="Y1220" i="6" s="1"/>
  <c r="W1220" i="6"/>
  <c r="K632" i="6"/>
  <c r="M632" i="6" s="1"/>
  <c r="V632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T1442" i="6"/>
  <c r="R1442" i="6"/>
  <c r="S1442" i="6"/>
  <c r="X437" i="6"/>
  <c r="W437" i="6"/>
  <c r="P1444" i="6"/>
  <c r="N1444" i="6"/>
  <c r="W1473" i="6"/>
  <c r="X1473" i="6"/>
  <c r="Y1473" i="6" s="1"/>
  <c r="K911" i="6"/>
  <c r="M911" i="6" s="1"/>
  <c r="V911" i="6"/>
  <c r="K1445" i="6"/>
  <c r="M1445" i="6" s="1"/>
  <c r="V1445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W1446" i="6"/>
  <c r="X1446" i="6"/>
  <c r="Y1446" i="6" s="1"/>
  <c r="S348" i="6"/>
  <c r="T348" i="6"/>
  <c r="R348" i="6"/>
  <c r="P66" i="9"/>
  <c r="P76" i="9"/>
  <c r="P1190" i="6"/>
  <c r="N1190" i="6"/>
  <c r="P1275" i="6"/>
  <c r="N1275" i="6"/>
  <c r="P996" i="6"/>
  <c r="N996" i="6"/>
  <c r="W17" i="6"/>
  <c r="X17" i="6"/>
  <c r="W633" i="6"/>
  <c r="X633" i="6"/>
  <c r="Y633" i="6" s="1"/>
  <c r="W1053" i="6"/>
  <c r="J1052" i="6"/>
  <c r="K1052" i="6" s="1"/>
  <c r="M1052" i="6" s="1"/>
  <c r="X1053" i="6"/>
  <c r="Y1053" i="6" s="1"/>
  <c r="Q1246" i="6"/>
  <c r="R27" i="9"/>
  <c r="U1246" i="6"/>
  <c r="P378" i="6"/>
  <c r="N378" i="6"/>
  <c r="T516" i="6"/>
  <c r="R516" i="6"/>
  <c r="S516" i="6"/>
  <c r="P70" i="9"/>
  <c r="P127" i="6"/>
  <c r="N127" i="6"/>
  <c r="X80" i="6" l="1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Q127" i="6"/>
  <c r="S8" i="9"/>
  <c r="U127" i="6"/>
  <c r="Q378" i="6"/>
  <c r="R47" i="9"/>
  <c r="U378" i="6"/>
  <c r="T1246" i="6"/>
  <c r="S1246" i="6"/>
  <c r="R1246" i="6"/>
  <c r="V1446" i="6"/>
  <c r="K1446" i="6"/>
  <c r="M1446" i="6" s="1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T1443" i="6"/>
  <c r="R1443" i="6"/>
  <c r="S1443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P997" i="6"/>
  <c r="N997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X1250" i="6"/>
  <c r="Y1250" i="6" s="1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V1053" i="6"/>
  <c r="X1447" i="6"/>
  <c r="Y1447" i="6" s="1"/>
  <c r="W1447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X1054" i="6"/>
  <c r="Y1054" i="6" s="1"/>
  <c r="J1053" i="6"/>
  <c r="K1053" i="6" s="1"/>
  <c r="M1053" i="6" s="1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P1445" i="6"/>
  <c r="N1445" i="6"/>
  <c r="Q1444" i="6"/>
  <c r="T61" i="9"/>
  <c r="U1444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K1249" i="6"/>
  <c r="M1249" i="6" s="1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Q75" i="9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U78" i="6" l="1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W1448" i="6"/>
  <c r="X1448" i="6"/>
  <c r="Y1448" i="6" s="1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V1447" i="6"/>
  <c r="K1447" i="6"/>
  <c r="M1447" i="6" s="1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P1446" i="6"/>
  <c r="N1446" i="6"/>
  <c r="Q128" i="6"/>
  <c r="T8" i="9"/>
  <c r="U128" i="6"/>
  <c r="T1106" i="6"/>
  <c r="S1106" i="6"/>
  <c r="R1106" i="6"/>
  <c r="Q1472" i="6"/>
  <c r="T29" i="9"/>
  <c r="U1472" i="6"/>
  <c r="T1444" i="6"/>
  <c r="R1444" i="6"/>
  <c r="S1444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Q1445" i="6"/>
  <c r="U61" i="9"/>
  <c r="U1445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P998" i="6"/>
  <c r="N99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V81" i="6" l="1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P1447" i="6"/>
  <c r="N1447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Q1446" i="6"/>
  <c r="V61" i="9"/>
  <c r="U1446" i="6"/>
  <c r="K1390" i="6"/>
  <c r="M1390" i="6" s="1"/>
  <c r="V1390" i="6"/>
  <c r="T1107" i="6"/>
  <c r="R1107" i="6"/>
  <c r="S1107" i="6"/>
  <c r="P999" i="6"/>
  <c r="N999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K1448" i="6"/>
  <c r="M1448" i="6" s="1"/>
  <c r="V1448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T1445" i="6"/>
  <c r="R1445" i="6"/>
  <c r="S1445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1449" i="6"/>
  <c r="X1449" i="6"/>
  <c r="Y1449" i="6" s="1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W83" i="6" l="1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1448" i="6"/>
  <c r="N1448" i="6"/>
  <c r="P382" i="6"/>
  <c r="N382" i="6"/>
  <c r="Q999" i="6"/>
  <c r="W50" i="9"/>
  <c r="U999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1000" i="6"/>
  <c r="N1000" i="6"/>
  <c r="P635" i="6"/>
  <c r="N635" i="6"/>
  <c r="T941" i="6"/>
  <c r="R941" i="6"/>
  <c r="S941" i="6"/>
  <c r="W1450" i="6"/>
  <c r="X1450" i="6"/>
  <c r="Y1450" i="6" s="1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T1108" i="6"/>
  <c r="S1108" i="6"/>
  <c r="R1108" i="6"/>
  <c r="V915" i="6"/>
  <c r="K915" i="6"/>
  <c r="M915" i="6" s="1"/>
  <c r="T1446" i="6"/>
  <c r="R1446" i="6"/>
  <c r="S1446" i="6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K1449" i="6"/>
  <c r="M1449" i="6" s="1"/>
  <c r="V1449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Q1447" i="6"/>
  <c r="W61" i="9"/>
  <c r="U1447" i="6"/>
  <c r="X1392" i="6"/>
  <c r="Y1392" i="6" s="1"/>
  <c r="W1392" i="6"/>
  <c r="P522" i="6"/>
  <c r="N522" i="6"/>
  <c r="T1473" i="6"/>
  <c r="R1473" i="6"/>
  <c r="S1473" i="6"/>
  <c r="Q1054" i="6"/>
  <c r="V51" i="9"/>
  <c r="U1054" i="6"/>
  <c r="R80" i="6" l="1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P1449" i="6"/>
  <c r="N1449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Q1448" i="6"/>
  <c r="X61" i="9"/>
  <c r="U1448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K1450" i="6"/>
  <c r="M1450" i="6" s="1"/>
  <c r="V1450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X1451" i="6"/>
  <c r="Y1451" i="6" s="1"/>
  <c r="W145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T1447" i="6"/>
  <c r="R1447" i="6"/>
  <c r="S1447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X85" i="6" l="1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W1452" i="6"/>
  <c r="X1452" i="6"/>
  <c r="Y1452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P1450" i="6"/>
  <c r="N1450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P1002" i="6"/>
  <c r="N1002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K1451" i="6"/>
  <c r="M1451" i="6" s="1"/>
  <c r="V1451" i="6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T1448" i="6"/>
  <c r="R1448" i="6"/>
  <c r="S1448" i="6"/>
  <c r="Q1391" i="6"/>
  <c r="W54" i="9"/>
  <c r="U1391" i="6"/>
  <c r="P328" i="6"/>
  <c r="N328" i="6"/>
  <c r="K1478" i="6"/>
  <c r="M1478" i="6" s="1"/>
  <c r="V1478" i="6"/>
  <c r="K134" i="6"/>
  <c r="M134" i="6" s="1"/>
  <c r="V134" i="6"/>
  <c r="Q1449" i="6"/>
  <c r="Y61" i="9"/>
  <c r="U1449" i="6"/>
  <c r="Q83" i="6" l="1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P1451" i="6"/>
  <c r="N1451" i="6"/>
  <c r="T1449" i="6"/>
  <c r="R1449" i="6"/>
  <c r="S1449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P1003" i="6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Q1450" i="6"/>
  <c r="Z61" i="9"/>
  <c r="U1450" i="6"/>
  <c r="W1311" i="6"/>
  <c r="X1311" i="6"/>
  <c r="K386" i="6"/>
  <c r="M386" i="6" s="1"/>
  <c r="V386" i="6"/>
  <c r="Q1112" i="6"/>
  <c r="X52" i="9"/>
  <c r="U1112" i="6"/>
  <c r="K1452" i="6"/>
  <c r="M1452" i="6" s="1"/>
  <c r="V145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W1453" i="6"/>
  <c r="X1453" i="6"/>
  <c r="Y145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85" i="6" l="1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453" i="6"/>
  <c r="M1453" i="6" s="1"/>
  <c r="V1453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X1454" i="6"/>
  <c r="Y1454" i="6" s="1"/>
  <c r="W1454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Q1451" i="6"/>
  <c r="AA61" i="9"/>
  <c r="U1451" i="6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P1004" i="6"/>
  <c r="N1004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P1452" i="6"/>
  <c r="N1452" i="6"/>
  <c r="T1450" i="6"/>
  <c r="R1450" i="6"/>
  <c r="S1450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R84" i="6" l="1"/>
  <c r="T84" i="6"/>
  <c r="S84" i="6"/>
  <c r="AF69" i="9"/>
  <c r="AG5" i="9"/>
  <c r="Q85" i="6"/>
  <c r="U85" i="6"/>
  <c r="X1005" i="6"/>
  <c r="Y1005" i="6" s="1"/>
  <c r="K1005" i="6" s="1"/>
  <c r="M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T1451" i="6"/>
  <c r="R1451" i="6"/>
  <c r="S1451" i="6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W1455" i="6"/>
  <c r="X1455" i="6"/>
  <c r="Y1455" i="6" s="1"/>
  <c r="P1453" i="6"/>
  <c r="N1453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N1005" i="6"/>
  <c r="T329" i="6"/>
  <c r="S329" i="6"/>
  <c r="R329" i="6"/>
  <c r="Q1452" i="6"/>
  <c r="AB61" i="9"/>
  <c r="U1452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V1454" i="6"/>
  <c r="K1454" i="6"/>
  <c r="M1454" i="6" s="1"/>
  <c r="Q330" i="6"/>
  <c r="Z60" i="9"/>
  <c r="U330" i="6"/>
  <c r="Q1283" i="6"/>
  <c r="AA40" i="9"/>
  <c r="U1283" i="6"/>
  <c r="R85" i="6" l="1"/>
  <c r="S85" i="6"/>
  <c r="T85" i="6"/>
  <c r="AG69" i="9"/>
  <c r="X1006" i="6"/>
  <c r="Y1006" i="6" s="1"/>
  <c r="K1006" i="6" s="1"/>
  <c r="M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P1006" i="6"/>
  <c r="N1006" i="6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T1452" i="6"/>
  <c r="R1452" i="6"/>
  <c r="S1452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P1454" i="6"/>
  <c r="N1454" i="6"/>
  <c r="S1226" i="6"/>
  <c r="R1226" i="6"/>
  <c r="T1226" i="6"/>
  <c r="P332" i="6"/>
  <c r="N332" i="6"/>
  <c r="X27" i="6"/>
  <c r="W27" i="6"/>
  <c r="Q1453" i="6"/>
  <c r="AC61" i="9"/>
  <c r="U1453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K1455" i="6"/>
  <c r="M1455" i="6" s="1"/>
  <c r="V1455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1456" i="6"/>
  <c r="X1456" i="6"/>
  <c r="Y1456" i="6" s="1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X1007" i="6" l="1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V1456" i="6"/>
  <c r="K1456" i="6"/>
  <c r="M1456" i="6" s="1"/>
  <c r="P1201" i="6"/>
  <c r="N1201" i="6"/>
  <c r="Q1061" i="6"/>
  <c r="AC51" i="9"/>
  <c r="U1061" i="6"/>
  <c r="T1199" i="6"/>
  <c r="R1199" i="6"/>
  <c r="S1199" i="6"/>
  <c r="W1457" i="6"/>
  <c r="X1457" i="6"/>
  <c r="Y1457" i="6" s="1"/>
  <c r="P1455" i="6"/>
  <c r="N1455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Q1454" i="6"/>
  <c r="AD61" i="9"/>
  <c r="U1454" i="6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T1453" i="6"/>
  <c r="R1453" i="6"/>
  <c r="S1453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N1007" i="6" l="1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N1008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455" i="6"/>
  <c r="AE61" i="9"/>
  <c r="U1455" i="6"/>
  <c r="Q1007" i="6"/>
  <c r="AE50" i="9"/>
  <c r="U1007" i="6"/>
  <c r="P1456" i="6"/>
  <c r="N1456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T1454" i="6"/>
  <c r="R1454" i="6"/>
  <c r="S1454" i="6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K1457" i="6"/>
  <c r="M1457" i="6" s="1"/>
  <c r="V1457" i="6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X1009" i="6" l="1"/>
  <c r="Y1009" i="6" s="1"/>
  <c r="K1009" i="6" s="1"/>
  <c r="M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P1009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P1457" i="6"/>
  <c r="N1457" i="6"/>
  <c r="K785" i="6"/>
  <c r="M785" i="6" s="1"/>
  <c r="V785" i="6"/>
  <c r="T642" i="6"/>
  <c r="R642" i="6"/>
  <c r="S642" i="6"/>
  <c r="Q1456" i="6"/>
  <c r="AF61" i="9"/>
  <c r="U1456" i="6"/>
  <c r="T1455" i="6"/>
  <c r="R1455" i="6"/>
  <c r="S1455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Q1567" i="6" l="1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56" i="6"/>
  <c r="R1456" i="6"/>
  <c r="S1456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Q1457" i="6"/>
  <c r="AG61" i="9"/>
  <c r="U1457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P1569" i="6" l="1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457" i="6"/>
  <c r="R1457" i="6"/>
  <c r="S1457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P7" i="8" l="1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L8" i="7" l="1"/>
  <c r="H7" i="8"/>
  <c r="J7" i="8" s="1"/>
  <c r="F7" i="8"/>
  <c r="I7" i="8"/>
  <c r="N7" i="8"/>
  <c r="G8" i="7"/>
  <c r="F8" i="7"/>
  <c r="D8" i="7"/>
  <c r="T1569" i="6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H8" i="7" l="1"/>
  <c r="J8" i="7" s="1"/>
  <c r="M7" i="8"/>
  <c r="AJ5" i="9" s="1"/>
  <c r="K8" i="7"/>
  <c r="AJ69" i="9" s="1"/>
  <c r="O50" i="8"/>
  <c r="O7" i="8"/>
  <c r="AH5" i="9"/>
  <c r="AH69" i="9"/>
  <c r="AI5" i="9"/>
  <c r="L7" i="8"/>
  <c r="AI69" i="9"/>
  <c r="J50" i="8"/>
  <c r="AH55" i="9"/>
  <c r="Q50" i="8"/>
  <c r="AL55" i="9" s="1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L16" i="8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O8" i="7" l="1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<sst xmlns="http://schemas.openxmlformats.org/spreadsheetml/2006/main" count="12862" uniqueCount="2461">
  <si>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</si>
  <si>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</si>
  <si>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</si>
  <si>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</si>
  <si>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</si>
  <si>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</si>
  <si>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</si>
  <si>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</si>
  <si>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</si>
  <si>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</si>
  <si>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</si>
  <si>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</si>
  <si>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</si>
  <si>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</si>
  <si>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</si>
  <si>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</si>
  <si>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</si>
  <si>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</si>
  <si>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</si>
  <si>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</si>
  <si>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</si>
  <si>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</si>
  <si>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</si>
  <si>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</si>
  <si>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</si>
  <si>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</si>
  <si>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</si>
  <si>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</si>
  <si>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</si>
  <si>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</si>
  <si>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</si>
  <si>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</si>
  <si>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</si>
  <si>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</si>
  <si>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</si>
  <si>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</si>
  <si>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</si>
  <si>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</si>
  <si>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</si>
  <si>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</si>
  <si>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</si>
  <si>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</si>
  <si>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</si>
  <si>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</si>
  <si>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</si>
  <si>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</si>
  <si>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</si>
  <si>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</si>
  <si>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</si>
  <si>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</si>
  <si>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</si>
  <si>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</si>
  <si>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</si>
  <si>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</si>
  <si>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</si>
  <si>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</si>
  <si>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</si>
  <si>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</si>
  <si>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</si>
  <si>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</si>
  <si>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</si>
  <si>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</si>
  <si>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</si>
  <si>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</si>
  <si>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</si>
  <si>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</si>
  <si>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</si>
  <si>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</si>
  <si>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</si>
  <si>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</si>
  <si>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</si>
  <si>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</si>
  <si>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</si>
  <si>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</si>
  <si>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</si>
  <si>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</si>
  <si>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</si>
  <si>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</si>
  <si>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</si>
  <si>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</si>
  <si>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</si>
  <si>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</si>
  <si>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</si>
  <si>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</si>
  <si>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</si>
  <si>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</si>
  <si>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</si>
  <si>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</si>
  <si>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</si>
  <si>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</si>
  <si>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</si>
  <si>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</si>
  <si>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</si>
  <si>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</si>
  <si>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</si>
  <si>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</si>
  <si>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</si>
  <si>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</si>
  <si>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</si>
  <si>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</si>
  <si>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</si>
  <si>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</si>
  <si>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</si>
  <si>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</si>
  <si>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</si>
  <si>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</si>
  <si>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</si>
  <si>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</si>
  <si>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</si>
  <si>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</si>
  <si>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</si>
  <si>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</si>
  <si>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</si>
  <si>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</si>
  <si>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</si>
  <si>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</si>
  <si>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</si>
  <si>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</si>
  <si>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</si>
  <si>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</si>
  <si>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</si>
  <si>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</si>
  <si>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</si>
  <si>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</si>
  <si>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</si>
  <si>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</si>
  <si>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</si>
  <si>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</si>
  <si>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</si>
  <si>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</si>
  <si>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</si>
  <si>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</si>
  <si>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</si>
  <si>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</si>
  <si>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</si>
  <si>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</si>
  <si>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</si>
  <si>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</si>
  <si>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</si>
  <si>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</si>
  <si>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</si>
  <si>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</si>
  <si>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</si>
  <si>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</si>
  <si>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</si>
  <si>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</si>
  <si>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</si>
  <si>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</si>
  <si>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</si>
  <si>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</si>
  <si>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</si>
  <si>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</si>
  <si>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</si>
  <si>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</si>
  <si>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</si>
  <si>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</si>
  <si>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</si>
  <si>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</si>
  <si>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</si>
  <si>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</si>
  <si>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</si>
  <si>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</si>
  <si>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</si>
  <si>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</si>
  <si>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</si>
  <si>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</si>
  <si>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</si>
  <si>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</si>
  <si>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</si>
  <si>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</si>
  <si>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</si>
  <si>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</si>
  <si>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</si>
  <si>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</si>
  <si>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</si>
  <si>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</si>
  <si>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</si>
  <si>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</si>
  <si>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</si>
  <si>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</si>
  <si>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</si>
  <si>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</si>
  <si>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</si>
  <si>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</si>
  <si>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</si>
  <si>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</si>
  <si>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</si>
  <si>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</si>
  <si>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</si>
  <si>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</si>
  <si>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</si>
  <si>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</si>
  <si>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</si>
  <si>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</si>
  <si>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</si>
  <si>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</si>
  <si>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</si>
  <si>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</si>
  <si>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</si>
  <si>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</si>
  <si>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</si>
  <si>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</si>
  <si>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</si>
  <si>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</si>
  <si>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</si>
  <si>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</si>
  <si>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</si>
  <si>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</si>
  <si>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</si>
  <si>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</si>
  <si>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</si>
  <si>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</si>
  <si>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</si>
  <si>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</si>
  <si>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</si>
  <si>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</si>
  <si>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</si>
  <si>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</si>
  <si>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</si>
  <si>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</si>
  <si>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</si>
  <si>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</si>
  <si>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</si>
  <si>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</si>
  <si>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</si>
  <si>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</si>
  <si>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</si>
  <si>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</si>
  <si>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</si>
  <si>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</si>
  <si>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</si>
  <si>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</si>
  <si>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</si>
  <si>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</si>
  <si>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</si>
  <si>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</si>
  <si>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</si>
  <si>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</si>
  <si>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</si>
  <si>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</si>
  <si>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</si>
  <si>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</si>
  <si>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</si>
  <si>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</si>
  <si>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</si>
  <si>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</si>
  <si>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</si>
  <si>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</si>
  <si>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</si>
  <si>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</si>
  <si>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</si>
  <si>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</si>
  <si>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</si>
  <si>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</si>
  <si>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</si>
  <si>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</si>
  <si>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</si>
  <si>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</si>
  <si>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</si>
  <si>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</si>
  <si>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</si>
  <si>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</si>
  <si>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</si>
  <si>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</si>
  <si>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</si>
  <si>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</si>
  <si>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</si>
  <si>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</si>
  <si>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</si>
  <si>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</si>
  <si>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</si>
  <si>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</si>
  <si>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</si>
  <si>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</si>
  <si>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</si>
  <si>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</si>
  <si>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</si>
  <si>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</si>
  <si>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</si>
  <si>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</si>
  <si>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</si>
  <si>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</si>
  <si>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</si>
  <si>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</si>
  <si>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</si>
  <si>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</si>
  <si>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</si>
  <si>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</si>
  <si>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</si>
  <si>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</si>
  <si>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</si>
  <si>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</si>
  <si>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</si>
  <si>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</si>
  <si>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</si>
  <si>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</si>
  <si>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</si>
  <si>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</si>
  <si>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</si>
  <si>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</si>
  <si>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</si>
  <si>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</si>
  <si>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</si>
  <si>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</si>
  <si>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</si>
  <si>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</si>
  <si>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</si>
  <si>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</si>
  <si>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</si>
  <si>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</si>
  <si>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</si>
  <si>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</si>
  <si>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</si>
  <si>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</si>
  <si>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</si>
  <si>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</si>
  <si>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</si>
  <si>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</si>
  <si>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</si>
  <si>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</si>
  <si>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</si>
  <si>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</si>
  <si>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</si>
  <si>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</si>
  <si>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</si>
  <si>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</si>
  <si>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</si>
  <si>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</si>
  <si>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</si>
  <si>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</si>
  <si>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</si>
  <si>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</si>
  <si>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</si>
  <si>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</si>
  <si>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</si>
  <si>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</si>
  <si>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</si>
  <si>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</si>
  <si>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</si>
  <si>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</si>
  <si>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</si>
  <si>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</si>
  <si>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</si>
  <si>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</si>
  <si>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</si>
  <si>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</si>
  <si>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</si>
  <si>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</si>
  <si>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</si>
  <si>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</si>
  <si>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</si>
  <si>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</si>
  <si>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</si>
  <si>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</si>
  <si>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</si>
  <si>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</si>
  <si>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</si>
  <si>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</si>
  <si>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</si>
  <si>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</si>
  <si>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</si>
  <si>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</si>
  <si>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</si>
  <si>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</si>
  <si>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</si>
  <si>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</si>
  <si>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</si>
  <si>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</si>
  <si>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</si>
  <si>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</si>
  <si>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</si>
  <si>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</si>
  <si>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</si>
  <si>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</si>
  <si>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</si>
  <si>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</si>
  <si>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</si>
  <si>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</si>
  <si>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</si>
  <si>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</si>
  <si>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</si>
  <si>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</si>
  <si>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</si>
  <si>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</si>
  <si>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</si>
  <si>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</si>
  <si>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</si>
  <si>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</si>
  <si>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</si>
  <si>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</si>
  <si>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</si>
  <si>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</si>
  <si>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</si>
  <si>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</si>
  <si>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</si>
  <si>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</si>
  <si>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</si>
  <si>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</si>
  <si>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</si>
  <si>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</si>
  <si>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</si>
  <si>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</si>
  <si>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</si>
  <si>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</si>
  <si>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</si>
  <si>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</si>
  <si>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</si>
  <si>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</si>
  <si>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</si>
  <si>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</si>
  <si>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</si>
  <si>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</si>
  <si>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</si>
  <si>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</si>
  <si>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</si>
  <si>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</si>
  <si>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</si>
  <si>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</si>
  <si>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</si>
  <si>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</si>
  <si>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</si>
  <si>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</si>
  <si>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</si>
  <si>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</si>
  <si>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</si>
  <si>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</si>
  <si>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</si>
  <si>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</si>
  <si>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</si>
  <si>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</si>
  <si>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</si>
  <si>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</si>
  <si>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</si>
  <si>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</si>
  <si>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</si>
  <si>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</si>
  <si>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</si>
  <si>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</si>
  <si>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</si>
  <si>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</si>
  <si>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</si>
  <si>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</si>
  <si>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</si>
  <si>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</si>
  <si>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</si>
  <si>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</si>
  <si>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</si>
  <si>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</si>
  <si>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</si>
  <si>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</si>
  <si>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</si>
  <si>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</si>
  <si>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</si>
  <si>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</si>
  <si>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</si>
  <si>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</si>
  <si>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</si>
  <si>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</si>
  <si>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</si>
  <si>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</si>
  <si>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</si>
  <si>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</si>
  <si>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</si>
  <si>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</si>
  <si>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</si>
  <si>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</si>
  <si>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</si>
  <si>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</si>
  <si>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</si>
  <si>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</si>
  <si>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</si>
  <si>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</si>
  <si>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</si>
  <si>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</si>
  <si>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</si>
  <si>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</si>
  <si>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</si>
  <si>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</si>
  <si>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</si>
  <si>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</si>
  <si>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</si>
  <si>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</si>
  <si>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</si>
  <si>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</si>
  <si>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</si>
  <si>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</si>
  <si>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</si>
  <si>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</si>
  <si>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</si>
  <si>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</si>
  <si>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</si>
  <si>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</si>
  <si>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</si>
  <si>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</si>
  <si>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</si>
  <si>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</si>
  <si>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</si>
  <si>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</si>
  <si>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</si>
  <si>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</si>
  <si>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</si>
  <si>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</si>
  <si>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</si>
  <si>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</si>
  <si>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</si>
  <si>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</si>
  <si>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</si>
  <si>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</si>
  <si>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</si>
  <si>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</si>
  <si>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</si>
  <si>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</si>
  <si>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</si>
  <si>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</si>
  <si>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</si>
  <si>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</si>
  <si>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</si>
  <si>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</si>
  <si>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</si>
  <si>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</si>
  <si>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</si>
  <si>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</si>
  <si>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</si>
  <si>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</si>
  <si>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</si>
  <si>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</si>
  <si>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</si>
  <si>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</si>
  <si>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</si>
  <si>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</si>
  <si>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</si>
  <si>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</si>
  <si>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</si>
  <si>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</si>
  <si>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</si>
  <si>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</si>
  <si>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</si>
  <si>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</si>
  <si>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</si>
  <si>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</si>
  <si>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</si>
  <si>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</si>
  <si>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</si>
  <si>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</si>
  <si>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</si>
  <si>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</si>
  <si>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</si>
  <si>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</si>
  <si>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</si>
  <si>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</si>
  <si>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</si>
  <si>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</si>
  <si>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</si>
  <si>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</si>
  <si>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</si>
  <si>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</si>
  <si>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</si>
  <si>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</si>
  <si>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</si>
  <si>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</si>
  <si>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</si>
  <si>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</si>
  <si>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</si>
  <si>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</si>
  <si>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</si>
  <si>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</si>
  <si>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</si>
  <si>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</si>
  <si>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</si>
  <si>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</si>
  <si>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</si>
  <si>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</si>
  <si>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</si>
  <si>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</si>
  <si>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</si>
  <si>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</si>
  <si>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</si>
  <si>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</si>
  <si>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</si>
  <si>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</si>
  <si>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</si>
  <si>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</si>
  <si>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</si>
  <si>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</si>
  <si>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</si>
  <si>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</si>
  <si>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</si>
  <si>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</si>
  <si>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</si>
  <si>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</si>
  <si>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</si>
  <si>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</si>
  <si>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</si>
  <si>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</si>
  <si>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</si>
  <si>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</si>
  <si>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</si>
  <si>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</si>
  <si>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</si>
  <si>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</si>
  <si>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</si>
  <si>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</si>
  <si>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</si>
  <si>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</si>
  <si>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</si>
  <si>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</si>
  <si>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</si>
  <si>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</si>
  <si>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</si>
  <si>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</si>
  <si>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</si>
  <si>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</si>
  <si>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</si>
  <si>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</si>
  <si>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</si>
  <si>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</si>
  <si>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</si>
  <si>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</si>
  <si>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</si>
  <si>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</si>
  <si>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</si>
  <si>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</si>
  <si>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</si>
  <si>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</si>
  <si>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</si>
  <si>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</si>
  <si>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</si>
  <si>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</si>
  <si>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</si>
  <si>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</si>
  <si>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</si>
  <si>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</si>
  <si>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</si>
  <si>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</si>
  <si>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</si>
  <si>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</si>
  <si>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</si>
  <si>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</si>
  <si>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</si>
  <si>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</si>
  <si>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</si>
  <si>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</si>
  <si>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</si>
  <si>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</si>
  <si>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</si>
  <si>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</si>
  <si>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</si>
  <si>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</si>
  <si>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</si>
  <si>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</si>
  <si>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</si>
  <si>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</si>
  <si>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</si>
  <si>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</si>
  <si>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</si>
  <si>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</si>
  <si>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</si>
  <si>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</si>
  <si>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</si>
  <si>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</si>
  <si>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</si>
  <si>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</si>
  <si>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</si>
  <si>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</si>
  <si>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</si>
  <si>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</si>
  <si>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</si>
  <si>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</si>
  <si>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</si>
  <si>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</si>
  <si>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</si>
  <si>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</si>
  <si>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</si>
  <si>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</si>
  <si>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</si>
  <si>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</si>
  <si>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</si>
  <si>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</si>
  <si>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</si>
  <si>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</si>
  <si>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</si>
  <si>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</si>
  <si>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</si>
  <si>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</si>
  <si>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</si>
  <si>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</si>
  <si>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</si>
  <si>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</si>
  <si>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</si>
  <si>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</si>
  <si>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</si>
  <si>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</si>
  <si>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</si>
  <si>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</si>
  <si>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</si>
  <si>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</si>
  <si>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</si>
  <si>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</si>
  <si>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</si>
  <si>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</si>
  <si>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</si>
  <si>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</si>
  <si>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</si>
  <si>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</si>
  <si>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</si>
  <si>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</si>
  <si>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</si>
  <si>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</si>
  <si>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</si>
  <si>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</si>
  <si>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</si>
  <si>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</si>
  <si>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</si>
  <si>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</si>
  <si>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</si>
  <si>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</si>
  <si>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</si>
  <si>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</si>
  <si>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</si>
  <si>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</si>
  <si>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</si>
  <si>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</si>
  <si>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</si>
  <si>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</si>
  <si>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</si>
  <si>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</si>
  <si>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</si>
  <si>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</si>
  <si>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</si>
  <si>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</si>
  <si>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</si>
  <si>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</si>
  <si>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</si>
  <si>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</si>
  <si>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</si>
  <si>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</si>
  <si>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</si>
  <si>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</si>
  <si>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</si>
  <si>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</si>
  <si>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</si>
  <si>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</si>
  <si>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</si>
  <si>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</si>
  <si>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</si>
  <si>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</si>
  <si>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</si>
  <si>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</si>
  <si>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</si>
  <si>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</si>
  <si>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</si>
  <si>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</si>
  <si>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</si>
  <si>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</si>
  <si>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</si>
  <si>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</si>
  <si>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</si>
  <si>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</si>
  <si>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</si>
  <si>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</si>
  <si>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</si>
  <si>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</si>
  <si>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</si>
  <si>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</si>
  <si>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</si>
  <si>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</si>
  <si>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</si>
  <si>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</si>
  <si>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</si>
  <si>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</si>
  <si>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</si>
  <si>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</si>
  <si>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</si>
  <si>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</si>
  <si>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</si>
  <si>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</si>
  <si>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</si>
  <si>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</si>
  <si>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</si>
  <si>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</si>
  <si>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</si>
  <si>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</si>
  <si>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</si>
  <si>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</si>
  <si>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</si>
  <si>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</si>
  <si>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</si>
  <si>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</si>
  <si>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</si>
  <si>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</si>
  <si>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</si>
  <si>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</si>
  <si>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</si>
  <si>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</si>
  <si>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</si>
  <si>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</si>
  <si>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</si>
  <si>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</si>
  <si>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</si>
  <si>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</si>
  <si>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</si>
  <si>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</si>
  <si>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</si>
  <si>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</si>
  <si>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</si>
  <si>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</si>
  <si>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</si>
  <si>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</si>
  <si>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</si>
  <si>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</si>
  <si>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</si>
  <si>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</si>
  <si>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</si>
  <si>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</si>
  <si>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</si>
  <si>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</si>
  <si>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</si>
  <si>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</si>
  <si>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</si>
  <si>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</si>
  <si>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</si>
  <si>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</si>
  <si>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</si>
  <si>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</si>
  <si>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</si>
  <si>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</si>
  <si>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</si>
  <si>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</si>
  <si>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</si>
  <si>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</si>
  <si>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</si>
  <si>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</si>
  <si>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</si>
  <si>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</si>
  <si>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</si>
  <si>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</si>
  <si>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</si>
  <si>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</si>
  <si>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</si>
  <si>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</si>
  <si>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</si>
  <si>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</si>
  <si>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</si>
  <si>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</si>
  <si>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</si>
  <si>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</si>
  <si>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</si>
  <si>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</si>
  <si>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</si>
  <si>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</si>
  <si>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</si>
  <si>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</si>
  <si>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</si>
  <si>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</si>
  <si>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</si>
  <si>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</si>
  <si>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</si>
  <si>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</si>
  <si>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</si>
  <si>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</si>
  <si>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</si>
  <si>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</si>
  <si>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</si>
  <si>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</si>
  <si>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</si>
  <si>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</si>
  <si>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</si>
  <si>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</si>
  <si>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</si>
  <si>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</si>
  <si>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</si>
  <si>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</si>
  <si>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</si>
  <si>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</si>
  <si>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</si>
  <si>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</si>
  <si>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</si>
  <si>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</si>
  <si>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</si>
  <si>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</si>
  <si>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</si>
  <si>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</si>
  <si>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</si>
  <si>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</si>
  <si>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</si>
  <si>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</si>
  <si>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</si>
  <si>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</si>
  <si>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</si>
  <si>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</si>
  <si>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</si>
  <si>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</si>
  <si>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</si>
  <si>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</si>
  <si>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</si>
  <si>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</si>
  <si>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</si>
  <si>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</si>
  <si>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</si>
  <si>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</si>
  <si>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</si>
  <si>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</si>
  <si>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</si>
  <si>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</si>
  <si>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</si>
  <si>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</si>
  <si>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</si>
  <si>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</si>
  <si>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</si>
  <si>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</si>
  <si>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</si>
  <si>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</si>
  <si>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</si>
  <si>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</si>
  <si>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</si>
  <si>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</si>
  <si>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</si>
  <si>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</si>
  <si>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</si>
  <si>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</si>
  <si>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</si>
  <si>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</si>
  <si>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</si>
  <si>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</si>
  <si>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</si>
  <si>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</si>
  <si>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</si>
  <si>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</si>
  <si>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</si>
  <si>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</si>
  <si>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</si>
  <si>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</si>
  <si>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</si>
  <si>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</si>
  <si>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</si>
  <si>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</si>
  <si>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</si>
  <si>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</si>
  <si>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</si>
  <si>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</si>
  <si>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</si>
  <si>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</si>
  <si>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</si>
  <si>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</si>
  <si>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</si>
  <si>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</si>
  <si>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</si>
  <si>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</si>
  <si>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</si>
  <si>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</si>
  <si>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</si>
  <si>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</si>
  <si>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</si>
  <si>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</si>
  <si>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</si>
  <si>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</si>
  <si>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</si>
  <si>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</si>
  <si>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</si>
  <si>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</si>
  <si>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</si>
  <si>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</si>
  <si>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</si>
  <si>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</si>
  <si>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</si>
  <si>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</si>
  <si>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</si>
  <si>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</si>
  <si>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</si>
  <si>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</si>
  <si>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</si>
  <si>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</si>
  <si>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</si>
  <si>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</si>
  <si>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</si>
  <si>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</si>
  <si>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</si>
  <si>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</si>
  <si>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</si>
  <si>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</si>
  <si>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</si>
  <si>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</si>
  <si>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</si>
  <si>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</si>
  <si>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</si>
  <si>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</si>
  <si>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</si>
  <si>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</si>
  <si>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</si>
  <si>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</si>
  <si>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</si>
  <si>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</si>
  <si>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</si>
  <si>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</si>
  <si>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</si>
  <si>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</si>
  <si>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</si>
  <si>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</si>
  <si>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</si>
  <si>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</si>
  <si>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</si>
  <si>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</si>
  <si>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</si>
  <si>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</si>
  <si>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</si>
  <si>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</si>
  <si>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</si>
  <si>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</si>
  <si>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</si>
  <si>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</si>
  <si>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</si>
  <si>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</si>
  <si>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</si>
  <si>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</si>
  <si>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</si>
  <si>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</si>
  <si>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</si>
  <si>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</si>
  <si>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</si>
  <si>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</si>
  <si>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</si>
  <si>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</si>
  <si>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</si>
  <si>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</si>
  <si>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</si>
  <si>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</si>
  <si>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</si>
  <si>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</si>
  <si>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</si>
  <si>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</si>
  <si>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</si>
  <si>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</si>
  <si>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</si>
  <si>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</si>
  <si>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</si>
  <si>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</si>
  <si>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</si>
  <si>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</si>
  <si>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</si>
  <si>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</si>
  <si>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</si>
  <si>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</si>
  <si>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</si>
  <si>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</si>
  <si>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</si>
  <si>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</si>
  <si>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</si>
  <si>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</si>
  <si>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</si>
  <si>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</si>
  <si>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</si>
  <si>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</si>
  <si>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</si>
  <si>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</si>
  <si>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</si>
  <si>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</si>
  <si>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</si>
  <si>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</si>
  <si>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</si>
  <si>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</si>
  <si>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</si>
  <si>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</si>
  <si>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</si>
  <si>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</si>
  <si>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</si>
  <si>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</si>
  <si>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</si>
  <si>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</si>
  <si>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</si>
  <si>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</si>
  <si>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</si>
  <si>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</si>
  <si>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</si>
  <si>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</si>
  <si>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</si>
  <si>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</si>
  <si>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</si>
  <si>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</si>
  <si>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</si>
  <si>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</si>
  <si>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</si>
  <si>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</si>
  <si>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</si>
  <si>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</si>
  <si>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</si>
  <si>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</si>
  <si>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</si>
  <si>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</si>
  <si>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</si>
  <si>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</si>
  <si>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</si>
  <si>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</si>
  <si>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</si>
  <si>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</si>
  <si>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</si>
  <si>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</si>
  <si>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</si>
  <si>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</si>
  <si>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</si>
  <si>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</si>
  <si>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</si>
  <si>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</si>
  <si>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</si>
  <si>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</si>
  <si>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</si>
  <si>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</si>
  <si>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</si>
  <si>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</si>
  <si>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</si>
  <si>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</si>
  <si>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</si>
  <si>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</si>
  <si>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</si>
  <si>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</si>
  <si>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</si>
  <si>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</si>
  <si>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</si>
  <si>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</si>
  <si>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</si>
  <si>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</si>
  <si>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</si>
  <si>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</si>
  <si>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</si>
  <si>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</si>
  <si>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</si>
  <si>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</si>
  <si>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</si>
  <si>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</si>
  <si>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</si>
  <si>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</si>
  <si>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</si>
  <si>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</si>
  <si>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</si>
  <si>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</si>
  <si>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</si>
  <si>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</si>
  <si>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</si>
  <si>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</si>
  <si>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</si>
  <si>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</si>
  <si>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</si>
  <si>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</si>
  <si>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</si>
  <si>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</si>
  <si>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</si>
  <si>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</si>
  <si>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</si>
  <si>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</si>
  <si>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</si>
  <si>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</si>
  <si>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</si>
  <si>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</si>
  <si>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</si>
  <si>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</si>
  <si>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</si>
  <si>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</si>
  <si>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</si>
  <si>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</si>
  <si>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</si>
  <si>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</si>
  <si>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</si>
  <si>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</si>
  <si>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</si>
  <si>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</si>
  <si>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</si>
  <si>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</si>
  <si>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</si>
  <si>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</si>
  <si>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</si>
  <si>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</si>
  <si>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</si>
  <si>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</si>
  <si>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</si>
  <si>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</si>
  <si>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</si>
  <si>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</si>
  <si>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</si>
  <si>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</si>
  <si>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</si>
  <si>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</si>
  <si>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</si>
  <si>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</si>
  <si>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</si>
  <si>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</si>
  <si>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</si>
  <si>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</si>
  <si>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</si>
  <si>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</si>
  <si>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</si>
  <si>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</si>
  <si>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</si>
  <si>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</si>
  <si>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</si>
  <si>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</si>
  <si>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</si>
  <si>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</si>
  <si>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</si>
  <si>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</si>
  <si>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</si>
  <si>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</si>
  <si>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</si>
  <si>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</si>
  <si>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</si>
  <si>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</si>
  <si>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</si>
  <si>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</si>
  <si>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</si>
  <si>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</si>
  <si>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</si>
  <si>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</si>
  <si>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</si>
  <si>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</si>
  <si>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</si>
  <si>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</si>
  <si>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</si>
  <si>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</si>
  <si>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</si>
  <si>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</si>
  <si>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</si>
  <si>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</si>
  <si>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</si>
  <si>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</si>
  <si>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</si>
  <si>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</si>
  <si>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</si>
  <si>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</si>
  <si>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</si>
  <si>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</si>
  <si>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</si>
  <si>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</si>
  <si>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</si>
  <si>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</si>
  <si>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</si>
  <si>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</si>
  <si>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</si>
  <si>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</si>
  <si>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</si>
  <si>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</si>
  <si>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</si>
  <si>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</si>
  <si>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</si>
  <si>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</si>
  <si>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</si>
  <si>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</si>
  <si>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</si>
  <si>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</si>
  <si>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</si>
  <si>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</si>
  <si>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</si>
  <si>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</si>
  <si>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</si>
  <si>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</si>
  <si>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</si>
  <si>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</si>
  <si>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</si>
  <si>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</si>
  <si>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</si>
  <si>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</si>
  <si>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</si>
  <si>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</si>
  <si>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</si>
  <si>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</si>
  <si>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</si>
  <si>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</si>
  <si>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</si>
  <si>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</si>
  <si>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</si>
  <si>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</si>
  <si>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</si>
  <si>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</si>
  <si>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</si>
  <si>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</si>
  <si>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</si>
  <si>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</si>
  <si>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</si>
  <si>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</si>
  <si>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</si>
  <si>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</si>
  <si>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</si>
  <si>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</si>
  <si>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</si>
  <si>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</si>
  <si>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</si>
  <si>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</si>
  <si>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</si>
  <si>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</si>
  <si>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</si>
  <si>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</si>
  <si>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</si>
  <si>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</si>
  <si>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</si>
  <si>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</si>
  <si>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</si>
  <si>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</si>
  <si>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</si>
  <si>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</si>
  <si>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</si>
  <si>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</si>
  <si>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</si>
  <si>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</si>
  <si>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</si>
  <si>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</si>
  <si>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</si>
  <si>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</si>
  <si>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</si>
  <si>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</si>
  <si>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</si>
  <si>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</si>
  <si>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</si>
  <si>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</si>
  <si>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</si>
  <si>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</si>
  <si>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</si>
  <si>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</si>
  <si>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</si>
  <si>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</si>
  <si>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</si>
  <si>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</si>
  <si>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</si>
  <si>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</si>
  <si>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</si>
  <si>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</si>
  <si>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</si>
  <si>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</si>
  <si>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</si>
  <si>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</si>
  <si>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</si>
  <si>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</si>
  <si>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</si>
  <si>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</si>
  <si>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</si>
  <si>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</si>
  <si>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</si>
  <si>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</si>
  <si>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</si>
  <si>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</si>
  <si>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</si>
  <si>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</si>
  <si>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</si>
  <si>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</si>
  <si>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</si>
  <si>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</si>
  <si>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</si>
  <si>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</si>
  <si>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</si>
  <si>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</si>
  <si>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</si>
  <si>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</si>
  <si>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</si>
  <si>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</si>
  <si>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</si>
  <si>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</si>
  <si>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</si>
  <si>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</si>
  <si>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</si>
  <si>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</si>
  <si>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</si>
  <si>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</si>
  <si>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</si>
  <si>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</si>
  <si>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</si>
  <si>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</si>
  <si>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</si>
  <si>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</si>
  <si>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</si>
  <si>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</si>
  <si>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</si>
  <si>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</si>
  <si>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</si>
  <si>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</si>
  <si>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</si>
  <si>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</si>
  <si>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</si>
  <si>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</si>
  <si>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</si>
  <si>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</si>
  <si>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</si>
  <si>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</si>
  <si>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</si>
  <si>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</si>
  <si>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</si>
  <si>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</si>
  <si>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</si>
  <si>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</si>
  <si>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</si>
  <si>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</si>
  <si>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</si>
  <si>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</si>
  <si>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</si>
  <si>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</si>
  <si>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</si>
  <si>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</si>
  <si>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</si>
  <si>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</si>
  <si>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</si>
  <si>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</si>
  <si>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</si>
  <si>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</si>
  <si>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</si>
  <si>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</si>
  <si>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</si>
  <si>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</si>
  <si>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</si>
  <si>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</si>
  <si>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</si>
  <si>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</si>
  <si>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</si>
  <si>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</si>
  <si>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</si>
  <si>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</si>
  <si>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</si>
  <si>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</si>
  <si>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</si>
  <si>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</si>
  <si>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</si>
  <si>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</si>
  <si>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</si>
  <si>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</si>
  <si>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</si>
  <si>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</si>
  <si>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</si>
  <si>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</si>
  <si>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</si>
  <si>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</si>
  <si>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</si>
  <si>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</si>
  <si>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</si>
  <si>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</si>
  <si>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</si>
  <si>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</si>
  <si>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</si>
  <si>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</si>
  <si>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</si>
  <si>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</si>
  <si>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</si>
  <si>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</si>
  <si>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</si>
  <si>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</si>
  <si>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</si>
  <si>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</si>
  <si>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</si>
  <si>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</si>
  <si>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</si>
  <si>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</si>
  <si>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</si>
  <si>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</si>
  <si>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</si>
  <si>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</si>
  <si>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</si>
  <si>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</si>
  <si>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</si>
  <si>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</si>
  <si>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</si>
  <si>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</si>
  <si>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</si>
  <si>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</si>
  <si>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</si>
  <si>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</si>
  <si>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</si>
  <si>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</si>
  <si>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</si>
  <si>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</si>
  <si>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</si>
  <si>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</si>
  <si>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</si>
  <si>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</si>
  <si>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</si>
  <si>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</si>
  <si>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</si>
  <si>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</si>
  <si>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</si>
  <si>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</si>
  <si>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</si>
  <si>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</si>
  <si>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</si>
  <si>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</si>
  <si>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</si>
  <si>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</si>
  <si>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</si>
  <si>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</si>
  <si>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</si>
  <si>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</si>
  <si>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</si>
  <si>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</si>
  <si>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</si>
  <si>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</si>
  <si>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</si>
  <si>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</si>
  <si>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</si>
  <si>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</si>
  <si>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</si>
  <si>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</si>
  <si>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</si>
  <si>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</si>
  <si>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</si>
  <si>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</si>
  <si>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</si>
  <si>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</si>
  <si>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</si>
  <si>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</si>
  <si>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</si>
  <si>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</si>
  <si>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</si>
  <si>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</si>
  <si>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</si>
  <si>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</si>
  <si>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</si>
  <si>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</si>
  <si>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</si>
  <si>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</si>
  <si>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</si>
  <si>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</si>
  <si>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</si>
  <si>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</si>
  <si>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</si>
  <si>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</si>
  <si>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</si>
  <si>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</si>
  <si>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</si>
  <si>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</si>
  <si>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</si>
  <si>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</si>
  <si>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</si>
  <si>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</si>
  <si>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</si>
  <si>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</si>
  <si>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</si>
  <si>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</si>
  <si>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</si>
  <si>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</si>
  <si>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</si>
  <si>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</si>
  <si>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</si>
  <si>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</si>
  <si>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</si>
  <si>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</si>
  <si>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</si>
  <si>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</si>
  <si>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</si>
  <si>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</si>
  <si>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</si>
  <si>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</si>
  <si>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</si>
  <si>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</si>
  <si>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</si>
  <si>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</si>
  <si>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</si>
  <si>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</si>
  <si>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</si>
  <si>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</si>
  <si>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</si>
  <si>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</si>
  <si>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</si>
  <si>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</si>
  <si>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</si>
  <si>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</si>
  <si>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</si>
  <si>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</si>
  <si>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</si>
  <si>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</si>
  <si>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</si>
  <si>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</si>
  <si>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</si>
  <si>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</si>
  <si>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</si>
  <si>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</si>
  <si>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</si>
  <si>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</si>
  <si>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</si>
  <si>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</si>
  <si>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</si>
  <si>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</si>
  <si>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</si>
  <si>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</si>
  <si>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</si>
  <si>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</si>
  <si>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</si>
  <si>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</si>
  <si>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</si>
  <si>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</si>
  <si>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</si>
  <si>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</si>
  <si>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</si>
  <si>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</si>
  <si>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</si>
  <si>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</si>
  <si>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</si>
  <si>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</si>
  <si>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</si>
  <si>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</si>
  <si>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</si>
  <si>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</si>
  <si>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</si>
  <si>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</si>
  <si>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</si>
  <si>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</si>
  <si>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</si>
  <si>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</si>
  <si>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</si>
  <si>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</si>
  <si>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</si>
  <si>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</si>
  <si>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</si>
  <si>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</si>
  <si>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</si>
  <si>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</si>
  <si>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</si>
  <si>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</si>
  <si>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</si>
  <si>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</si>
  <si>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</si>
  <si>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</si>
  <si>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</si>
  <si>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</si>
  <si>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</si>
  <si>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</si>
  <si>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</si>
  <si>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</si>
  <si>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</si>
  <si>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</si>
  <si>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</si>
  <si>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</si>
  <si>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</si>
  <si>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</si>
  <si>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</si>
  <si>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</si>
  <si>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</si>
  <si>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</si>
  <si>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</si>
  <si>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</si>
  <si>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</si>
  <si>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</si>
  <si>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</si>
  <si>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</si>
  <si>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</si>
  <si>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</si>
  <si>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</si>
  <si>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</si>
  <si>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</si>
  <si>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</si>
  <si>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</si>
  <si>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</si>
  <si>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</si>
  <si>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</si>
  <si>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</si>
  <si>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</si>
  <si>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</si>
  <si>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</si>
  <si>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</si>
  <si>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</si>
  <si>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</si>
  <si>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</si>
  <si>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</si>
  <si>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</si>
  <si>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</si>
  <si>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</si>
  <si>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</si>
  <si>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</si>
  <si>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</si>
  <si>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</si>
  <si>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</si>
  <si>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</si>
  <si>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</si>
  <si>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</si>
  <si>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</si>
  <si>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</si>
  <si>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</si>
  <si>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</si>
  <si>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</si>
  <si>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</si>
  <si>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</si>
  <si>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</si>
  <si>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</si>
  <si>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</si>
  <si>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</si>
  <si>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</si>
  <si>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</si>
  <si>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</si>
  <si>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</si>
  <si>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</si>
  <si>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</si>
  <si>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</si>
  <si>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</si>
  <si>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</si>
  <si>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</si>
  <si>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</si>
  <si>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</si>
  <si>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</si>
  <si>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</si>
  <si>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</si>
  <si>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</si>
  <si>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</si>
  <si>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</si>
  <si>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</si>
  <si>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</si>
  <si>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</si>
  <si>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</si>
  <si>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</si>
  <si>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</si>
  <si>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</si>
  <si>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</si>
  <si>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</si>
  <si>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</si>
  <si>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</si>
  <si>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</si>
  <si>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</si>
  <si>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</si>
  <si>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</si>
  <si>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</si>
  <si>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</si>
  <si>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</si>
  <si>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</si>
  <si>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</si>
  <si>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</si>
  <si>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</si>
  <si>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</si>
  <si>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</si>
  <si>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</si>
  <si>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</si>
  <si>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</si>
  <si>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</si>
  <si>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</si>
  <si>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</si>
  <si>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</si>
  <si>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</si>
  <si>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</si>
  <si>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</si>
  <si>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</si>
  <si>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</si>
  <si>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</si>
  <si>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</si>
  <si>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</si>
  <si>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</si>
  <si>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</si>
  <si>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</si>
  <si>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</si>
  <si>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</si>
  <si>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</si>
  <si>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</si>
  <si>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</si>
  <si>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</si>
  <si>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</si>
  <si>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</si>
  <si>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</si>
  <si>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</si>
  <si>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</si>
  <si>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</si>
  <si>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</si>
  <si>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</si>
  <si>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</si>
  <si>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</si>
  <si>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</si>
  <si>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</si>
  <si>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</si>
  <si>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</si>
  <si>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</si>
  <si>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</si>
  <si>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</si>
  <si>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</si>
  <si>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</si>
  <si>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</si>
  <si>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</si>
  <si>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</si>
  <si>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</si>
  <si>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</si>
  <si>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</si>
  <si>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</si>
  <si>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</si>
  <si>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</si>
  <si>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</si>
  <si>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</si>
  <si>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</si>
  <si>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</si>
  <si>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</si>
  <si>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</si>
  <si>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</si>
  <si>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</si>
  <si>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</si>
  <si>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</si>
  <si>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</si>
  <si>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</si>
  <si>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</si>
  <si>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</si>
  <si>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</si>
  <si>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</si>
  <si>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</si>
  <si>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</si>
  <si>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</si>
  <si>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</si>
  <si>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</si>
  <si>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</si>
  <si>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</si>
  <si>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</si>
  <si>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</si>
  <si>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</si>
  <si>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</si>
  <si>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</si>
  <si>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</si>
  <si>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</si>
  <si>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</si>
  <si>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</si>
  <si>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</si>
  <si>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</si>
  <si>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</si>
  <si>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</si>
  <si>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</si>
  <si>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</si>
  <si>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</si>
  <si>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</si>
  <si>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</si>
  <si>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</si>
  <si>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</si>
  <si>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</si>
  <si>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</si>
  <si>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</si>
  <si>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</si>
  <si>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</si>
  <si>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</si>
  <si>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</si>
  <si>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</si>
  <si>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</si>
  <si>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</si>
  <si>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</si>
  <si>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</si>
  <si>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</si>
  <si>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</si>
  <si>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</si>
  <si>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</si>
  <si>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</si>
  <si>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</si>
  <si>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</si>
  <si>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</si>
  <si>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</si>
  <si>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</si>
  <si>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</si>
  <si>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</si>
  <si>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</si>
  <si>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</si>
  <si>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</si>
  <si>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</si>
  <si>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</si>
  <si>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</si>
  <si>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</si>
  <si>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</si>
  <si>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</si>
  <si>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</si>
  <si>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</si>
  <si>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</si>
  <si>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</si>
  <si>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</si>
  <si>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</si>
  <si>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</si>
  <si>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</si>
  <si>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</si>
  <si>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</si>
  <si>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</si>
  <si>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</si>
  <si>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</si>
  <si>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</si>
  <si>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</si>
  <si>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</si>
  <si>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</si>
  <si>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</si>
  <si>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</si>
  <si>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</si>
  <si>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</si>
  <si>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</si>
  <si>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</si>
  <si>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</si>
  <si>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</si>
  <si>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</si>
  <si>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</si>
  <si>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</si>
  <si>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</si>
  <si>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</si>
  <si>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</si>
  <si>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</si>
  <si>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</si>
  <si>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</si>
  <si>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</si>
  <si>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</si>
  <si>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</si>
  <si>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</si>
  <si>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</si>
  <si>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</si>
  <si>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</si>
  <si>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</si>
  <si>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</si>
  <si>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</si>
  <si>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</si>
  <si>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</si>
  <si>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</si>
  <si>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</si>
  <si>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</si>
  <si>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</si>
  <si>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</si>
  <si>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</si>
  <si>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</si>
  <si>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</si>
  <si>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</si>
  <si>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</si>
  <si>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</si>
  <si>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</si>
  <si>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</si>
  <si>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</si>
  <si>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</si>
  <si>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</si>
  <si>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</si>
  <si>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</si>
  <si>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</si>
  <si>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</si>
  <si>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</si>
  <si>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</si>
  <si>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</si>
  <si>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</si>
  <si>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</si>
  <si>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</si>
  <si>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</si>
  <si>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</si>
  <si>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</si>
  <si>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</si>
  <si>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</si>
  <si>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</si>
  <si>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</si>
  <si>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</si>
  <si>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</si>
  <si>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</si>
  <si>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</si>
  <si>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</si>
  <si>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</si>
  <si>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</si>
  <si>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</si>
  <si>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</si>
  <si>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</si>
  <si>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</si>
  <si>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</si>
  <si>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</si>
  <si>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</si>
  <si>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</si>
  <si>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</si>
  <si>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</si>
  <si>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</si>
  <si>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</si>
  <si>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</si>
  <si>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</si>
  <si>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</si>
  <si>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</si>
  <si>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</si>
  <si>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</si>
  <si>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</si>
  <si>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</si>
  <si>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</si>
  <si>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</si>
  <si>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</si>
  <si>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</si>
  <si>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</si>
  <si>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</si>
  <si>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</si>
  <si>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</si>
  <si>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</si>
  <si>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</si>
  <si>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</si>
  <si>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</si>
  <si>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</si>
  <si>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</si>
  <si>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</si>
  <si>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</si>
  <si>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</si>
  <si>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</si>
  <si>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</si>
  <si>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</si>
  <si>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</si>
  <si>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</si>
  <si>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</si>
  <si>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</si>
  <si>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</si>
  <si>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</si>
  <si>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</si>
  <si>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</si>
  <si>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</si>
  <si>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</si>
  <si>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</si>
  <si>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</si>
  <si>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</si>
  <si>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</si>
  <si>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</si>
  <si>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</si>
  <si>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</si>
  <si>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</si>
  <si>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</si>
  <si>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</si>
  <si>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</si>
  <si>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</si>
  <si>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</si>
  <si>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</si>
  <si>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</si>
  <si>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</si>
  <si>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</si>
  <si>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</si>
  <si>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</si>
  <si>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</si>
  <si>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</si>
  <si>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</si>
  <si>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</si>
  <si>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</si>
  <si>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</si>
  <si>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</si>
  <si>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</si>
  <si>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</si>
  <si>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</si>
  <si>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</si>
  <si>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</si>
  <si>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</si>
  <si>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</si>
  <si>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</si>
  <si>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</si>
  <si>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</si>
  <si>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</si>
  <si>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</si>
  <si>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</si>
  <si>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</si>
  <si>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</si>
  <si>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</si>
  <si>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</si>
  <si>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</si>
  <si>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</si>
  <si>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</si>
  <si>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</si>
  <si>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</si>
  <si>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</si>
  <si>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</si>
  <si>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</si>
  <si>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</si>
  <si>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</si>
  <si>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</si>
  <si>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</si>
  <si>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</si>
  <si>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</si>
  <si>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</si>
  <si>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</si>
  <si>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</si>
  <si>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</si>
  <si>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</si>
  <si>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</si>
  <si>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</si>
  <si>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</si>
  <si>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</si>
  <si>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</si>
  <si>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</si>
  <si>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</si>
  <si>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</si>
  <si>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</si>
  <si>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</si>
  <si>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</si>
  <si>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</si>
  <si>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</si>
  <si>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</si>
  <si>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</si>
  <si>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</si>
  <si>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</si>
  <si>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</si>
  <si>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</si>
  <si>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</si>
  <si>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</si>
  <si>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</si>
  <si>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</si>
  <si>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</si>
  <si>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</si>
  <si>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</si>
  <si>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</si>
  <si>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</si>
  <si>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</si>
  <si>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</si>
  <si>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</si>
  <si>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</si>
  <si>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</si>
  <si>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</si>
  <si>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</si>
  <si>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</si>
  <si>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</si>
  <si>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</si>
  <si>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</si>
  <si>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</si>
  <si>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</si>
  <si>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</si>
  <si>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</si>
  <si>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</si>
  <si>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</si>
  <si>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</si>
  <si>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</si>
  <si>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</si>
  <si>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</si>
  <si>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</si>
  <si>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</si>
  <si>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</si>
  <si>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</si>
  <si>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</si>
  <si>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</si>
  <si>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</si>
  <si>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</si>
  <si>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</si>
  <si>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</si>
  <si>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</si>
  <si>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</si>
  <si>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</si>
  <si>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</si>
  <si>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</si>
  <si>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</si>
  <si>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</si>
  <si>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</si>
  <si>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</si>
  <si>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</si>
  <si>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</si>
  <si>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</si>
  <si>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</si>
  <si>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</si>
  <si>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</si>
  <si>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</si>
  <si>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</si>
  <si>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</si>
  <si>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</si>
  <si>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</si>
  <si>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</si>
  <si>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</si>
  <si>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</si>
  <si>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</si>
  <si>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</si>
  <si>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</si>
  <si>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</si>
  <si>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</si>
  <si>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</si>
  <si>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</si>
  <si>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</si>
  <si>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</si>
  <si>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</si>
  <si>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</si>
  <si>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</si>
  <si>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</si>
  <si>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</si>
  <si>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</si>
  <si>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</si>
  <si>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</si>
  <si>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</si>
  <si>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</si>
  <si>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</si>
  <si>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</si>
  <si>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</si>
  <si>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</si>
  <si>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</si>
  <si>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</si>
  <si>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</si>
  <si>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</si>
  <si>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</si>
  <si>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</si>
  <si>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</si>
  <si>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</si>
  <si>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</si>
  <si>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</si>
  <si>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</si>
  <si>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</si>
  <si>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</si>
  <si>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</si>
  <si>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</si>
  <si>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</si>
  <si>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</si>
  <si>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</si>
  <si>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</si>
  <si>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</si>
  <si>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</si>
  <si>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</si>
  <si>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</si>
  <si>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</si>
  <si>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</si>
  <si>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</si>
  <si>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</si>
  <si>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</si>
  <si>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</si>
  <si>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</si>
  <si>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</si>
  <si>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</si>
  <si>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</si>
  <si>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</si>
  <si>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</si>
  <si>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</si>
  <si>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</si>
  <si>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</si>
  <si>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</si>
  <si>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</si>
  <si>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</si>
  <si>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</si>
  <si>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</si>
  <si>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</si>
  <si>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</si>
  <si>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</si>
  <si>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</si>
  <si>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</si>
  <si>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</si>
  <si>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</si>
  <si>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</si>
  <si>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</si>
  <si>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</si>
  <si>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</si>
  <si>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</si>
  <si>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</si>
  <si>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</si>
  <si>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</si>
  <si>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</si>
  <si>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</si>
  <si>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</si>
  <si>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</si>
  <si>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</si>
  <si>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</si>
  <si>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</si>
  <si>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</si>
  <si>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</si>
  <si>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</si>
  <si>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</si>
  <si>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</si>
  <si>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</si>
  <si>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</si>
  <si>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</si>
  <si>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</si>
  <si>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</si>
  <si>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</si>
  <si>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</si>
  <si>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</si>
  <si>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</si>
  <si>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</si>
  <si>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</si>
  <si>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</si>
  <si>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</si>
  <si>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</si>
  <si>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</si>
  <si>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</si>
  <si>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</si>
  <si>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</si>
  <si>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</si>
  <si>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</si>
  <si>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</si>
  <si>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</si>
  <si>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</si>
  <si>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</si>
  <si>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</si>
  <si>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</si>
  <si>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</si>
  <si>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</si>
  <si>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</si>
  <si>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</si>
  <si>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</si>
  <si>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</si>
  <si>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</si>
  <si>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</si>
  <si>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</si>
  <si>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</si>
  <si>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</si>
  <si>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</si>
  <si>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</si>
  <si>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</si>
  <si>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</si>
  <si>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</si>
  <si>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</si>
  <si>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</si>
  <si>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</si>
  <si>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</si>
  <si>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</si>
  <si>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</si>
  <si>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</si>
  <si>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</si>
  <si>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</si>
  <si>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</si>
  <si>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</si>
  <si>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</si>
  <si>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</si>
  <si>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</si>
  <si>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</si>
  <si>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</si>
  <si>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</si>
  <si>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</si>
  <si>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</si>
  <si>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</si>
  <si>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</si>
  <si>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</si>
  <si>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</si>
  <si>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</si>
  <si>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</si>
  <si>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</si>
  <si>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</si>
  <si>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</si>
  <si>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</si>
  <si>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</si>
  <si>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</si>
  <si>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</si>
  <si>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</si>
  <si>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</si>
  <si>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</si>
  <si>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</si>
  <si>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</si>
  <si>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</si>
  <si>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</si>
  <si>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</si>
  <si>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</si>
  <si>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</si>
  <si>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</si>
  <si>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</si>
  <si>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</si>
  <si>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</si>
  <si>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</si>
  <si>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</si>
  <si>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</si>
  <si>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</si>
  <si>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</si>
  <si>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</si>
  <si>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</si>
  <si>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</si>
  <si>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</si>
  <si>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</si>
  <si>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</si>
  <si>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</si>
  <si>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</si>
  <si>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</si>
  <si>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</si>
  <si>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</si>
  <si>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</si>
  <si>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</si>
  <si>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</si>
  <si>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</si>
  <si>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</si>
  <si>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</si>
  <si>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</si>
  <si>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</si>
  <si>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</si>
  <si>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</si>
  <si>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</si>
  <si>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</si>
  <si>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</si>
  <si>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</si>
  <si>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</si>
  <si>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</si>
  <si>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</si>
  <si>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</si>
  <si>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</si>
  <si>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</si>
  <si>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</si>
  <si>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</si>
  <si>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</si>
  <si>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</si>
  <si>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</si>
  <si>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</si>
  <si>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</si>
  <si>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</si>
  <si>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</si>
  <si>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</si>
  <si>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</si>
  <si>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</si>
  <si>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</si>
  <si>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</si>
  <si>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</si>
  <si>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</si>
  <si>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</si>
  <si>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</si>
  <si>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</si>
  <si>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</si>
  <si>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</si>
  <si>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</si>
  <si>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</si>
  <si>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</si>
  <si>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</si>
  <si>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</si>
  <si>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</si>
  <si>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</si>
  <si>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</si>
  <si>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</si>
  <si>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</si>
  <si>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</si>
  <si>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</si>
  <si>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</si>
  <si>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</si>
  <si>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</si>
  <si>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</si>
  <si>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</si>
  <si>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</si>
  <si>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</si>
  <si>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</si>
  <si>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</si>
  <si>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</si>
  <si>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</si>
  <si>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</si>
  <si>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</si>
  <si>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</si>
  <si>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</si>
  <si>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</si>
  <si>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</si>
  <si>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</si>
  <si>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</si>
  <si>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</si>
  <si>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</si>
  <si>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16:20:49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</si>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</sst>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8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7" fillId="0" borderId="0" xfId="0" applyFont="1" applyAlignment="1">
      <alignment vertical="top"/>
    </xf>
    <xf numFmtId="0" fontId="20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1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21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21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21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21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21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21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21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21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21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21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21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21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21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21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21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21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21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21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21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3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21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21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21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4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2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2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2" t="s">
        <v>177</v>
      </c>
      <c r="B53" s="120"/>
      <c r="C53" s="120"/>
      <c r="D53" s="120"/>
      <c r="E53" s="120"/>
      <c r="F53" s="120"/>
      <c r="G53" s="120"/>
    </row>
  </sheetData>
  <mergeCells count="29"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46307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7" t="s">
        <v>215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7" t="s">
        <v>216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5" t="s">
        <v>216</v>
      </c>
      <c r="E41" s="126"/>
      <c r="F41" s="126"/>
      <c r="G41" s="126"/>
      <c r="H41" s="126"/>
      <c r="I41" s="126"/>
      <c r="J41" s="126"/>
      <c r="K41" s="126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5" t="s">
        <v>216</v>
      </c>
      <c r="E42" s="126"/>
      <c r="F42" s="126"/>
      <c r="G42" s="126"/>
      <c r="H42" s="126"/>
      <c r="I42" s="126"/>
      <c r="J42" s="126"/>
      <c r="K42" s="126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5" t="s">
        <v>217</v>
      </c>
      <c r="E43" s="126"/>
      <c r="F43" s="126"/>
      <c r="G43" s="126"/>
      <c r="H43" s="126"/>
      <c r="I43" s="126"/>
      <c r="J43" s="126"/>
      <c r="K43" s="126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5" t="s">
        <v>218</v>
      </c>
      <c r="E44" s="126"/>
      <c r="F44" s="126"/>
      <c r="G44" s="126"/>
      <c r="H44" s="126"/>
      <c r="I44" s="126"/>
      <c r="J44" s="126"/>
      <c r="K44" s="126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51"/>
  <sheetViews>
    <sheetView zoomScale="85" zoomScaleNormal="85" workbookViewId="0">
      <pane ySplit="4" topLeftCell="A107" activePane="bottomLeft" state="frozen"/>
      <selection pane="bottomLeft" activeCell="G140" sqref="G14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 t="shared" si="0"/>
        <v>Sim</v>
      </c>
      <c r="I9" s="26" t="str">
        <f t="shared" si="1"/>
        <v>11352|yyyy0803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 t="shared" si="0"/>
        <v>Sim</v>
      </c>
      <c r="I10" s="26" t="str">
        <f t="shared" si="1"/>
        <v>11352|yyyy0831</v>
      </c>
    </row>
    <row r="11" spans="1:9" ht="15" customHeight="1" x14ac:dyDescent="0.25">
      <c r="A11" s="25">
        <v>56222</v>
      </c>
      <c r="B11" s="10" t="s">
        <v>11</v>
      </c>
      <c r="C11" s="26" t="str">
        <f>IFERROR(VLOOKUP($A11,Dados!$A:$C,3,FALSE()),"NÃO INFORMADO")</f>
        <v>AUT</v>
      </c>
      <c r="D11" s="19" t="s">
        <v>210</v>
      </c>
      <c r="E11" s="27">
        <v>46237</v>
      </c>
      <c r="F11" s="21"/>
      <c r="G11" s="28" t="s">
        <v>210</v>
      </c>
      <c r="H11" s="28" t="str">
        <f t="shared" si="0"/>
        <v>Não</v>
      </c>
      <c r="I11" s="26" t="str">
        <f t="shared" si="1"/>
        <v>56222|yyyy0803</v>
      </c>
    </row>
    <row r="12" spans="1:9" ht="15" customHeight="1" x14ac:dyDescent="0.25">
      <c r="A12" s="25">
        <v>56222</v>
      </c>
      <c r="B12" s="10" t="s">
        <v>11</v>
      </c>
      <c r="C12" s="26" t="str">
        <f>IFERROR(VLOOKUP($A12,Dados!$A:$C,3,FALSE()),"NÃO INFORMADO")</f>
        <v>AUT</v>
      </c>
      <c r="D12" s="19" t="s">
        <v>190</v>
      </c>
      <c r="E12" s="27">
        <v>46244</v>
      </c>
      <c r="F12" s="21"/>
      <c r="G12" s="28" t="s">
        <v>190</v>
      </c>
      <c r="H12" s="28" t="str">
        <f t="shared" si="0"/>
        <v>Sim</v>
      </c>
      <c r="I12" s="26" t="str">
        <f t="shared" si="1"/>
        <v>56222|yyyy0810</v>
      </c>
    </row>
    <row r="13" spans="1:9" ht="15" customHeight="1" x14ac:dyDescent="0.25">
      <c r="A13" s="25">
        <v>54161</v>
      </c>
      <c r="B13" s="10" t="s">
        <v>26</v>
      </c>
      <c r="C13" s="26" t="str">
        <f>IFERROR(VLOOKUP($A13,Dados!$A:$C,3,FALSE()),"NÃO INFORMADO")</f>
        <v>ELE</v>
      </c>
      <c r="D13" s="19" t="s">
        <v>188</v>
      </c>
      <c r="E13" s="27">
        <v>46237</v>
      </c>
      <c r="F13" s="21">
        <v>2</v>
      </c>
      <c r="G13" s="28" t="s">
        <v>188</v>
      </c>
      <c r="H13" s="28" t="str">
        <f t="shared" si="0"/>
        <v>Sim</v>
      </c>
      <c r="I13" s="26" t="str">
        <f t="shared" si="1"/>
        <v>54161|yyyy0803</v>
      </c>
    </row>
    <row r="14" spans="1:9" ht="15" customHeight="1" x14ac:dyDescent="0.25">
      <c r="A14" s="25">
        <v>11950</v>
      </c>
      <c r="B14" s="10" t="s">
        <v>14</v>
      </c>
      <c r="C14" s="26" t="str">
        <f>IFERROR(VLOOKUP($A14,Dados!$A:$C,3,FALSE()),"NÃO INFORMADO")</f>
        <v>CAL</v>
      </c>
      <c r="D14" s="19" t="s">
        <v>188</v>
      </c>
      <c r="E14" s="27">
        <v>46237</v>
      </c>
      <c r="F14" s="21">
        <v>1</v>
      </c>
      <c r="G14" s="28" t="s">
        <v>188</v>
      </c>
      <c r="H14" s="28" t="str">
        <f t="shared" si="0"/>
        <v>Sim</v>
      </c>
      <c r="I14" s="26" t="str">
        <f t="shared" si="1"/>
        <v>11950|yyyy0803</v>
      </c>
    </row>
    <row r="15" spans="1:9" ht="15" customHeight="1" x14ac:dyDescent="0.25">
      <c r="A15" s="25">
        <v>52351</v>
      </c>
      <c r="B15" s="10" t="s">
        <v>48</v>
      </c>
      <c r="C15" s="26" t="str">
        <f>IFERROR(VLOOKUP($A15,Dados!$A:$C,3,FALSE()),"NÃO INFORMADO")</f>
        <v>LUB</v>
      </c>
      <c r="D15" s="19" t="s">
        <v>190</v>
      </c>
      <c r="E15" s="27">
        <v>46237</v>
      </c>
      <c r="F15" s="21"/>
      <c r="G15" s="28" t="s">
        <v>190</v>
      </c>
      <c r="H15" s="28" t="str">
        <f t="shared" si="0"/>
        <v>Sim</v>
      </c>
      <c r="I15" s="26" t="str">
        <f t="shared" si="1"/>
        <v>52351|yyyy0803</v>
      </c>
    </row>
    <row r="16" spans="1:9" ht="15" customHeight="1" x14ac:dyDescent="0.25">
      <c r="A16" s="25">
        <v>52351</v>
      </c>
      <c r="B16" s="10" t="s">
        <v>48</v>
      </c>
      <c r="C16" s="26" t="str">
        <f>IFERROR(VLOOKUP($A16,Dados!$A:$C,3,FALSE()),"NÃO INFORMADO")</f>
        <v>LUB</v>
      </c>
      <c r="D16" s="19" t="s">
        <v>210</v>
      </c>
      <c r="E16" s="27">
        <v>46251</v>
      </c>
      <c r="F16" s="21"/>
      <c r="G16" s="28" t="s">
        <v>210</v>
      </c>
      <c r="H16" s="28" t="str">
        <f t="shared" si="0"/>
        <v>Não</v>
      </c>
      <c r="I16" s="26" t="str">
        <f t="shared" si="1"/>
        <v>52351|yyyy0817</v>
      </c>
    </row>
    <row r="17" spans="1:9" ht="15" customHeight="1" x14ac:dyDescent="0.25">
      <c r="A17" s="25">
        <v>52351</v>
      </c>
      <c r="B17" s="10" t="s">
        <v>48</v>
      </c>
      <c r="C17" s="26" t="str">
        <f>IFERROR(VLOOKUP($A17,Dados!$A:$C,3,FALSE()),"NÃO INFORMADO")</f>
        <v>LUB</v>
      </c>
      <c r="D17" s="19" t="s">
        <v>190</v>
      </c>
      <c r="E17" s="27">
        <v>46281</v>
      </c>
      <c r="F17" s="21"/>
      <c r="G17" s="28" t="s">
        <v>190</v>
      </c>
      <c r="H17" s="28" t="str">
        <f t="shared" si="0"/>
        <v>Sim</v>
      </c>
      <c r="I17" s="26" t="str">
        <f t="shared" si="1"/>
        <v>52351|yyyy0916</v>
      </c>
    </row>
    <row r="18" spans="1:9" ht="15" customHeight="1" x14ac:dyDescent="0.25">
      <c r="A18" s="25">
        <v>53726</v>
      </c>
      <c r="B18" s="10" t="s">
        <v>62</v>
      </c>
      <c r="C18" s="26" t="str">
        <f>IFERROR(VLOOKUP($A18,Dados!$A:$C,3,FALSE()),"NÃO INFORMADO")</f>
        <v>PED</v>
      </c>
      <c r="D18" s="19" t="s">
        <v>190</v>
      </c>
      <c r="E18" s="27">
        <v>46237</v>
      </c>
      <c r="F18" s="21"/>
      <c r="G18" s="28" t="s">
        <v>190</v>
      </c>
      <c r="H18" s="28" t="str">
        <f t="shared" si="0"/>
        <v>Sim</v>
      </c>
      <c r="I18" s="26" t="str">
        <f t="shared" si="1"/>
        <v>53726|yyyy0803</v>
      </c>
    </row>
    <row r="19" spans="1:9" ht="15" customHeight="1" x14ac:dyDescent="0.25">
      <c r="A19" s="25">
        <v>56030</v>
      </c>
      <c r="B19" s="10" t="s">
        <v>63</v>
      </c>
      <c r="C19" s="26" t="str">
        <f>IFERROR(VLOOKUP($A19,Dados!$A:$C,3,FALSE()),"NÃO INFORMADO")</f>
        <v>PED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56030|yyyy0803</v>
      </c>
    </row>
    <row r="20" spans="1:9" ht="15" customHeight="1" x14ac:dyDescent="0.25">
      <c r="A20" s="25">
        <v>56030</v>
      </c>
      <c r="B20" s="10" t="s">
        <v>63</v>
      </c>
      <c r="C20" s="26" t="str">
        <f>IFERROR(VLOOKUP($A20,Dados!$A:$C,3,FALSE()),"NÃO INFORMADO")</f>
        <v>PED</v>
      </c>
      <c r="D20" s="19" t="s">
        <v>187</v>
      </c>
      <c r="E20" s="27">
        <v>46272</v>
      </c>
      <c r="F20" s="21"/>
      <c r="G20" s="28" t="s">
        <v>187</v>
      </c>
      <c r="H20" s="28" t="str">
        <f t="shared" si="0"/>
        <v>Sim</v>
      </c>
      <c r="I20" s="26" t="str">
        <f t="shared" si="1"/>
        <v>56030|yyyy0907</v>
      </c>
    </row>
    <row r="21" spans="1:9" ht="15" customHeight="1" x14ac:dyDescent="0.25">
      <c r="A21" s="25">
        <v>56030</v>
      </c>
      <c r="B21" s="10" t="s">
        <v>63</v>
      </c>
      <c r="C21" s="26" t="str">
        <f>IFERROR(VLOOKUP($A21,Dados!$A:$C,3,FALSE()),"NÃO INFORMADO")</f>
        <v>PED</v>
      </c>
      <c r="D21" s="19" t="s">
        <v>190</v>
      </c>
      <c r="E21" s="27">
        <v>46273</v>
      </c>
      <c r="F21" s="21"/>
      <c r="G21" s="28" t="s">
        <v>190</v>
      </c>
      <c r="H21" s="28" t="str">
        <f t="shared" si="0"/>
        <v>Sim</v>
      </c>
      <c r="I21" s="26" t="str">
        <f t="shared" si="1"/>
        <v>56030|yyyy0908</v>
      </c>
    </row>
    <row r="22" spans="1:9" ht="15" customHeight="1" x14ac:dyDescent="0.25">
      <c r="A22" s="25">
        <v>11229</v>
      </c>
      <c r="B22" s="10" t="s">
        <v>15</v>
      </c>
      <c r="C22" s="26" t="str">
        <f>IFERROR(VLOOKUP($A22,Dados!$A:$C,3,FALSE()),"NÃO INFORMADO")</f>
        <v>CAL</v>
      </c>
      <c r="D22" s="19" t="s">
        <v>190</v>
      </c>
      <c r="E22" s="27">
        <v>46237</v>
      </c>
      <c r="F22" s="21"/>
      <c r="G22" s="28" t="s">
        <v>190</v>
      </c>
      <c r="H22" s="28" t="str">
        <f t="shared" si="0"/>
        <v>Sim</v>
      </c>
      <c r="I22" s="26" t="str">
        <f t="shared" si="1"/>
        <v>11229|yyyy0803</v>
      </c>
    </row>
    <row r="23" spans="1:9" ht="15" customHeight="1" x14ac:dyDescent="0.25">
      <c r="A23" s="25">
        <v>11229</v>
      </c>
      <c r="B23" s="10" t="s">
        <v>15</v>
      </c>
      <c r="C23" s="26" t="str">
        <f>IFERROR(VLOOKUP($A23,Dados!$A:$C,3,FALSE()),"NÃO INFORMADO")</f>
        <v>CAL</v>
      </c>
      <c r="D23" s="19" t="s">
        <v>187</v>
      </c>
      <c r="E23" s="27">
        <v>46272</v>
      </c>
      <c r="F23" s="21"/>
      <c r="G23" s="28" t="s">
        <v>187</v>
      </c>
      <c r="H23" s="28" t="str">
        <f t="shared" si="0"/>
        <v>Sim</v>
      </c>
      <c r="I23" s="26" t="str">
        <f t="shared" si="1"/>
        <v>11229|yyyy0907</v>
      </c>
    </row>
    <row r="24" spans="1:9" ht="15" customHeight="1" x14ac:dyDescent="0.25">
      <c r="A24" s="25">
        <v>11229</v>
      </c>
      <c r="B24" s="10" t="s">
        <v>15</v>
      </c>
      <c r="C24" s="26" t="str">
        <f>IFERROR(VLOOKUP($A24,Dados!$A:$C,3,FALSE()),"NÃO INFORMADO")</f>
        <v>CAL</v>
      </c>
      <c r="D24" s="19" t="s">
        <v>190</v>
      </c>
      <c r="E24" s="27">
        <v>46273</v>
      </c>
      <c r="F24" s="21"/>
      <c r="G24" s="28" t="s">
        <v>190</v>
      </c>
      <c r="H24" s="28" t="str">
        <f t="shared" si="0"/>
        <v>Sim</v>
      </c>
      <c r="I24" s="26" t="str">
        <f t="shared" si="1"/>
        <v>11229|yyyy0908</v>
      </c>
    </row>
    <row r="25" spans="1:9" ht="15" customHeight="1" x14ac:dyDescent="0.25">
      <c r="A25" s="25">
        <v>54611</v>
      </c>
      <c r="B25" s="10" t="s">
        <v>16</v>
      </c>
      <c r="C25" s="26" t="str">
        <f>IFERROR(VLOOKUP($A25,Dados!$A:$C,3,FALSE()),"NÃO INFORMADO")</f>
        <v>CAL</v>
      </c>
      <c r="D25" s="19" t="s">
        <v>188</v>
      </c>
      <c r="E25" s="27">
        <v>46237</v>
      </c>
      <c r="F25" s="21">
        <v>1</v>
      </c>
      <c r="G25" s="28" t="s">
        <v>188</v>
      </c>
      <c r="H25" s="28" t="str">
        <f t="shared" si="0"/>
        <v>Sim</v>
      </c>
      <c r="I25" s="26" t="str">
        <f t="shared" si="1"/>
        <v>54611|yyyy0803</v>
      </c>
    </row>
    <row r="26" spans="1:9" ht="15" customHeight="1" x14ac:dyDescent="0.25">
      <c r="A26" s="25">
        <v>53512</v>
      </c>
      <c r="B26" s="10" t="s">
        <v>12</v>
      </c>
      <c r="C26" s="26" t="str">
        <f>IFERROR(VLOOKUP($A26,Dados!$A:$C,3,FALSE()),"NÃO INFORMADO")</f>
        <v>AUT</v>
      </c>
      <c r="D26" s="19" t="s">
        <v>190</v>
      </c>
      <c r="E26" s="27">
        <v>46237</v>
      </c>
      <c r="F26" s="21"/>
      <c r="G26" s="28" t="s">
        <v>190</v>
      </c>
      <c r="H26" s="28" t="str">
        <f t="shared" si="0"/>
        <v>Sim</v>
      </c>
      <c r="I26" s="26" t="str">
        <f t="shared" si="1"/>
        <v>53512|yyyy0803</v>
      </c>
    </row>
    <row r="27" spans="1:9" ht="15" customHeight="1" x14ac:dyDescent="0.25">
      <c r="A27" s="25">
        <v>56784</v>
      </c>
      <c r="B27" s="10" t="s">
        <v>66</v>
      </c>
      <c r="C27" s="26" t="str">
        <f>IFERROR(VLOOKUP($A27,Dados!$A:$C,3,FALSE()),"NÃO INFORMADO")</f>
        <v>USI</v>
      </c>
      <c r="D27" s="19" t="s">
        <v>189</v>
      </c>
      <c r="E27" s="27">
        <v>46237</v>
      </c>
      <c r="F27" s="21">
        <v>4</v>
      </c>
      <c r="G27" s="28" t="s">
        <v>189</v>
      </c>
      <c r="H27" s="28" t="str">
        <f t="shared" si="0"/>
        <v>Sim</v>
      </c>
      <c r="I27" s="26" t="str">
        <f t="shared" si="1"/>
        <v>56784|yyyy0803</v>
      </c>
    </row>
    <row r="28" spans="1:9" ht="15" customHeight="1" x14ac:dyDescent="0.25">
      <c r="A28" s="25">
        <v>56855</v>
      </c>
      <c r="B28" s="10" t="s">
        <v>42</v>
      </c>
      <c r="C28" s="26" t="str">
        <f>IFERROR(VLOOKUP($A28,Dados!$A:$C,3,FALSE()),"NÃO INFORMADO")</f>
        <v>INS</v>
      </c>
      <c r="D28" s="19" t="s">
        <v>190</v>
      </c>
      <c r="E28" s="27">
        <v>46237</v>
      </c>
      <c r="F28" s="21"/>
      <c r="G28" s="28" t="s">
        <v>190</v>
      </c>
      <c r="H28" s="28" t="str">
        <f t="shared" si="0"/>
        <v>Sim</v>
      </c>
      <c r="I28" s="26" t="str">
        <f t="shared" si="1"/>
        <v>56855|yyyy0803</v>
      </c>
    </row>
    <row r="29" spans="1:9" ht="15" customHeight="1" x14ac:dyDescent="0.25">
      <c r="A29" s="25">
        <v>56855</v>
      </c>
      <c r="B29" s="10" t="s">
        <v>42</v>
      </c>
      <c r="C29" s="26" t="str">
        <f>IFERROR(VLOOKUP($A29,Dados!$A:$C,3,FALSE()),"NÃO INFORMADO")</f>
        <v>INS</v>
      </c>
      <c r="D29" s="19" t="s">
        <v>187</v>
      </c>
      <c r="E29" s="27">
        <v>46252</v>
      </c>
      <c r="F29" s="21"/>
      <c r="G29" s="28" t="s">
        <v>187</v>
      </c>
      <c r="H29" s="28" t="str">
        <f t="shared" si="0"/>
        <v>Sim</v>
      </c>
      <c r="I29" s="26" t="str">
        <f t="shared" si="1"/>
        <v>56855|yyyy0818</v>
      </c>
    </row>
    <row r="30" spans="1:9" ht="15" customHeight="1" x14ac:dyDescent="0.25">
      <c r="A30" s="25">
        <v>56855</v>
      </c>
      <c r="B30" s="10" t="s">
        <v>42</v>
      </c>
      <c r="C30" s="26" t="str">
        <f>IFERROR(VLOOKUP($A30,Dados!$A:$C,3,FALSE()),"NÃO INFORMADO")</f>
        <v>INS</v>
      </c>
      <c r="D30" s="19" t="s">
        <v>190</v>
      </c>
      <c r="E30" s="27">
        <v>46253</v>
      </c>
      <c r="F30" s="21"/>
      <c r="G30" s="28" t="s">
        <v>190</v>
      </c>
      <c r="H30" s="28" t="str">
        <f t="shared" si="0"/>
        <v>Sim</v>
      </c>
      <c r="I30" s="26" t="str">
        <f t="shared" si="1"/>
        <v>56855|yyyy0819</v>
      </c>
    </row>
    <row r="31" spans="1:9" ht="15" customHeight="1" x14ac:dyDescent="0.25">
      <c r="A31" s="25">
        <v>56855</v>
      </c>
      <c r="B31" s="10" t="s">
        <v>42</v>
      </c>
      <c r="C31" s="26" t="str">
        <f>IFERROR(VLOOKUP($A31,Dados!$A:$C,3,FALSE()),"NÃO INFORMADO")</f>
        <v>INS</v>
      </c>
      <c r="D31" s="19" t="s">
        <v>187</v>
      </c>
      <c r="E31" s="27">
        <v>46272</v>
      </c>
      <c r="F31" s="21"/>
      <c r="G31" s="28" t="s">
        <v>187</v>
      </c>
      <c r="H31" s="28" t="str">
        <f t="shared" si="0"/>
        <v>Sim</v>
      </c>
      <c r="I31" s="26" t="str">
        <f t="shared" si="1"/>
        <v>56855|yyyy0907</v>
      </c>
    </row>
    <row r="32" spans="1:9" ht="15" customHeight="1" x14ac:dyDescent="0.25">
      <c r="A32" s="25">
        <v>56855</v>
      </c>
      <c r="B32" s="10" t="s">
        <v>42</v>
      </c>
      <c r="C32" s="26" t="str">
        <f>IFERROR(VLOOKUP($A32,Dados!$A:$C,3,FALSE()),"NÃO INFORMADO")</f>
        <v>INS</v>
      </c>
      <c r="D32" s="19" t="s">
        <v>190</v>
      </c>
      <c r="E32" s="27">
        <v>46273</v>
      </c>
      <c r="F32" s="21"/>
      <c r="G32" s="28" t="s">
        <v>190</v>
      </c>
      <c r="H32" s="28" t="str">
        <f t="shared" si="0"/>
        <v>Sim</v>
      </c>
      <c r="I32" s="26" t="str">
        <f t="shared" si="1"/>
        <v>56855|yyyy0908</v>
      </c>
    </row>
    <row r="33" spans="1:9" ht="15" customHeight="1" x14ac:dyDescent="0.25">
      <c r="A33" s="25">
        <v>56855</v>
      </c>
      <c r="B33" s="10" t="s">
        <v>42</v>
      </c>
      <c r="C33" s="26" t="str">
        <f>IFERROR(VLOOKUP($A33,Dados!$A:$C,3,FALSE()),"NÃO INFORMADO")</f>
        <v>INS</v>
      </c>
      <c r="D33" s="19" t="s">
        <v>187</v>
      </c>
      <c r="E33" s="27">
        <v>46286</v>
      </c>
      <c r="F33" s="21">
        <v>4</v>
      </c>
      <c r="G33" s="28" t="s">
        <v>187</v>
      </c>
      <c r="H33" s="28" t="str">
        <f t="shared" si="0"/>
        <v>Sim</v>
      </c>
      <c r="I33" s="26" t="str">
        <f t="shared" si="1"/>
        <v>56855|yyyy0921</v>
      </c>
    </row>
    <row r="34" spans="1:9" ht="15" customHeight="1" x14ac:dyDescent="0.25">
      <c r="A34" s="25">
        <v>55420</v>
      </c>
      <c r="B34" s="10" t="s">
        <v>53</v>
      </c>
      <c r="C34" s="26" t="str">
        <f>IFERROR(VLOOKUP($A34,Dados!$A:$C,3,FALSE()),"NÃO INFORMADO")</f>
        <v>MEC</v>
      </c>
      <c r="D34" s="19" t="s">
        <v>210</v>
      </c>
      <c r="E34" s="27">
        <v>46237</v>
      </c>
      <c r="F34" s="21"/>
      <c r="G34" s="28" t="s">
        <v>210</v>
      </c>
      <c r="H34" s="28" t="str">
        <f t="shared" si="0"/>
        <v>Não</v>
      </c>
      <c r="I34" s="26" t="str">
        <f t="shared" si="1"/>
        <v>55420|yyyy0803</v>
      </c>
    </row>
    <row r="35" spans="1:9" ht="15" customHeight="1" x14ac:dyDescent="0.25">
      <c r="A35" s="25">
        <v>55420</v>
      </c>
      <c r="B35" s="10" t="s">
        <v>53</v>
      </c>
      <c r="C35" s="26" t="str">
        <f>IFERROR(VLOOKUP($A35,Dados!$A:$C,3,FALSE()),"NÃO INFORMADO")</f>
        <v>MEC</v>
      </c>
      <c r="D35" s="19" t="s">
        <v>188</v>
      </c>
      <c r="E35" s="27">
        <v>46248</v>
      </c>
      <c r="F35" s="21">
        <v>1</v>
      </c>
      <c r="G35" s="28" t="s">
        <v>188</v>
      </c>
      <c r="H35" s="28" t="str">
        <f t="shared" si="0"/>
        <v>Sim</v>
      </c>
      <c r="I35" s="26" t="str">
        <f t="shared" si="1"/>
        <v>55420|yyyy0814</v>
      </c>
    </row>
    <row r="36" spans="1:9" ht="15" customHeight="1" x14ac:dyDescent="0.25">
      <c r="A36" s="25">
        <v>9561</v>
      </c>
      <c r="B36" s="10" t="s">
        <v>36</v>
      </c>
      <c r="C36" s="26" t="str">
        <f>IFERROR(VLOOKUP($A36,Dados!$A:$C,3,FALSE()),"NÃO INFORMADO")</f>
        <v>ENGMAN</v>
      </c>
      <c r="D36" s="19" t="s">
        <v>210</v>
      </c>
      <c r="E36" s="27">
        <v>46237</v>
      </c>
      <c r="F36" s="21"/>
      <c r="G36" s="28" t="s">
        <v>210</v>
      </c>
      <c r="H36" s="28" t="str">
        <f t="shared" si="0"/>
        <v>Não</v>
      </c>
      <c r="I36" s="26" t="str">
        <f t="shared" si="1"/>
        <v>9561|yyyy0803</v>
      </c>
    </row>
    <row r="37" spans="1:9" ht="15" customHeight="1" x14ac:dyDescent="0.25">
      <c r="A37" s="25">
        <v>9561</v>
      </c>
      <c r="B37" s="10" t="s">
        <v>36</v>
      </c>
      <c r="C37" s="26" t="str">
        <f>IFERROR(VLOOKUP($A37,Dados!$A:$C,3,FALSE()),"NÃO INFORMADO")</f>
        <v>ENGMAN</v>
      </c>
      <c r="D37" s="19" t="s">
        <v>190</v>
      </c>
      <c r="E37" s="27">
        <v>46253</v>
      </c>
      <c r="F37" s="21"/>
      <c r="G37" s="28" t="s">
        <v>190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9561|yyyy0819</v>
      </c>
    </row>
    <row r="38" spans="1:9" ht="15" customHeight="1" x14ac:dyDescent="0.25">
      <c r="A38" s="25">
        <v>9561</v>
      </c>
      <c r="B38" s="10" t="s">
        <v>36</v>
      </c>
      <c r="C38" s="26" t="str">
        <f>IFERROR(VLOOKUP($A38,Dados!$A:$C,3,FALSE()),"NÃO INFORMADO")</f>
        <v>ENGMAN</v>
      </c>
      <c r="D38" s="19" t="s">
        <v>187</v>
      </c>
      <c r="E38" s="27">
        <v>46272</v>
      </c>
      <c r="F38" s="21"/>
      <c r="G38" s="28" t="s">
        <v>187</v>
      </c>
      <c r="H38" s="28" t="str">
        <f t="shared" si="2"/>
        <v>Sim</v>
      </c>
      <c r="I38" s="26" t="str">
        <f t="shared" si="3"/>
        <v>9561|yyyy0907</v>
      </c>
    </row>
    <row r="39" spans="1:9" ht="15" customHeight="1" x14ac:dyDescent="0.25">
      <c r="A39" s="25">
        <v>9561</v>
      </c>
      <c r="B39" s="10" t="s">
        <v>36</v>
      </c>
      <c r="C39" s="26" t="str">
        <f>IFERROR(VLOOKUP($A39,Dados!$A:$C,3,FALSE()),"NÃO INFORMADO")</f>
        <v>ENGMAN</v>
      </c>
      <c r="D39" s="19" t="s">
        <v>190</v>
      </c>
      <c r="E39" s="27">
        <v>46273</v>
      </c>
      <c r="F39" s="21"/>
      <c r="G39" s="28" t="s">
        <v>190</v>
      </c>
      <c r="H39" s="28" t="str">
        <f t="shared" si="2"/>
        <v>Sim</v>
      </c>
      <c r="I39" s="26" t="str">
        <f t="shared" si="3"/>
        <v>9561|yyyy0908</v>
      </c>
    </row>
    <row r="40" spans="1:9" ht="15" customHeight="1" x14ac:dyDescent="0.25">
      <c r="A40" s="25">
        <v>56227</v>
      </c>
      <c r="B40" s="10" t="s">
        <v>37</v>
      </c>
      <c r="C40" s="26" t="str">
        <f>IFERROR(VLOOKUP($A40,Dados!$A:$C,3,FALSE()),"NÃO INFORMADO")</f>
        <v>NÃO INFORMADO</v>
      </c>
      <c r="D40" s="19" t="s">
        <v>190</v>
      </c>
      <c r="E40" s="27">
        <v>46237</v>
      </c>
      <c r="F40" s="21"/>
      <c r="G40" s="28" t="s">
        <v>190</v>
      </c>
      <c r="H40" s="28" t="str">
        <f t="shared" si="2"/>
        <v>Sim</v>
      </c>
      <c r="I40" s="26" t="str">
        <f t="shared" si="3"/>
        <v>56227|yyyy0803</v>
      </c>
    </row>
    <row r="41" spans="1:9" ht="15" customHeight="1" x14ac:dyDescent="0.25">
      <c r="A41" s="25">
        <v>56227</v>
      </c>
      <c r="B41" s="10" t="s">
        <v>37</v>
      </c>
      <c r="C41" s="26" t="str">
        <f>IFERROR(VLOOKUP($A41,Dados!$A:$C,3,FALSE()),"NÃO INFORMADO")</f>
        <v>NÃO INFORMADO</v>
      </c>
      <c r="D41" s="19" t="s">
        <v>187</v>
      </c>
      <c r="E41" s="27">
        <v>46272</v>
      </c>
      <c r="F41" s="21"/>
      <c r="G41" s="28" t="s">
        <v>187</v>
      </c>
      <c r="H41" s="28" t="str">
        <f t="shared" si="2"/>
        <v>Sim</v>
      </c>
      <c r="I41" s="26" t="str">
        <f t="shared" si="3"/>
        <v>56227|yyyy0907</v>
      </c>
    </row>
    <row r="42" spans="1:9" ht="15" customHeight="1" x14ac:dyDescent="0.25">
      <c r="A42" s="25">
        <v>56227</v>
      </c>
      <c r="B42" s="10" t="s">
        <v>37</v>
      </c>
      <c r="C42" s="26" t="str">
        <f>IFERROR(VLOOKUP($A42,Dados!$A:$C,3,FALSE()),"NÃO INFORMADO")</f>
        <v>NÃO INFORMADO</v>
      </c>
      <c r="D42" s="19" t="s">
        <v>190</v>
      </c>
      <c r="E42" s="27">
        <v>46273</v>
      </c>
      <c r="F42" s="21"/>
      <c r="G42" s="28" t="s">
        <v>190</v>
      </c>
      <c r="H42" s="28" t="str">
        <f t="shared" si="2"/>
        <v>Sim</v>
      </c>
      <c r="I42" s="26" t="str">
        <f t="shared" si="3"/>
        <v>56227|yyyy0908</v>
      </c>
    </row>
    <row r="43" spans="1:9" ht="15" customHeight="1" x14ac:dyDescent="0.25">
      <c r="A43" s="25">
        <v>56227</v>
      </c>
      <c r="B43" s="10" t="s">
        <v>37</v>
      </c>
      <c r="C43" s="26" t="str">
        <f>IFERROR(VLOOKUP($A43,Dados!$A:$C,3,FALSE()),"NÃO INFORMADO")</f>
        <v>NÃO INFORMADO</v>
      </c>
      <c r="D43" s="19" t="s">
        <v>210</v>
      </c>
      <c r="E43" s="27">
        <v>46293</v>
      </c>
      <c r="F43" s="21"/>
      <c r="G43" s="28" t="s">
        <v>210</v>
      </c>
      <c r="H43" s="28" t="str">
        <f t="shared" si="2"/>
        <v>Não</v>
      </c>
      <c r="I43" s="26" t="str">
        <f t="shared" si="3"/>
        <v>56227|yyyy0928</v>
      </c>
    </row>
    <row r="44" spans="1:9" ht="15" customHeight="1" x14ac:dyDescent="0.25">
      <c r="A44" s="25">
        <v>55419</v>
      </c>
      <c r="B44" s="10" t="s">
        <v>38</v>
      </c>
      <c r="C44" s="26" t="str">
        <f>IFERROR(VLOOKUP($A44,Dados!$A:$C,3,FALSE()),"NÃO INFORMADO")</f>
        <v>ENGMAN</v>
      </c>
      <c r="D44" s="19" t="s">
        <v>190</v>
      </c>
      <c r="E44" s="27">
        <v>46237</v>
      </c>
      <c r="F44" s="21"/>
      <c r="G44" s="28" t="s">
        <v>190</v>
      </c>
      <c r="H44" s="28" t="str">
        <f t="shared" si="2"/>
        <v>Sim</v>
      </c>
      <c r="I44" s="26" t="str">
        <f t="shared" si="3"/>
        <v>55419|yyyy0803</v>
      </c>
    </row>
    <row r="45" spans="1:9" ht="15" customHeight="1" x14ac:dyDescent="0.25">
      <c r="A45" s="25">
        <v>55419</v>
      </c>
      <c r="B45" s="10" t="s">
        <v>38</v>
      </c>
      <c r="C45" s="26" t="str">
        <f>IFERROR(VLOOKUP($A45,Dados!$A:$C,3,FALSE()),"NÃO INFORMADO")</f>
        <v>ENGMAN</v>
      </c>
      <c r="D45" s="19" t="s">
        <v>210</v>
      </c>
      <c r="E45" s="27">
        <v>46265</v>
      </c>
      <c r="F45" s="21"/>
      <c r="G45" s="28" t="s">
        <v>210</v>
      </c>
      <c r="H45" s="28" t="str">
        <f t="shared" si="2"/>
        <v>Não</v>
      </c>
      <c r="I45" s="26" t="str">
        <f t="shared" si="3"/>
        <v>55419|yyyy0831</v>
      </c>
    </row>
    <row r="46" spans="1:9" ht="15" customHeight="1" x14ac:dyDescent="0.25">
      <c r="A46" s="25">
        <v>9821</v>
      </c>
      <c r="B46" s="10" t="s">
        <v>17</v>
      </c>
      <c r="C46" s="26" t="str">
        <f>IFERROR(VLOOKUP($A46,Dados!$A:$C,3,FALSE()),"NÃO INFORMADO")</f>
        <v>CAL</v>
      </c>
      <c r="D46" s="19" t="s">
        <v>190</v>
      </c>
      <c r="E46" s="27">
        <v>46237</v>
      </c>
      <c r="F46" s="21"/>
      <c r="G46" s="28" t="s">
        <v>190</v>
      </c>
      <c r="H46" s="28" t="str">
        <f t="shared" si="2"/>
        <v>Sim</v>
      </c>
      <c r="I46" s="26" t="str">
        <f t="shared" si="3"/>
        <v>9821|yyyy0803</v>
      </c>
    </row>
    <row r="47" spans="1:9" ht="15" customHeight="1" x14ac:dyDescent="0.25">
      <c r="A47" s="25">
        <v>9821</v>
      </c>
      <c r="B47" s="10" t="s">
        <v>17</v>
      </c>
      <c r="C47" s="26" t="str">
        <f>IFERROR(VLOOKUP($A47,Dados!$A:$C,3,FALSE()),"NÃO INFORMADO")</f>
        <v>CAL</v>
      </c>
      <c r="D47" s="19" t="s">
        <v>210</v>
      </c>
      <c r="E47" s="27">
        <v>46258</v>
      </c>
      <c r="F47" s="21"/>
      <c r="G47" s="28" t="s">
        <v>210</v>
      </c>
      <c r="H47" s="28" t="str">
        <f t="shared" si="2"/>
        <v>Não</v>
      </c>
      <c r="I47" s="26" t="str">
        <f t="shared" si="3"/>
        <v>9821|yyyy0824</v>
      </c>
    </row>
    <row r="48" spans="1:9" ht="15" customHeight="1" x14ac:dyDescent="0.25">
      <c r="A48" s="25">
        <v>9821</v>
      </c>
      <c r="B48" s="10" t="s">
        <v>17</v>
      </c>
      <c r="C48" s="26" t="str">
        <f>IFERROR(VLOOKUP($A48,Dados!$A:$C,3,FALSE()),"NÃO INFORMADO")</f>
        <v>CAL</v>
      </c>
      <c r="D48" s="19" t="s">
        <v>190</v>
      </c>
      <c r="E48" s="27">
        <v>46288</v>
      </c>
      <c r="F48" s="21"/>
      <c r="G48" s="28" t="s">
        <v>190</v>
      </c>
      <c r="H48" s="28" t="str">
        <f t="shared" si="2"/>
        <v>Sim</v>
      </c>
      <c r="I48" s="26" t="str">
        <f t="shared" si="3"/>
        <v>9821|yyyy0923</v>
      </c>
    </row>
    <row r="49" spans="1:9" ht="15" customHeight="1" x14ac:dyDescent="0.25">
      <c r="A49" s="25">
        <v>53173</v>
      </c>
      <c r="B49" s="10" t="s">
        <v>27</v>
      </c>
      <c r="C49" s="26" t="str">
        <f>IFERROR(VLOOKUP($A49,Dados!$A:$C,3,FALSE()),"NÃO INFORMADO")</f>
        <v>ELE</v>
      </c>
      <c r="D49" s="19" t="s">
        <v>187</v>
      </c>
      <c r="E49" s="27">
        <v>46237</v>
      </c>
      <c r="F49" s="21">
        <v>1</v>
      </c>
      <c r="G49" s="28" t="s">
        <v>187</v>
      </c>
      <c r="H49" s="28" t="str">
        <f t="shared" si="2"/>
        <v>Sim</v>
      </c>
      <c r="I49" s="26" t="str">
        <f t="shared" si="3"/>
        <v>53173|yyyy0803</v>
      </c>
    </row>
    <row r="50" spans="1:9" ht="15" customHeight="1" x14ac:dyDescent="0.25">
      <c r="A50" s="25">
        <v>53173</v>
      </c>
      <c r="B50" s="10" t="s">
        <v>27</v>
      </c>
      <c r="C50" s="26" t="str">
        <f>IFERROR(VLOOKUP($A50,Dados!$A:$C,3,FALSE()),"NÃO INFORMADO")</f>
        <v>ELE</v>
      </c>
      <c r="D50" s="19" t="s">
        <v>189</v>
      </c>
      <c r="E50" s="27">
        <v>46244</v>
      </c>
      <c r="F50" s="21">
        <v>5</v>
      </c>
      <c r="G50" s="28" t="s">
        <v>189</v>
      </c>
      <c r="H50" s="28" t="str">
        <f t="shared" si="2"/>
        <v>Sim</v>
      </c>
      <c r="I50" s="26" t="str">
        <f t="shared" si="3"/>
        <v>53173|yyyy0810</v>
      </c>
    </row>
    <row r="51" spans="1:9" ht="15" customHeight="1" x14ac:dyDescent="0.25">
      <c r="A51" s="25">
        <v>52403</v>
      </c>
      <c r="B51" s="10" t="s">
        <v>28</v>
      </c>
      <c r="C51" s="26" t="str">
        <f>IFERROR(VLOOKUP($A51,Dados!$A:$C,3,FALSE()),"NÃO INFORMADO")</f>
        <v>NÃO INFORMADO</v>
      </c>
      <c r="D51" s="19" t="s">
        <v>189</v>
      </c>
      <c r="E51" s="27">
        <v>46237</v>
      </c>
      <c r="F51" s="21">
        <v>5</v>
      </c>
      <c r="G51" s="28" t="s">
        <v>189</v>
      </c>
      <c r="H51" s="28" t="str">
        <f t="shared" si="2"/>
        <v>Sim</v>
      </c>
      <c r="I51" s="26" t="str">
        <f t="shared" si="3"/>
        <v>52403|yyyy0803</v>
      </c>
    </row>
    <row r="52" spans="1:9" ht="15" customHeight="1" x14ac:dyDescent="0.25">
      <c r="A52" s="25">
        <v>52403</v>
      </c>
      <c r="B52" s="10" t="s">
        <v>28</v>
      </c>
      <c r="C52" s="26" t="str">
        <f>IFERROR(VLOOKUP($A52,Dados!$A:$C,3,FALSE()),"NÃO INFORMADO")</f>
        <v>NÃO INFORMADO</v>
      </c>
      <c r="D52" s="19" t="s">
        <v>210</v>
      </c>
      <c r="E52" s="27">
        <v>46286</v>
      </c>
      <c r="F52" s="21"/>
      <c r="G52" s="28" t="s">
        <v>210</v>
      </c>
      <c r="H52" s="28" t="str">
        <f t="shared" si="2"/>
        <v>Não</v>
      </c>
      <c r="I52" s="26" t="str">
        <f t="shared" si="3"/>
        <v>52403|yyyy0921</v>
      </c>
    </row>
    <row r="53" spans="1:9" ht="15" customHeight="1" x14ac:dyDescent="0.25">
      <c r="A53" s="25">
        <v>53346</v>
      </c>
      <c r="B53" s="10" t="s">
        <v>39</v>
      </c>
      <c r="C53" s="26" t="str">
        <f>IFERROR(VLOOKUP($A53,Dados!$A:$C,3,FALSE()),"NÃO INFORMADO")</f>
        <v>ESP</v>
      </c>
      <c r="D53" s="19" t="s">
        <v>190</v>
      </c>
      <c r="E53" s="27">
        <v>46237</v>
      </c>
      <c r="F53" s="21"/>
      <c r="G53" s="28" t="s">
        <v>190</v>
      </c>
      <c r="H53" s="28" t="str">
        <f t="shared" si="2"/>
        <v>Sim</v>
      </c>
      <c r="I53" s="26" t="str">
        <f t="shared" si="3"/>
        <v>53346|yyyy0803</v>
      </c>
    </row>
    <row r="54" spans="1:9" ht="15" customHeight="1" x14ac:dyDescent="0.25">
      <c r="A54" s="25">
        <v>53346</v>
      </c>
      <c r="B54" s="10" t="s">
        <v>39</v>
      </c>
      <c r="C54" s="26" t="str">
        <f>IFERROR(VLOOKUP($A54,Dados!$A:$C,3,FALSE()),"NÃO INFORMADO")</f>
        <v>ESP</v>
      </c>
      <c r="D54" s="19" t="s">
        <v>187</v>
      </c>
      <c r="E54" s="27">
        <v>46272</v>
      </c>
      <c r="F54" s="21"/>
      <c r="G54" s="28" t="s">
        <v>187</v>
      </c>
      <c r="H54" s="28" t="str">
        <f t="shared" si="2"/>
        <v>Sim</v>
      </c>
      <c r="I54" s="26" t="str">
        <f t="shared" si="3"/>
        <v>53346|yyyy0907</v>
      </c>
    </row>
    <row r="55" spans="1:9" ht="15" customHeight="1" x14ac:dyDescent="0.25">
      <c r="A55" s="25">
        <v>53346</v>
      </c>
      <c r="B55" s="10" t="s">
        <v>39</v>
      </c>
      <c r="C55" s="26" t="str">
        <f>IFERROR(VLOOKUP($A55,Dados!$A:$C,3,FALSE()),"NÃO INFORMADO")</f>
        <v>ESP</v>
      </c>
      <c r="D55" s="19" t="s">
        <v>190</v>
      </c>
      <c r="E55" s="27">
        <v>46273</v>
      </c>
      <c r="F55" s="21"/>
      <c r="G55" s="28" t="s">
        <v>190</v>
      </c>
      <c r="H55" s="28" t="str">
        <f t="shared" si="2"/>
        <v>Sim</v>
      </c>
      <c r="I55" s="26" t="str">
        <f t="shared" si="3"/>
        <v>53346|yyyy0908</v>
      </c>
    </row>
    <row r="56" spans="1:9" ht="15" customHeight="1" x14ac:dyDescent="0.25">
      <c r="A56" s="25">
        <v>55637</v>
      </c>
      <c r="B56" s="10" t="s">
        <v>43</v>
      </c>
      <c r="C56" s="26" t="str">
        <f>IFERROR(VLOOKUP($A56,Dados!$A:$C,3,FALSE()),"NÃO INFORMADO")</f>
        <v>INS</v>
      </c>
      <c r="D56" s="19" t="s">
        <v>190</v>
      </c>
      <c r="E56" s="27">
        <v>46237</v>
      </c>
      <c r="F56" s="21"/>
      <c r="G56" s="28" t="s">
        <v>190</v>
      </c>
      <c r="H56" s="28" t="str">
        <f t="shared" si="2"/>
        <v>Sim</v>
      </c>
      <c r="I56" s="26" t="str">
        <f t="shared" si="3"/>
        <v>55637|yyyy0803</v>
      </c>
    </row>
    <row r="57" spans="1:9" ht="15" customHeight="1" x14ac:dyDescent="0.25">
      <c r="A57" s="25">
        <v>55637</v>
      </c>
      <c r="B57" s="10" t="s">
        <v>43</v>
      </c>
      <c r="C57" s="26" t="str">
        <f>IFERROR(VLOOKUP($A57,Dados!$A:$C,3,FALSE()),"NÃO INFORMADO")</f>
        <v>INS</v>
      </c>
      <c r="D57" s="19" t="s">
        <v>187</v>
      </c>
      <c r="E57" s="27">
        <v>46244</v>
      </c>
      <c r="F57" s="21"/>
      <c r="G57" s="28" t="s">
        <v>187</v>
      </c>
      <c r="H57" s="28" t="str">
        <f t="shared" si="2"/>
        <v>Sim</v>
      </c>
      <c r="I57" s="26" t="str">
        <f t="shared" si="3"/>
        <v>55637|yyyy0810</v>
      </c>
    </row>
    <row r="58" spans="1:9" ht="15" customHeight="1" x14ac:dyDescent="0.25">
      <c r="A58" s="25">
        <v>55637</v>
      </c>
      <c r="B58" s="10" t="s">
        <v>43</v>
      </c>
      <c r="C58" s="26" t="str">
        <f>IFERROR(VLOOKUP($A58,Dados!$A:$C,3,FALSE()),"NÃO INFORMADO")</f>
        <v>INS</v>
      </c>
      <c r="D58" s="19" t="s">
        <v>190</v>
      </c>
      <c r="E58" s="27">
        <v>46245</v>
      </c>
      <c r="F58" s="21"/>
      <c r="G58" s="28" t="s">
        <v>190</v>
      </c>
      <c r="H58" s="28" t="str">
        <f t="shared" si="2"/>
        <v>Sim</v>
      </c>
      <c r="I58" s="26" t="str">
        <f t="shared" si="3"/>
        <v>55637|yyyy0811</v>
      </c>
    </row>
    <row r="59" spans="1:9" ht="14.25" customHeight="1" x14ac:dyDescent="0.25">
      <c r="A59" s="25">
        <v>55637</v>
      </c>
      <c r="B59" s="10" t="s">
        <v>43</v>
      </c>
      <c r="C59" s="26" t="str">
        <f>IFERROR(VLOOKUP($A59,Dados!$A:$C,3,FALSE()),"NÃO INFORMADO")</f>
        <v>INS</v>
      </c>
      <c r="D59" s="19" t="s">
        <v>187</v>
      </c>
      <c r="E59" s="27">
        <v>46272</v>
      </c>
      <c r="F59" s="21"/>
      <c r="G59" s="28" t="s">
        <v>187</v>
      </c>
      <c r="H59" s="28" t="str">
        <f t="shared" si="2"/>
        <v>Sim</v>
      </c>
      <c r="I59" s="26" t="str">
        <f t="shared" si="3"/>
        <v>55637|yyyy0907</v>
      </c>
    </row>
    <row r="60" spans="1:9" ht="15" customHeight="1" x14ac:dyDescent="0.25">
      <c r="A60" s="25">
        <v>55637</v>
      </c>
      <c r="B60" s="10" t="s">
        <v>43</v>
      </c>
      <c r="C60" s="26" t="str">
        <f>IFERROR(VLOOKUP($A60,Dados!$A:$C,3,FALSE()),"NÃO INFORMADO")</f>
        <v>INS</v>
      </c>
      <c r="D60" s="19" t="s">
        <v>190</v>
      </c>
      <c r="E60" s="27">
        <v>46273</v>
      </c>
      <c r="F60" s="21"/>
      <c r="G60" s="28" t="s">
        <v>190</v>
      </c>
      <c r="H60" s="28" t="str">
        <f t="shared" si="2"/>
        <v>Sim</v>
      </c>
      <c r="I60" s="26" t="str">
        <f t="shared" si="3"/>
        <v>55637|yyyy0908</v>
      </c>
    </row>
    <row r="61" spans="1:9" ht="15" customHeight="1" x14ac:dyDescent="0.25">
      <c r="A61" s="25">
        <v>54049</v>
      </c>
      <c r="B61" s="10" t="s">
        <v>29</v>
      </c>
      <c r="C61" s="26" t="str">
        <f>IFERROR(VLOOKUP($A61,Dados!$A:$C,3,FALSE()),"NÃO INFORMADO")</f>
        <v>ELE</v>
      </c>
      <c r="D61" s="19" t="s">
        <v>189</v>
      </c>
      <c r="E61" s="27">
        <v>46237</v>
      </c>
      <c r="F61" s="21">
        <v>3</v>
      </c>
      <c r="G61" s="28" t="s">
        <v>189</v>
      </c>
      <c r="H61" s="28" t="str">
        <f t="shared" si="2"/>
        <v>Sim</v>
      </c>
      <c r="I61" s="26" t="str">
        <f t="shared" si="3"/>
        <v>54049|yyyy0803</v>
      </c>
    </row>
    <row r="62" spans="1:9" ht="15" customHeight="1" x14ac:dyDescent="0.25">
      <c r="A62" s="25">
        <v>54049</v>
      </c>
      <c r="B62" s="10" t="s">
        <v>29</v>
      </c>
      <c r="C62" s="26" t="str">
        <f>IFERROR(VLOOKUP($A62,Dados!$A:$C,3,FALSE()),"NÃO INFORMADO")</f>
        <v>ELE</v>
      </c>
      <c r="D62" s="19" t="s">
        <v>210</v>
      </c>
      <c r="E62" s="27">
        <v>46244</v>
      </c>
      <c r="F62" s="21"/>
      <c r="G62" s="28" t="s">
        <v>210</v>
      </c>
      <c r="H62" s="28" t="str">
        <f t="shared" si="2"/>
        <v>Não</v>
      </c>
      <c r="I62" s="26" t="str">
        <f t="shared" si="3"/>
        <v>54049|yyyy0810</v>
      </c>
    </row>
    <row r="63" spans="1:9" ht="15" customHeight="1" x14ac:dyDescent="0.25">
      <c r="A63" s="25">
        <v>54049</v>
      </c>
      <c r="B63" s="10" t="s">
        <v>29</v>
      </c>
      <c r="C63" s="26" t="str">
        <f>IFERROR(VLOOKUP($A63,Dados!$A:$C,3,FALSE()),"NÃO INFORMADO")</f>
        <v>ELE</v>
      </c>
      <c r="D63" s="19" t="s">
        <v>187</v>
      </c>
      <c r="E63" s="27">
        <v>46274</v>
      </c>
      <c r="F63" s="21"/>
      <c r="G63" s="28" t="s">
        <v>187</v>
      </c>
      <c r="H63" s="28" t="str">
        <f t="shared" si="2"/>
        <v>Sim</v>
      </c>
      <c r="I63" s="26" t="str">
        <f t="shared" si="3"/>
        <v>54049|yyyy0909</v>
      </c>
    </row>
    <row r="64" spans="1:9" ht="15" customHeight="1" x14ac:dyDescent="0.25">
      <c r="A64" s="25">
        <v>54049</v>
      </c>
      <c r="B64" s="10" t="s">
        <v>29</v>
      </c>
      <c r="C64" s="26" t="str">
        <f>IFERROR(VLOOKUP($A64,Dados!$A:$C,3,FALSE()),"NÃO INFORMADO")</f>
        <v>ELE</v>
      </c>
      <c r="D64" s="19" t="s">
        <v>189</v>
      </c>
      <c r="E64" s="27">
        <v>46287</v>
      </c>
      <c r="F64" s="21">
        <v>2</v>
      </c>
      <c r="G64" s="28" t="s">
        <v>189</v>
      </c>
      <c r="H64" s="28" t="str">
        <f t="shared" si="2"/>
        <v>Sim</v>
      </c>
      <c r="I64" s="26" t="str">
        <f t="shared" si="3"/>
        <v>54049|yyyy0922</v>
      </c>
    </row>
    <row r="65" spans="1:9" ht="15" customHeight="1" x14ac:dyDescent="0.25">
      <c r="A65" s="25">
        <v>50636</v>
      </c>
      <c r="B65" s="10" t="s">
        <v>18</v>
      </c>
      <c r="C65" s="26" t="str">
        <f>IFERROR(VLOOKUP($A65,Dados!$A:$C,3,FALSE()),"NÃO INFORMADO")</f>
        <v>CAL</v>
      </c>
      <c r="D65" s="19" t="s">
        <v>190</v>
      </c>
      <c r="E65" s="27">
        <v>46237</v>
      </c>
      <c r="F65" s="21"/>
      <c r="G65" s="28" t="s">
        <v>190</v>
      </c>
      <c r="H65" s="28" t="str">
        <f t="shared" si="2"/>
        <v>Sim</v>
      </c>
      <c r="I65" s="26" t="str">
        <f t="shared" si="3"/>
        <v>50636|yyyy0803</v>
      </c>
    </row>
    <row r="66" spans="1:9" ht="15" customHeight="1" x14ac:dyDescent="0.25">
      <c r="A66" s="25">
        <v>50636</v>
      </c>
      <c r="B66" s="10" t="s">
        <v>18</v>
      </c>
      <c r="C66" s="26" t="str">
        <f>IFERROR(VLOOKUP($A66,Dados!$A:$C,3,FALSE()),"NÃO INFORMADO")</f>
        <v>CAL</v>
      </c>
      <c r="D66" s="19" t="s">
        <v>210</v>
      </c>
      <c r="E66" s="27">
        <v>46258</v>
      </c>
      <c r="F66" s="21"/>
      <c r="G66" s="28" t="s">
        <v>210</v>
      </c>
      <c r="H66" s="28" t="str">
        <f t="shared" si="2"/>
        <v>Não</v>
      </c>
      <c r="I66" s="26" t="str">
        <f t="shared" si="3"/>
        <v>50636|yyyy0824</v>
      </c>
    </row>
    <row r="67" spans="1:9" ht="15" customHeight="1" x14ac:dyDescent="0.25">
      <c r="A67" s="25">
        <v>50636</v>
      </c>
      <c r="B67" s="10" t="s">
        <v>18</v>
      </c>
      <c r="C67" s="26" t="str">
        <f>IFERROR(VLOOKUP($A67,Dados!$A:$C,3,FALSE()),"NÃO INFORMADO")</f>
        <v>CAL</v>
      </c>
      <c r="D67" s="19" t="s">
        <v>190</v>
      </c>
      <c r="E67" s="27">
        <v>46288</v>
      </c>
      <c r="F67" s="21"/>
      <c r="G67" s="28" t="s">
        <v>190</v>
      </c>
      <c r="H67" s="28" t="str">
        <f t="shared" si="2"/>
        <v>Sim</v>
      </c>
      <c r="I67" s="26" t="str">
        <f t="shared" si="3"/>
        <v>50636|yyyy0923</v>
      </c>
    </row>
    <row r="68" spans="1:9" ht="15" customHeight="1" x14ac:dyDescent="0.25">
      <c r="A68" s="25">
        <v>56256</v>
      </c>
      <c r="B68" s="10" t="s">
        <v>49</v>
      </c>
      <c r="C68" s="26" t="str">
        <f>IFERROR(VLOOKUP($A68,Dados!$A:$C,3,FALSE()),"NÃO INFORMADO")</f>
        <v>LUB</v>
      </c>
      <c r="D68" s="19" t="s">
        <v>190</v>
      </c>
      <c r="E68" s="27">
        <v>46237</v>
      </c>
      <c r="F68" s="21"/>
      <c r="G68" s="28" t="s">
        <v>190</v>
      </c>
      <c r="H68" s="28" t="str">
        <f t="shared" si="2"/>
        <v>Sim</v>
      </c>
      <c r="I68" s="26" t="str">
        <f t="shared" si="3"/>
        <v>56256|yyyy0803</v>
      </c>
    </row>
    <row r="69" spans="1:9" ht="15" customHeight="1" x14ac:dyDescent="0.25">
      <c r="A69" s="25">
        <v>56256</v>
      </c>
      <c r="B69" s="10" t="s">
        <v>49</v>
      </c>
      <c r="C69" s="26" t="str">
        <f>IFERROR(VLOOKUP($A69,Dados!$A:$C,3,FALSE()),"NÃO INFORMADO")</f>
        <v>LUB</v>
      </c>
      <c r="D69" s="19" t="s">
        <v>187</v>
      </c>
      <c r="E69" s="27">
        <v>46272</v>
      </c>
      <c r="F69" s="21"/>
      <c r="G69" s="28" t="s">
        <v>187</v>
      </c>
      <c r="H69" s="28" t="str">
        <f t="shared" ref="H69:H100" si="4">IF(OR($G69="A",$G69="B",$G69="C",$G69="6x1",$G69="5x2",$G69="Folguista"),"Sim","Não")</f>
        <v>Sim</v>
      </c>
      <c r="I69" s="26" t="str">
        <f t="shared" ref="I69:I100" si="5">$A69&amp;"|"&amp;TEXT($E69,"yyyymmdd")</f>
        <v>56256|yyyy0907</v>
      </c>
    </row>
    <row r="70" spans="1:9" ht="15" customHeight="1" x14ac:dyDescent="0.25">
      <c r="A70" s="25">
        <v>56256</v>
      </c>
      <c r="B70" s="10" t="s">
        <v>49</v>
      </c>
      <c r="C70" s="26" t="str">
        <f>IFERROR(VLOOKUP($A70,Dados!$A:$C,3,FALSE()),"NÃO INFORMADO")</f>
        <v>LUB</v>
      </c>
      <c r="D70" s="19" t="s">
        <v>190</v>
      </c>
      <c r="E70" s="27">
        <v>46273</v>
      </c>
      <c r="F70" s="21"/>
      <c r="G70" s="28" t="s">
        <v>190</v>
      </c>
      <c r="H70" s="28" t="str">
        <f t="shared" si="4"/>
        <v>Sim</v>
      </c>
      <c r="I70" s="26" t="str">
        <f t="shared" si="5"/>
        <v>56256|yyyy0908</v>
      </c>
    </row>
    <row r="71" spans="1:9" ht="15" customHeight="1" x14ac:dyDescent="0.25">
      <c r="A71" s="25">
        <v>11415</v>
      </c>
      <c r="B71" s="10" t="s">
        <v>50</v>
      </c>
      <c r="C71" s="26" t="str">
        <f>IFERROR(VLOOKUP($A71,Dados!$A:$C,3,FALSE()),"NÃO INFORMADO")</f>
        <v>LUB</v>
      </c>
      <c r="D71" s="19" t="s">
        <v>210</v>
      </c>
      <c r="E71" s="27">
        <v>46237</v>
      </c>
      <c r="F71" s="21"/>
      <c r="G71" s="28" t="s">
        <v>210</v>
      </c>
      <c r="H71" s="28" t="str">
        <f t="shared" si="4"/>
        <v>Não</v>
      </c>
      <c r="I71" s="26" t="str">
        <f t="shared" si="5"/>
        <v>11415|yyyy0803</v>
      </c>
    </row>
    <row r="72" spans="1:9" ht="15" customHeight="1" x14ac:dyDescent="0.25">
      <c r="A72" s="25">
        <v>11415</v>
      </c>
      <c r="B72" s="10" t="s">
        <v>50</v>
      </c>
      <c r="C72" s="26" t="str">
        <f>IFERROR(VLOOKUP($A72,Dados!$A:$C,3,FALSE()),"NÃO INFORMADO")</f>
        <v>LUB</v>
      </c>
      <c r="D72" s="19" t="s">
        <v>190</v>
      </c>
      <c r="E72" s="27">
        <v>46246</v>
      </c>
      <c r="F72" s="21"/>
      <c r="G72" s="28" t="s">
        <v>190</v>
      </c>
      <c r="H72" s="28" t="str">
        <f t="shared" si="4"/>
        <v>Sim</v>
      </c>
      <c r="I72" s="26" t="str">
        <f t="shared" si="5"/>
        <v>11415|yyyy0812</v>
      </c>
    </row>
    <row r="73" spans="1:9" ht="15" customHeight="1" x14ac:dyDescent="0.25">
      <c r="A73" s="25">
        <v>11415</v>
      </c>
      <c r="B73" s="10" t="s">
        <v>50</v>
      </c>
      <c r="C73" s="26" t="str">
        <f>IFERROR(VLOOKUP($A73,Dados!$A:$C,3,FALSE()),"NÃO INFORMADO")</f>
        <v>LUB</v>
      </c>
      <c r="D73" s="19" t="s">
        <v>187</v>
      </c>
      <c r="E73" s="27">
        <v>46272</v>
      </c>
      <c r="F73" s="21"/>
      <c r="G73" s="28" t="s">
        <v>187</v>
      </c>
      <c r="H73" s="28" t="str">
        <f t="shared" si="4"/>
        <v>Sim</v>
      </c>
      <c r="I73" s="26" t="str">
        <f t="shared" si="5"/>
        <v>11415|yyyy0907</v>
      </c>
    </row>
    <row r="74" spans="1:9" ht="15" customHeight="1" x14ac:dyDescent="0.25">
      <c r="A74" s="31">
        <v>11415</v>
      </c>
      <c r="B74" s="6" t="s">
        <v>50</v>
      </c>
      <c r="C74" s="26" t="str">
        <f>IFERROR(VLOOKUP($A74,Dados!$A:$C,3,FALSE()),"NÃO INFORMADO")</f>
        <v>LUB</v>
      </c>
      <c r="D74" s="23" t="s">
        <v>190</v>
      </c>
      <c r="E74" s="15">
        <v>46273</v>
      </c>
      <c r="F74" s="16"/>
      <c r="G74" s="28" t="s">
        <v>190</v>
      </c>
      <c r="H74" s="28" t="str">
        <f t="shared" si="4"/>
        <v>Sim</v>
      </c>
      <c r="I74" s="26" t="str">
        <f t="shared" si="5"/>
        <v>11415|yyyy0908</v>
      </c>
    </row>
    <row r="75" spans="1:9" ht="15" customHeight="1" x14ac:dyDescent="0.25">
      <c r="A75" s="31">
        <v>52397</v>
      </c>
      <c r="B75" s="6" t="s">
        <v>19</v>
      </c>
      <c r="C75" s="26" t="str">
        <f>IFERROR(VLOOKUP($A75,Dados!$A:$C,3,FALSE()),"NÃO INFORMADO")</f>
        <v>CAL</v>
      </c>
      <c r="D75" s="23" t="s">
        <v>190</v>
      </c>
      <c r="E75" s="15">
        <v>46237</v>
      </c>
      <c r="F75" s="16"/>
      <c r="G75" s="28" t="s">
        <v>190</v>
      </c>
      <c r="H75" s="28" t="str">
        <f t="shared" si="4"/>
        <v>Sim</v>
      </c>
      <c r="I75" s="26" t="str">
        <f t="shared" si="5"/>
        <v>52397|yyyy0803</v>
      </c>
    </row>
    <row r="76" spans="1:9" ht="15" customHeight="1" x14ac:dyDescent="0.25">
      <c r="A76" s="31">
        <v>55618</v>
      </c>
      <c r="B76" s="6" t="s">
        <v>54</v>
      </c>
      <c r="C76" s="26" t="str">
        <f>IFERROR(VLOOKUP($A76,Dados!$A:$C,3,FALSE()),"NÃO INFORMADO")</f>
        <v>MEC</v>
      </c>
      <c r="D76" s="23" t="s">
        <v>187</v>
      </c>
      <c r="E76" s="15">
        <v>46265</v>
      </c>
      <c r="F76" s="16">
        <v>5</v>
      </c>
      <c r="G76" s="28" t="s">
        <v>187</v>
      </c>
      <c r="H76" s="28" t="str">
        <f t="shared" si="4"/>
        <v>Sim</v>
      </c>
      <c r="I76" s="26" t="str">
        <f t="shared" si="5"/>
        <v>55618|yyyy0831</v>
      </c>
    </row>
    <row r="77" spans="1:9" ht="15" customHeight="1" x14ac:dyDescent="0.25">
      <c r="A77" s="31">
        <v>11918</v>
      </c>
      <c r="B77" s="6" t="s">
        <v>64</v>
      </c>
      <c r="C77" s="26" t="str">
        <f>IFERROR(VLOOKUP($A77,Dados!$A:$C,3,FALSE()),"NÃO INFORMADO")</f>
        <v>PED</v>
      </c>
      <c r="D77" s="23" t="s">
        <v>190</v>
      </c>
      <c r="E77" s="15">
        <v>46237</v>
      </c>
      <c r="F77" s="16"/>
      <c r="G77" s="28" t="s">
        <v>190</v>
      </c>
      <c r="H77" s="28" t="str">
        <f t="shared" si="4"/>
        <v>Sim</v>
      </c>
      <c r="I77" s="26" t="str">
        <f t="shared" si="5"/>
        <v>11918|yyyy0803</v>
      </c>
    </row>
    <row r="78" spans="1:9" ht="15" customHeight="1" x14ac:dyDescent="0.25">
      <c r="A78" s="31">
        <v>53459</v>
      </c>
      <c r="B78" s="6" t="s">
        <v>55</v>
      </c>
      <c r="C78" s="26" t="str">
        <f>IFERROR(VLOOKUP($A78,Dados!$A:$C,3,FALSE()),"NÃO INFORMADO")</f>
        <v>MEC</v>
      </c>
      <c r="D78" s="23" t="s">
        <v>187</v>
      </c>
      <c r="E78" s="15">
        <v>46237</v>
      </c>
      <c r="F78" s="16">
        <v>2</v>
      </c>
      <c r="G78" s="28" t="s">
        <v>187</v>
      </c>
      <c r="H78" s="28" t="str">
        <f t="shared" si="4"/>
        <v>Sim</v>
      </c>
      <c r="I78" s="26" t="str">
        <f t="shared" si="5"/>
        <v>53459|yyyy0803</v>
      </c>
    </row>
    <row r="79" spans="1:9" ht="15" customHeight="1" x14ac:dyDescent="0.25">
      <c r="A79" s="31">
        <v>53613</v>
      </c>
      <c r="B79" s="6" t="s">
        <v>20</v>
      </c>
      <c r="C79" s="26" t="str">
        <f>IFERROR(VLOOKUP($A79,Dados!$A:$C,3,FALSE()),"NÃO INFORMADO")</f>
        <v>CAL</v>
      </c>
      <c r="D79" s="23" t="s">
        <v>210</v>
      </c>
      <c r="E79" s="15">
        <v>46237</v>
      </c>
      <c r="F79" s="16"/>
      <c r="G79" s="28" t="s">
        <v>210</v>
      </c>
      <c r="H79" s="28" t="str">
        <f t="shared" si="4"/>
        <v>Não</v>
      </c>
      <c r="I79" s="26" t="str">
        <f t="shared" si="5"/>
        <v>53613|yyyy0803</v>
      </c>
    </row>
    <row r="80" spans="1:9" ht="15" customHeight="1" x14ac:dyDescent="0.25">
      <c r="A80" s="31">
        <v>53613</v>
      </c>
      <c r="B80" s="6" t="s">
        <v>20</v>
      </c>
      <c r="C80" s="26" t="str">
        <f>IFERROR(VLOOKUP($A80,Dados!$A:$C,3,FALSE()),"NÃO INFORMADO")</f>
        <v>CAL</v>
      </c>
      <c r="D80" s="23" t="s">
        <v>190</v>
      </c>
      <c r="E80" s="15">
        <v>46253</v>
      </c>
      <c r="F80" s="16"/>
      <c r="G80" s="28" t="s">
        <v>190</v>
      </c>
      <c r="H80" s="28" t="str">
        <f t="shared" si="4"/>
        <v>Sim</v>
      </c>
      <c r="I80" s="26" t="str">
        <f t="shared" si="5"/>
        <v>53613|yyyy0819</v>
      </c>
    </row>
    <row r="81" spans="1:9" ht="15" customHeight="1" x14ac:dyDescent="0.25">
      <c r="A81" s="31">
        <v>53613</v>
      </c>
      <c r="B81" s="6" t="s">
        <v>20</v>
      </c>
      <c r="C81" s="26" t="str">
        <f>IFERROR(VLOOKUP($A81,Dados!$A:$C,3,FALSE()),"NÃO INFORMADO")</f>
        <v>CAL</v>
      </c>
      <c r="D81" s="23" t="s">
        <v>187</v>
      </c>
      <c r="E81" s="15">
        <v>46272</v>
      </c>
      <c r="F81" s="16"/>
      <c r="G81" s="28" t="s">
        <v>187</v>
      </c>
      <c r="H81" s="28" t="str">
        <f t="shared" si="4"/>
        <v>Sim</v>
      </c>
      <c r="I81" s="26" t="str">
        <f t="shared" si="5"/>
        <v>53613|yyyy0907</v>
      </c>
    </row>
    <row r="82" spans="1:9" ht="15" customHeight="1" x14ac:dyDescent="0.25">
      <c r="A82" s="31">
        <v>53613</v>
      </c>
      <c r="B82" s="6" t="s">
        <v>20</v>
      </c>
      <c r="C82" s="26" t="str">
        <f>IFERROR(VLOOKUP($A82,Dados!$A:$C,3,FALSE()),"NÃO INFORMADO")</f>
        <v>CAL</v>
      </c>
      <c r="D82" s="23" t="s">
        <v>190</v>
      </c>
      <c r="E82" s="15">
        <v>46273</v>
      </c>
      <c r="F82" s="16"/>
      <c r="G82" s="32" t="s">
        <v>190</v>
      </c>
      <c r="H82" s="28" t="str">
        <f t="shared" si="4"/>
        <v>Sim</v>
      </c>
      <c r="I82" s="26" t="str">
        <f t="shared" si="5"/>
        <v>53613|yyyy0908</v>
      </c>
    </row>
    <row r="83" spans="1:9" ht="15" customHeight="1" x14ac:dyDescent="0.25">
      <c r="A83" s="31">
        <v>52484</v>
      </c>
      <c r="B83" s="6" t="s">
        <v>65</v>
      </c>
      <c r="C83" s="26" t="str">
        <f>IFERROR(VLOOKUP($A83,Dados!$A:$C,3,FALSE()),"NÃO INFORMADO")</f>
        <v>PED</v>
      </c>
      <c r="D83" s="23" t="s">
        <v>190</v>
      </c>
      <c r="E83" s="15">
        <v>46237</v>
      </c>
      <c r="F83" s="16"/>
      <c r="G83" s="32" t="s">
        <v>190</v>
      </c>
      <c r="H83" s="28" t="str">
        <f t="shared" si="4"/>
        <v>Sim</v>
      </c>
      <c r="I83" s="26" t="str">
        <f t="shared" si="5"/>
        <v>52484|yyyy0803</v>
      </c>
    </row>
    <row r="84" spans="1:9" ht="15" customHeight="1" x14ac:dyDescent="0.25">
      <c r="A84" s="31">
        <v>55387</v>
      </c>
      <c r="B84" s="6" t="s">
        <v>30</v>
      </c>
      <c r="C84" s="26" t="str">
        <f>IFERROR(VLOOKUP($A84,Dados!$A:$C,3,FALSE()),"NÃO INFORMADO")</f>
        <v>ELE</v>
      </c>
      <c r="D84" s="23" t="s">
        <v>187</v>
      </c>
      <c r="E84" s="15">
        <v>46265</v>
      </c>
      <c r="F84" s="16">
        <v>5</v>
      </c>
      <c r="G84" s="32" t="s">
        <v>187</v>
      </c>
      <c r="H84" s="28" t="str">
        <f t="shared" si="4"/>
        <v>Sim</v>
      </c>
      <c r="I84" s="26" t="str">
        <f t="shared" si="5"/>
        <v>55387|yyyy0831</v>
      </c>
    </row>
    <row r="85" spans="1:9" ht="15" customHeight="1" x14ac:dyDescent="0.25">
      <c r="A85" s="31">
        <v>56327</v>
      </c>
      <c r="B85" s="6" t="s">
        <v>44</v>
      </c>
      <c r="C85" s="26" t="str">
        <f>IFERROR(VLOOKUP($A85,Dados!$A:$C,3,FALSE()),"NÃO INFORMADO")</f>
        <v>INS</v>
      </c>
      <c r="D85" s="23" t="s">
        <v>189</v>
      </c>
      <c r="E85" s="15">
        <v>46237</v>
      </c>
      <c r="F85" s="16">
        <v>1</v>
      </c>
      <c r="G85" s="32" t="s">
        <v>189</v>
      </c>
      <c r="H85" s="28" t="str">
        <f t="shared" si="4"/>
        <v>Sim</v>
      </c>
      <c r="I85" s="26" t="str">
        <f t="shared" si="5"/>
        <v>56327|yyyy0803</v>
      </c>
    </row>
    <row r="86" spans="1:9" ht="15" customHeight="1" x14ac:dyDescent="0.25">
      <c r="A86" s="31">
        <v>51428</v>
      </c>
      <c r="B86" s="6" t="s">
        <v>45</v>
      </c>
      <c r="C86" s="26" t="str">
        <f>IFERROR(VLOOKUP($A86,Dados!$A:$C,3,FALSE()),"NÃO INFORMADO")</f>
        <v>INS</v>
      </c>
      <c r="D86" s="23" t="s">
        <v>188</v>
      </c>
      <c r="E86" s="15">
        <v>46237</v>
      </c>
      <c r="F86" s="16">
        <v>2</v>
      </c>
      <c r="G86" s="32" t="s">
        <v>188</v>
      </c>
      <c r="H86" s="28" t="str">
        <f t="shared" si="4"/>
        <v>Sim</v>
      </c>
      <c r="I86" s="26" t="str">
        <f t="shared" si="5"/>
        <v>51428|yyyy0803</v>
      </c>
    </row>
    <row r="87" spans="1:9" ht="15" customHeight="1" x14ac:dyDescent="0.25">
      <c r="A87" s="31">
        <v>54684</v>
      </c>
      <c r="B87" s="6" t="s">
        <v>56</v>
      </c>
      <c r="C87" s="26" t="str">
        <f>IFERROR(VLOOKUP($A87,Dados!$A:$C,3,FALSE()),"NÃO INFORMADO")</f>
        <v>NÃO INFORMADO</v>
      </c>
      <c r="D87" s="23" t="s">
        <v>188</v>
      </c>
      <c r="E87" s="15">
        <v>46237</v>
      </c>
      <c r="F87" s="16">
        <v>4</v>
      </c>
      <c r="G87" s="32" t="s">
        <v>188</v>
      </c>
      <c r="H87" s="28" t="str">
        <f t="shared" si="4"/>
        <v>Sim</v>
      </c>
      <c r="I87" s="26" t="str">
        <f t="shared" si="5"/>
        <v>54684|yyyy0803</v>
      </c>
    </row>
    <row r="88" spans="1:9" ht="15" customHeight="1" x14ac:dyDescent="0.25">
      <c r="A88" s="31">
        <v>54684</v>
      </c>
      <c r="B88" s="6" t="s">
        <v>56</v>
      </c>
      <c r="C88" s="26" t="str">
        <f>IFERROR(VLOOKUP($A88,Dados!$A:$C,3,FALSE()),"NÃO INFORMADO")</f>
        <v>NÃO INFORMADO</v>
      </c>
      <c r="D88" s="23" t="s">
        <v>187</v>
      </c>
      <c r="E88" s="15">
        <v>46247</v>
      </c>
      <c r="F88" s="16">
        <v>6</v>
      </c>
      <c r="G88" s="32" t="s">
        <v>187</v>
      </c>
      <c r="H88" s="28" t="str">
        <f t="shared" si="4"/>
        <v>Sim</v>
      </c>
      <c r="I88" s="26" t="str">
        <f t="shared" si="5"/>
        <v>54684|yyyy0813</v>
      </c>
    </row>
    <row r="89" spans="1:9" ht="15" customHeight="1" x14ac:dyDescent="0.25">
      <c r="A89" s="31">
        <v>55628</v>
      </c>
      <c r="B89" s="6" t="s">
        <v>40</v>
      </c>
      <c r="C89" s="26" t="str">
        <f>IFERROR(VLOOKUP($A89,Dados!$A:$C,3,FALSE()),"NÃO INFORMADO")</f>
        <v>ESP</v>
      </c>
      <c r="D89" s="23" t="s">
        <v>190</v>
      </c>
      <c r="E89" s="15">
        <v>46237</v>
      </c>
      <c r="F89" s="16"/>
      <c r="G89" s="32" t="s">
        <v>190</v>
      </c>
      <c r="H89" s="28" t="str">
        <f t="shared" si="4"/>
        <v>Sim</v>
      </c>
      <c r="I89" s="26" t="str">
        <f t="shared" si="5"/>
        <v>55628|yyyy0803</v>
      </c>
    </row>
    <row r="90" spans="1:9" ht="15" customHeight="1" x14ac:dyDescent="0.25">
      <c r="A90" s="31">
        <v>55628</v>
      </c>
      <c r="B90" s="6" t="s">
        <v>40</v>
      </c>
      <c r="C90" s="26" t="str">
        <f>IFERROR(VLOOKUP($A90,Dados!$A:$C,3,FALSE()),"NÃO INFORMADO")</f>
        <v>ESP</v>
      </c>
      <c r="D90" s="23" t="s">
        <v>187</v>
      </c>
      <c r="E90" s="15">
        <v>46272</v>
      </c>
      <c r="F90" s="16"/>
      <c r="G90" s="32" t="s">
        <v>187</v>
      </c>
      <c r="H90" s="28" t="str">
        <f t="shared" si="4"/>
        <v>Sim</v>
      </c>
      <c r="I90" s="26" t="str">
        <f t="shared" si="5"/>
        <v>55628|yyyy0907</v>
      </c>
    </row>
    <row r="91" spans="1:9" ht="15" customHeight="1" x14ac:dyDescent="0.25">
      <c r="A91" s="31">
        <v>55628</v>
      </c>
      <c r="B91" s="6" t="s">
        <v>40</v>
      </c>
      <c r="C91" s="26" t="str">
        <f>IFERROR(VLOOKUP($A91,Dados!$A:$C,3,FALSE()),"NÃO INFORMADO")</f>
        <v>ESP</v>
      </c>
      <c r="D91" s="23" t="s">
        <v>190</v>
      </c>
      <c r="E91" s="15">
        <v>46273</v>
      </c>
      <c r="F91" s="16"/>
      <c r="G91" s="32" t="s">
        <v>190</v>
      </c>
      <c r="H91" s="28" t="str">
        <f t="shared" si="4"/>
        <v>Sim</v>
      </c>
      <c r="I91" s="26" t="str">
        <f t="shared" si="5"/>
        <v>55628|yyyy0908</v>
      </c>
    </row>
    <row r="92" spans="1:9" ht="15" customHeight="1" x14ac:dyDescent="0.25">
      <c r="A92" s="31">
        <v>55138</v>
      </c>
      <c r="B92" s="6" t="s">
        <v>57</v>
      </c>
      <c r="C92" s="26" t="str">
        <f>IFERROR(VLOOKUP($A92,Dados!$A:$C,3,FALSE()),"NÃO INFORMADO")</f>
        <v>MEC</v>
      </c>
      <c r="D92" s="23" t="s">
        <v>209</v>
      </c>
      <c r="E92" s="15">
        <v>46265</v>
      </c>
      <c r="F92" s="16">
        <v>3</v>
      </c>
      <c r="G92" s="32" t="s">
        <v>209</v>
      </c>
      <c r="H92" s="28" t="str">
        <f t="shared" si="4"/>
        <v>Sim</v>
      </c>
      <c r="I92" s="26" t="str">
        <f t="shared" si="5"/>
        <v>55138|yyyy0831</v>
      </c>
    </row>
    <row r="93" spans="1:9" ht="15" customHeight="1" x14ac:dyDescent="0.25">
      <c r="A93" s="31">
        <v>53291</v>
      </c>
      <c r="B93" s="6" t="s">
        <v>21</v>
      </c>
      <c r="C93" s="26" t="str">
        <f>IFERROR(VLOOKUP($A93,Dados!$A:$C,3,FALSE()),"NÃO INFORMADO")</f>
        <v>CAL</v>
      </c>
      <c r="D93" s="23" t="s">
        <v>210</v>
      </c>
      <c r="E93" s="15">
        <v>46237</v>
      </c>
      <c r="F93" s="16"/>
      <c r="G93" s="32" t="s">
        <v>210</v>
      </c>
      <c r="H93" s="28" t="str">
        <f t="shared" si="4"/>
        <v>Não</v>
      </c>
      <c r="I93" s="26" t="str">
        <f t="shared" si="5"/>
        <v>53291|yyyy0803</v>
      </c>
    </row>
    <row r="94" spans="1:9" ht="15" customHeight="1" x14ac:dyDescent="0.25">
      <c r="A94" s="31">
        <v>53291</v>
      </c>
      <c r="B94" s="6" t="s">
        <v>21</v>
      </c>
      <c r="C94" s="26" t="str">
        <f>IFERROR(VLOOKUP($A94,Dados!$A:$C,3,FALSE()),"NÃO INFORMADO")</f>
        <v>CAL</v>
      </c>
      <c r="D94" s="23" t="s">
        <v>190</v>
      </c>
      <c r="E94" s="15">
        <v>46253</v>
      </c>
      <c r="F94" s="16"/>
      <c r="G94" s="32" t="s">
        <v>190</v>
      </c>
      <c r="H94" s="28" t="str">
        <f t="shared" si="4"/>
        <v>Sim</v>
      </c>
      <c r="I94" s="26" t="str">
        <f t="shared" si="5"/>
        <v>53291|yyyy0819</v>
      </c>
    </row>
    <row r="95" spans="1:9" ht="15" customHeight="1" x14ac:dyDescent="0.25">
      <c r="A95" s="31">
        <v>53291</v>
      </c>
      <c r="B95" s="6" t="s">
        <v>21</v>
      </c>
      <c r="C95" s="26" t="str">
        <f>IFERROR(VLOOKUP($A95,Dados!$A:$C,3,FALSE()),"NÃO INFORMADO")</f>
        <v>CAL</v>
      </c>
      <c r="D95" s="23" t="s">
        <v>187</v>
      </c>
      <c r="E95" s="15">
        <v>46272</v>
      </c>
      <c r="F95" s="16"/>
      <c r="G95" s="32" t="s">
        <v>187</v>
      </c>
      <c r="H95" s="28" t="str">
        <f t="shared" si="4"/>
        <v>Sim</v>
      </c>
      <c r="I95" s="26" t="str">
        <f t="shared" si="5"/>
        <v>53291|yyyy0907</v>
      </c>
    </row>
    <row r="96" spans="1:9" ht="15" customHeight="1" x14ac:dyDescent="0.25">
      <c r="A96" s="31">
        <v>53291</v>
      </c>
      <c r="B96" s="6" t="s">
        <v>21</v>
      </c>
      <c r="C96" s="26" t="str">
        <f>IFERROR(VLOOKUP($A96,Dados!$A:$C,3,FALSE()),"NÃO INFORMADO")</f>
        <v>CAL</v>
      </c>
      <c r="D96" s="23" t="s">
        <v>190</v>
      </c>
      <c r="E96" s="15">
        <v>46273</v>
      </c>
      <c r="F96" s="16"/>
      <c r="G96" s="32" t="s">
        <v>190</v>
      </c>
      <c r="H96" s="28" t="str">
        <f t="shared" si="4"/>
        <v>Sim</v>
      </c>
      <c r="I96" s="26" t="str">
        <f t="shared" si="5"/>
        <v>53291|yyyy0908</v>
      </c>
    </row>
    <row r="97" spans="1:9" ht="15" customHeight="1" x14ac:dyDescent="0.25">
      <c r="A97" s="31">
        <v>53291</v>
      </c>
      <c r="B97" s="6" t="s">
        <v>21</v>
      </c>
      <c r="C97" s="26" t="str">
        <f>IFERROR(VLOOKUP($A97,Dados!$A:$C,3,FALSE()),"NÃO INFORMADO")</f>
        <v>CAL</v>
      </c>
      <c r="D97" s="23" t="s">
        <v>187</v>
      </c>
      <c r="E97" s="15">
        <v>46289</v>
      </c>
      <c r="F97" s="16"/>
      <c r="G97" s="32" t="s">
        <v>187</v>
      </c>
      <c r="H97" s="28" t="str">
        <f t="shared" si="4"/>
        <v>Sim</v>
      </c>
      <c r="I97" s="26" t="str">
        <f t="shared" si="5"/>
        <v>53291|yyyy0924</v>
      </c>
    </row>
    <row r="98" spans="1:9" ht="15" customHeight="1" x14ac:dyDescent="0.25">
      <c r="A98" s="31">
        <v>53291</v>
      </c>
      <c r="B98" s="6" t="s">
        <v>21</v>
      </c>
      <c r="C98" s="26" t="str">
        <f>IFERROR(VLOOKUP($A98,Dados!$A:$C,3,FALSE()),"NÃO INFORMADO")</f>
        <v>CAL</v>
      </c>
      <c r="D98" s="23" t="s">
        <v>190</v>
      </c>
      <c r="E98" s="15">
        <v>46290</v>
      </c>
      <c r="F98" s="16"/>
      <c r="G98" s="32" t="s">
        <v>190</v>
      </c>
      <c r="H98" s="28" t="str">
        <f t="shared" si="4"/>
        <v>Sim</v>
      </c>
      <c r="I98" s="26" t="str">
        <f t="shared" si="5"/>
        <v>53291|yyyy0925</v>
      </c>
    </row>
    <row r="99" spans="1:9" ht="15" customHeight="1" x14ac:dyDescent="0.25">
      <c r="A99" s="31">
        <v>56012</v>
      </c>
      <c r="B99" s="6" t="s">
        <v>58</v>
      </c>
      <c r="C99" s="26" t="str">
        <f>IFERROR(VLOOKUP($A99,Dados!$A:$C,3,FALSE()),"NÃO INFORMADO")</f>
        <v>MEC</v>
      </c>
      <c r="D99" s="23" t="s">
        <v>187</v>
      </c>
      <c r="E99" s="15">
        <v>46238</v>
      </c>
      <c r="F99" s="16">
        <v>3</v>
      </c>
      <c r="G99" s="32" t="s">
        <v>187</v>
      </c>
      <c r="H99" s="28" t="str">
        <f t="shared" si="4"/>
        <v>Sim</v>
      </c>
      <c r="I99" s="26" t="str">
        <f t="shared" si="5"/>
        <v>56012|yyyy0804</v>
      </c>
    </row>
    <row r="100" spans="1:9" ht="15" customHeight="1" x14ac:dyDescent="0.25">
      <c r="A100" s="31">
        <v>10495</v>
      </c>
      <c r="B100" s="6" t="s">
        <v>31</v>
      </c>
      <c r="C100" s="26" t="str">
        <f>IFERROR(VLOOKUP($A100,Dados!$A:$C,3,FALSE()),"NÃO INFORMADO")</f>
        <v>NÃO INFORMADO</v>
      </c>
      <c r="D100" s="23" t="s">
        <v>187</v>
      </c>
      <c r="E100" s="15">
        <v>46237</v>
      </c>
      <c r="F100" s="16">
        <v>4</v>
      </c>
      <c r="G100" s="32" t="s">
        <v>187</v>
      </c>
      <c r="H100" s="28" t="str">
        <f t="shared" si="4"/>
        <v>Sim</v>
      </c>
      <c r="I100" s="26" t="str">
        <f t="shared" si="5"/>
        <v>10495|yyyy0803</v>
      </c>
    </row>
    <row r="101" spans="1:9" ht="15" customHeight="1" x14ac:dyDescent="0.25">
      <c r="A101" s="31">
        <v>10495</v>
      </c>
      <c r="B101" s="6" t="s">
        <v>31</v>
      </c>
      <c r="C101" s="26" t="str">
        <f>IFERROR(VLOOKUP($A101,Dados!$A:$C,3,FALSE()),"NÃO INFORMADO")</f>
        <v>NÃO INFORMADO</v>
      </c>
      <c r="D101" s="23" t="s">
        <v>210</v>
      </c>
      <c r="E101" s="15">
        <v>46279</v>
      </c>
      <c r="F101" s="16"/>
      <c r="G101" s="32" t="s">
        <v>210</v>
      </c>
      <c r="H101" s="28" t="str">
        <f t="shared" ref="H101:H132" si="6">IF(OR($G101="A",$G101="B",$G101="C",$G101="6x1",$G101="5x2",$G101="Folguista"),"Sim","Não")</f>
        <v>Não</v>
      </c>
      <c r="I101" s="26" t="str">
        <f t="shared" ref="I101:I132" si="7">$A101&amp;"|"&amp;TEXT($E101,"yyyymmdd")</f>
        <v>10495|yyyy0914</v>
      </c>
    </row>
    <row r="102" spans="1:9" ht="15" customHeight="1" x14ac:dyDescent="0.25">
      <c r="A102" s="31">
        <v>12291</v>
      </c>
      <c r="B102" s="6" t="s">
        <v>22</v>
      </c>
      <c r="C102" s="26" t="str">
        <f>IFERROR(VLOOKUP($A102,Dados!$A:$C,3,FALSE()),"NÃO INFORMADO")</f>
        <v>CAL</v>
      </c>
      <c r="D102" s="23" t="s">
        <v>190</v>
      </c>
      <c r="E102" s="15">
        <v>46237</v>
      </c>
      <c r="F102" s="16"/>
      <c r="G102" s="32" t="s">
        <v>190</v>
      </c>
      <c r="H102" s="28" t="str">
        <f t="shared" si="6"/>
        <v>Sim</v>
      </c>
      <c r="I102" s="26" t="str">
        <f t="shared" si="7"/>
        <v>12291|yyyy0803</v>
      </c>
    </row>
    <row r="103" spans="1:9" ht="15" customHeight="1" x14ac:dyDescent="0.25">
      <c r="A103" s="31">
        <v>56010</v>
      </c>
      <c r="B103" s="6" t="s">
        <v>32</v>
      </c>
      <c r="C103" s="26" t="str">
        <f>IFERROR(VLOOKUP($A103,Dados!$A:$C,3,FALSE()),"NÃO INFORMADO")</f>
        <v>INS</v>
      </c>
      <c r="D103" s="23" t="s">
        <v>187</v>
      </c>
      <c r="E103" s="15">
        <v>46237</v>
      </c>
      <c r="F103" s="16">
        <v>6</v>
      </c>
      <c r="G103" s="32" t="s">
        <v>187</v>
      </c>
      <c r="H103" s="28" t="str">
        <f t="shared" si="6"/>
        <v>Sim</v>
      </c>
      <c r="I103" s="26" t="str">
        <f t="shared" si="7"/>
        <v>56010|yyyy0803</v>
      </c>
    </row>
    <row r="104" spans="1:9" ht="15" customHeight="1" x14ac:dyDescent="0.25">
      <c r="A104" s="31">
        <v>52498</v>
      </c>
      <c r="B104" s="6" t="s">
        <v>59</v>
      </c>
      <c r="C104" s="26" t="str">
        <f>IFERROR(VLOOKUP($A104,Dados!$A:$C,3,FALSE()),"NÃO INFORMADO")</f>
        <v>MEC</v>
      </c>
      <c r="D104" s="23" t="s">
        <v>188</v>
      </c>
      <c r="E104" s="15">
        <v>46237</v>
      </c>
      <c r="F104" s="16">
        <v>2</v>
      </c>
      <c r="G104" s="32" t="s">
        <v>188</v>
      </c>
      <c r="H104" s="28" t="str">
        <f t="shared" si="6"/>
        <v>Sim</v>
      </c>
      <c r="I104" s="26" t="str">
        <f t="shared" si="7"/>
        <v>52498|yyyy0803</v>
      </c>
    </row>
    <row r="105" spans="1:9" ht="15" customHeight="1" x14ac:dyDescent="0.25">
      <c r="A105" s="31">
        <v>55541</v>
      </c>
      <c r="B105" s="6" t="s">
        <v>33</v>
      </c>
      <c r="C105" s="26" t="str">
        <f>IFERROR(VLOOKUP($A105,Dados!$A:$C,3,FALSE()),"NÃO INFORMADO")</f>
        <v>ELE</v>
      </c>
      <c r="D105" s="23" t="s">
        <v>187</v>
      </c>
      <c r="E105" s="15">
        <v>46238</v>
      </c>
      <c r="F105" s="16">
        <v>1</v>
      </c>
      <c r="G105" s="32" t="s">
        <v>187</v>
      </c>
      <c r="H105" s="28" t="str">
        <f t="shared" si="6"/>
        <v>Sim</v>
      </c>
      <c r="I105" s="26" t="str">
        <f t="shared" si="7"/>
        <v>55541|yyyy0804</v>
      </c>
    </row>
    <row r="106" spans="1:9" ht="15" customHeight="1" x14ac:dyDescent="0.25">
      <c r="A106" s="31">
        <v>55541</v>
      </c>
      <c r="B106" s="6" t="s">
        <v>33</v>
      </c>
      <c r="C106" s="26" t="str">
        <f>IFERROR(VLOOKUP($A106,Dados!$A:$C,3,FALSE()),"NÃO INFORMADO")</f>
        <v>ELE</v>
      </c>
      <c r="D106" s="23" t="s">
        <v>210</v>
      </c>
      <c r="E106" s="15">
        <v>46258</v>
      </c>
      <c r="F106" s="16"/>
      <c r="G106" s="32" t="s">
        <v>210</v>
      </c>
      <c r="H106" s="28" t="str">
        <f t="shared" si="6"/>
        <v>Não</v>
      </c>
      <c r="I106" s="26" t="str">
        <f t="shared" si="7"/>
        <v>55541|yyyy0824</v>
      </c>
    </row>
    <row r="107" spans="1:9" ht="15" customHeight="1" x14ac:dyDescent="0.25">
      <c r="A107" s="31">
        <v>55541</v>
      </c>
      <c r="B107" s="6" t="s">
        <v>33</v>
      </c>
      <c r="C107" s="26" t="str">
        <f>IFERROR(VLOOKUP($A107,Dados!$A:$C,3,FALSE()),"NÃO INFORMADO")</f>
        <v>ELE</v>
      </c>
      <c r="D107" s="23" t="s">
        <v>187</v>
      </c>
      <c r="E107" s="15">
        <v>46288</v>
      </c>
      <c r="F107" s="16">
        <v>1</v>
      </c>
      <c r="G107" s="32" t="s">
        <v>187</v>
      </c>
      <c r="H107" s="28" t="str">
        <f t="shared" si="6"/>
        <v>Sim</v>
      </c>
      <c r="I107" s="26" t="str">
        <f t="shared" si="7"/>
        <v>55541|yyyy0923</v>
      </c>
    </row>
    <row r="108" spans="1:9" ht="15" customHeight="1" x14ac:dyDescent="0.25">
      <c r="A108" s="31">
        <v>55541</v>
      </c>
      <c r="B108" s="6" t="s">
        <v>33</v>
      </c>
      <c r="C108" s="26" t="str">
        <f>IFERROR(VLOOKUP($A108,Dados!$A:$C,3,FALSE()),"NÃO INFORMADO")</f>
        <v>ELE</v>
      </c>
      <c r="D108" s="23" t="s">
        <v>187</v>
      </c>
      <c r="E108" s="15">
        <v>46292</v>
      </c>
      <c r="F108" s="16">
        <v>3</v>
      </c>
      <c r="G108" s="32" t="s">
        <v>187</v>
      </c>
      <c r="H108" s="28" t="str">
        <f t="shared" si="6"/>
        <v>Sim</v>
      </c>
      <c r="I108" s="26" t="str">
        <f t="shared" si="7"/>
        <v>55541|yyyy0927</v>
      </c>
    </row>
    <row r="109" spans="1:9" ht="15" customHeight="1" x14ac:dyDescent="0.25">
      <c r="A109" s="31">
        <v>52398</v>
      </c>
      <c r="B109" s="6" t="s">
        <v>46</v>
      </c>
      <c r="C109" s="26" t="str">
        <f>IFERROR(VLOOKUP($A109,Dados!$A:$C,3,FALSE()),"NÃO INFORMADO")</f>
        <v>INS</v>
      </c>
      <c r="D109" s="23" t="s">
        <v>209</v>
      </c>
      <c r="E109" s="15">
        <v>46267</v>
      </c>
      <c r="F109" s="16">
        <v>4</v>
      </c>
      <c r="G109" s="32" t="s">
        <v>209</v>
      </c>
      <c r="H109" s="28" t="str">
        <f t="shared" si="6"/>
        <v>Sim</v>
      </c>
      <c r="I109" s="26" t="str">
        <f t="shared" si="7"/>
        <v>52398|yyyy0902</v>
      </c>
    </row>
    <row r="110" spans="1:9" ht="15" customHeight="1" x14ac:dyDescent="0.25">
      <c r="A110" s="31">
        <v>55554</v>
      </c>
      <c r="B110" s="6" t="s">
        <v>23</v>
      </c>
      <c r="C110" s="26" t="str">
        <f>IFERROR(VLOOKUP($A110,Dados!$A:$C,3,FALSE()),"NÃO INFORMADO")</f>
        <v>NÃO INFORMADO</v>
      </c>
      <c r="D110" s="23" t="s">
        <v>190</v>
      </c>
      <c r="E110" s="15">
        <v>46237</v>
      </c>
      <c r="F110" s="16"/>
      <c r="G110" s="32" t="s">
        <v>190</v>
      </c>
      <c r="H110" s="28" t="str">
        <f t="shared" si="6"/>
        <v>Sim</v>
      </c>
      <c r="I110" s="26" t="str">
        <f t="shared" si="7"/>
        <v>55554|yyyy0803</v>
      </c>
    </row>
    <row r="111" spans="1:9" ht="15" customHeight="1" x14ac:dyDescent="0.25">
      <c r="A111" s="31">
        <v>55554</v>
      </c>
      <c r="B111" s="6" t="s">
        <v>23</v>
      </c>
      <c r="C111" s="26" t="str">
        <f>IFERROR(VLOOKUP($A111,Dados!$A:$C,3,FALSE()),"NÃO INFORMADO")</f>
        <v>NÃO INFORMADO</v>
      </c>
      <c r="D111" s="23" t="s">
        <v>187</v>
      </c>
      <c r="E111" s="15">
        <v>46272</v>
      </c>
      <c r="F111" s="16"/>
      <c r="G111" s="32" t="s">
        <v>187</v>
      </c>
      <c r="H111" s="28" t="str">
        <f t="shared" si="6"/>
        <v>Sim</v>
      </c>
      <c r="I111" s="26" t="str">
        <f t="shared" si="7"/>
        <v>55554|yyyy0907</v>
      </c>
    </row>
    <row r="112" spans="1:9" ht="15" customHeight="1" x14ac:dyDescent="0.25">
      <c r="A112" s="31">
        <v>55554</v>
      </c>
      <c r="B112" s="6" t="s">
        <v>23</v>
      </c>
      <c r="C112" s="26" t="str">
        <f>IFERROR(VLOOKUP($A112,Dados!$A:$C,3,FALSE()),"NÃO INFORMADO")</f>
        <v>NÃO INFORMADO</v>
      </c>
      <c r="D112" s="23" t="s">
        <v>190</v>
      </c>
      <c r="E112" s="15">
        <v>46273</v>
      </c>
      <c r="F112" s="16"/>
      <c r="G112" s="32" t="s">
        <v>190</v>
      </c>
      <c r="H112" s="28" t="str">
        <f t="shared" si="6"/>
        <v>Sim</v>
      </c>
      <c r="I112" s="26" t="str">
        <f t="shared" si="7"/>
        <v>55554|yyyy0908</v>
      </c>
    </row>
    <row r="113" spans="1:9" ht="15" customHeight="1" x14ac:dyDescent="0.25">
      <c r="A113" s="31">
        <v>55554</v>
      </c>
      <c r="B113" s="6" t="s">
        <v>23</v>
      </c>
      <c r="C113" s="26" t="str">
        <f>IFERROR(VLOOKUP($A113,Dados!$A:$C,3,FALSE()),"NÃO INFORMADO")</f>
        <v>NÃO INFORMADO</v>
      </c>
      <c r="D113" s="23" t="s">
        <v>210</v>
      </c>
      <c r="E113" s="15">
        <v>46286</v>
      </c>
      <c r="F113" s="16"/>
      <c r="G113" s="32" t="s">
        <v>210</v>
      </c>
      <c r="H113" s="28" t="str">
        <f t="shared" si="6"/>
        <v>Não</v>
      </c>
      <c r="I113" s="26" t="str">
        <f t="shared" si="7"/>
        <v>55554|yyyy0921</v>
      </c>
    </row>
    <row r="114" spans="1:9" ht="15" customHeight="1" x14ac:dyDescent="0.25">
      <c r="A114" s="31">
        <v>55564</v>
      </c>
      <c r="B114" s="6" t="s">
        <v>24</v>
      </c>
      <c r="C114" s="26" t="str">
        <f>IFERROR(VLOOKUP($A114,Dados!$A:$C,3,FALSE()),"NÃO INFORMADO")</f>
        <v>PED</v>
      </c>
      <c r="D114" s="23" t="s">
        <v>190</v>
      </c>
      <c r="E114" s="15">
        <v>46237</v>
      </c>
      <c r="F114" s="16"/>
      <c r="G114" s="32" t="s">
        <v>190</v>
      </c>
      <c r="H114" s="28" t="str">
        <f t="shared" si="6"/>
        <v>Sim</v>
      </c>
      <c r="I114" s="26" t="str">
        <f t="shared" si="7"/>
        <v>55564|yyyy0803</v>
      </c>
    </row>
    <row r="115" spans="1:9" ht="15" customHeight="1" x14ac:dyDescent="0.25">
      <c r="A115" s="31">
        <v>54747</v>
      </c>
      <c r="B115" s="6" t="s">
        <v>51</v>
      </c>
      <c r="C115" s="26" t="str">
        <f>IFERROR(VLOOKUP($A115,Dados!$A:$C,3,FALSE()),"NÃO INFORMADO")</f>
        <v>NÃO INFORMADO</v>
      </c>
      <c r="D115" s="23" t="s">
        <v>190</v>
      </c>
      <c r="E115" s="15">
        <v>46237</v>
      </c>
      <c r="F115" s="16"/>
      <c r="G115" s="32" t="s">
        <v>190</v>
      </c>
      <c r="H115" s="28" t="str">
        <f t="shared" si="6"/>
        <v>Sim</v>
      </c>
      <c r="I115" s="26" t="str">
        <f t="shared" si="7"/>
        <v>54747|yyyy0803</v>
      </c>
    </row>
    <row r="116" spans="1:9" ht="15" customHeight="1" x14ac:dyDescent="0.25">
      <c r="A116" s="31">
        <v>54747</v>
      </c>
      <c r="B116" s="6" t="s">
        <v>51</v>
      </c>
      <c r="C116" s="26" t="str">
        <f>IFERROR(VLOOKUP($A116,Dados!$A:$C,3,FALSE()),"NÃO INFORMADO")</f>
        <v>NÃO INFORMADO</v>
      </c>
      <c r="D116" s="23" t="s">
        <v>187</v>
      </c>
      <c r="E116" s="15">
        <v>46272</v>
      </c>
      <c r="F116" s="16"/>
      <c r="G116" s="32" t="s">
        <v>187</v>
      </c>
      <c r="H116" s="28" t="str">
        <f t="shared" si="6"/>
        <v>Sim</v>
      </c>
      <c r="I116" s="26" t="str">
        <f t="shared" si="7"/>
        <v>54747|yyyy0907</v>
      </c>
    </row>
    <row r="117" spans="1:9" ht="15" customHeight="1" x14ac:dyDescent="0.25">
      <c r="A117" s="31">
        <v>54747</v>
      </c>
      <c r="B117" s="6" t="s">
        <v>51</v>
      </c>
      <c r="C117" s="26" t="str">
        <f>IFERROR(VLOOKUP($A117,Dados!$A:$C,3,FALSE()),"NÃO INFORMADO")</f>
        <v>NÃO INFORMADO</v>
      </c>
      <c r="D117" s="23" t="s">
        <v>190</v>
      </c>
      <c r="E117" s="15">
        <v>46273</v>
      </c>
      <c r="F117" s="16"/>
      <c r="G117" s="32" t="s">
        <v>190</v>
      </c>
      <c r="H117" s="28" t="str">
        <f t="shared" si="6"/>
        <v>Sim</v>
      </c>
      <c r="I117" s="26" t="str">
        <f t="shared" si="7"/>
        <v>54747|yyyy0908</v>
      </c>
    </row>
    <row r="118" spans="1:9" ht="15" customHeight="1" x14ac:dyDescent="0.25">
      <c r="A118" s="31">
        <v>54747</v>
      </c>
      <c r="B118" s="6" t="s">
        <v>51</v>
      </c>
      <c r="C118" s="26" t="str">
        <f>IFERROR(VLOOKUP($A118,Dados!$A:$C,3,FALSE()),"NÃO INFORMADO")</f>
        <v>NÃO INFORMADO</v>
      </c>
      <c r="D118" s="23" t="s">
        <v>210</v>
      </c>
      <c r="E118" s="15">
        <v>46286</v>
      </c>
      <c r="F118" s="16"/>
      <c r="G118" s="32" t="s">
        <v>210</v>
      </c>
      <c r="H118" s="28" t="str">
        <f t="shared" si="6"/>
        <v>Não</v>
      </c>
      <c r="I118" s="26" t="str">
        <f t="shared" si="7"/>
        <v>54747|yyyy0921</v>
      </c>
    </row>
    <row r="119" spans="1:9" ht="15" customHeight="1" x14ac:dyDescent="0.25">
      <c r="A119" s="31">
        <v>12468</v>
      </c>
      <c r="B119" s="6" t="s">
        <v>60</v>
      </c>
      <c r="C119" s="26" t="str">
        <f>IFERROR(VLOOKUP($A119,Dados!$A:$C,3,FALSE()),"NÃO INFORMADO")</f>
        <v>MEC</v>
      </c>
      <c r="D119" s="23" t="s">
        <v>189</v>
      </c>
      <c r="E119" s="15">
        <v>46237</v>
      </c>
      <c r="F119" s="16">
        <v>5</v>
      </c>
      <c r="G119" s="32" t="s">
        <v>189</v>
      </c>
      <c r="H119" s="28" t="str">
        <f t="shared" si="6"/>
        <v>Sim</v>
      </c>
      <c r="I119" s="26" t="str">
        <f t="shared" si="7"/>
        <v>12468|yyyy0803</v>
      </c>
    </row>
    <row r="120" spans="1:9" ht="15" customHeight="1" x14ac:dyDescent="0.25">
      <c r="A120" s="31">
        <v>54179</v>
      </c>
      <c r="B120" s="6" t="s">
        <v>34</v>
      </c>
      <c r="C120" s="26" t="str">
        <f>IFERROR(VLOOKUP($A120,Dados!$A:$C,3,FALSE()),"NÃO INFORMADO")</f>
        <v>ELE</v>
      </c>
      <c r="D120" s="23" t="s">
        <v>210</v>
      </c>
      <c r="E120" s="15">
        <v>46237</v>
      </c>
      <c r="F120" s="16"/>
      <c r="G120" s="32" t="s">
        <v>210</v>
      </c>
      <c r="H120" s="28" t="str">
        <f t="shared" si="6"/>
        <v>Não</v>
      </c>
      <c r="I120" s="26" t="str">
        <f t="shared" si="7"/>
        <v>54179|yyyy0803</v>
      </c>
    </row>
    <row r="121" spans="1:9" ht="15" customHeight="1" x14ac:dyDescent="0.25">
      <c r="A121" s="31">
        <v>54179</v>
      </c>
      <c r="B121" s="6" t="s">
        <v>34</v>
      </c>
      <c r="C121" s="26" t="str">
        <f>IFERROR(VLOOKUP($A121,Dados!$A:$C,3,FALSE()),"NÃO INFORMADO")</f>
        <v>ELE</v>
      </c>
      <c r="D121" s="23" t="s">
        <v>190</v>
      </c>
      <c r="E121" s="15">
        <v>46253</v>
      </c>
      <c r="F121" s="16"/>
      <c r="G121" s="32" t="s">
        <v>190</v>
      </c>
      <c r="H121" s="28" t="str">
        <f t="shared" si="6"/>
        <v>Sim</v>
      </c>
      <c r="I121" s="26" t="str">
        <f t="shared" si="7"/>
        <v>54179|yyyy0819</v>
      </c>
    </row>
    <row r="122" spans="1:9" ht="15" customHeight="1" x14ac:dyDescent="0.25">
      <c r="A122" s="31">
        <v>54846</v>
      </c>
      <c r="B122" s="6" t="s">
        <v>67</v>
      </c>
      <c r="C122" s="26" t="str">
        <f>IFERROR(VLOOKUP($A122,Dados!$A:$C,3,FALSE()),"NÃO INFORMADO")</f>
        <v>USI</v>
      </c>
      <c r="D122" s="23" t="s">
        <v>188</v>
      </c>
      <c r="E122" s="15">
        <v>46237</v>
      </c>
      <c r="F122" s="16">
        <v>6</v>
      </c>
      <c r="G122" s="32" t="s">
        <v>188</v>
      </c>
      <c r="H122" s="28" t="str">
        <f t="shared" si="6"/>
        <v>Sim</v>
      </c>
      <c r="I122" s="26" t="str">
        <f t="shared" si="7"/>
        <v>54846|yyyy0803</v>
      </c>
    </row>
    <row r="123" spans="1:9" ht="15" customHeight="1" x14ac:dyDescent="0.25">
      <c r="A123" s="31">
        <v>55179</v>
      </c>
      <c r="B123" s="6" t="s">
        <v>35</v>
      </c>
      <c r="C123" s="26" t="str">
        <f>IFERROR(VLOOKUP($A123,Dados!$A:$C,3,FALSE()),"NÃO INFORMADO")</f>
        <v>ELE</v>
      </c>
      <c r="D123" s="23" t="s">
        <v>188</v>
      </c>
      <c r="E123" s="15">
        <v>46237</v>
      </c>
      <c r="F123" s="16">
        <v>6</v>
      </c>
      <c r="G123" s="32" t="s">
        <v>188</v>
      </c>
      <c r="H123" s="28" t="str">
        <f t="shared" si="6"/>
        <v>Sim</v>
      </c>
      <c r="I123" s="26" t="str">
        <f t="shared" si="7"/>
        <v>55179|yyyy0803</v>
      </c>
    </row>
    <row r="124" spans="1:9" ht="15" customHeight="1" x14ac:dyDescent="0.25">
      <c r="A124" s="31">
        <v>12299</v>
      </c>
      <c r="B124" s="6" t="s">
        <v>47</v>
      </c>
      <c r="C124" s="26" t="str">
        <f>IFERROR(VLOOKUP($A124,Dados!$A:$C,3,FALSE()),"NÃO INFORMADO")</f>
        <v>INS</v>
      </c>
      <c r="D124" s="23" t="s">
        <v>187</v>
      </c>
      <c r="E124" s="15">
        <v>46238</v>
      </c>
      <c r="F124" s="16">
        <v>1</v>
      </c>
      <c r="G124" s="32" t="s">
        <v>187</v>
      </c>
      <c r="H124" s="28" t="str">
        <f t="shared" si="6"/>
        <v>Sim</v>
      </c>
      <c r="I124" s="26" t="str">
        <f t="shared" si="7"/>
        <v>12299|yyyy0804</v>
      </c>
    </row>
    <row r="125" spans="1:9" ht="15" customHeight="1" x14ac:dyDescent="0.25">
      <c r="A125" s="31">
        <v>12299</v>
      </c>
      <c r="B125" s="6" t="s">
        <v>47</v>
      </c>
      <c r="C125" s="26" t="str">
        <f>IFERROR(VLOOKUP($A125,Dados!$A:$C,3,FALSE()),"NÃO INFORMADO")</f>
        <v>INS</v>
      </c>
      <c r="D125" s="23" t="s">
        <v>187</v>
      </c>
      <c r="E125" s="15">
        <v>46265</v>
      </c>
      <c r="F125" s="16">
        <v>3</v>
      </c>
      <c r="G125" s="32" t="s">
        <v>187</v>
      </c>
      <c r="H125" s="28" t="str">
        <f t="shared" si="6"/>
        <v>Sim</v>
      </c>
      <c r="I125" s="26" t="str">
        <f t="shared" si="7"/>
        <v>12299|yyyy0831</v>
      </c>
    </row>
    <row r="126" spans="1:9" ht="15" customHeight="1" x14ac:dyDescent="0.25">
      <c r="A126" s="31">
        <v>12244</v>
      </c>
      <c r="B126" s="6" t="s">
        <v>68</v>
      </c>
      <c r="C126" s="26" t="str">
        <f>IFERROR(VLOOKUP($A126,Dados!$A:$C,3,FALSE()),"NÃO INFORMADO")</f>
        <v>USI</v>
      </c>
      <c r="D126" s="23" t="s">
        <v>187</v>
      </c>
      <c r="E126" s="15">
        <v>46237</v>
      </c>
      <c r="F126" s="16">
        <v>2</v>
      </c>
      <c r="G126" s="32" t="s">
        <v>187</v>
      </c>
      <c r="H126" s="28" t="str">
        <f t="shared" si="6"/>
        <v>Sim</v>
      </c>
      <c r="I126" s="26" t="str">
        <f t="shared" si="7"/>
        <v>12244|yyyy0803</v>
      </c>
    </row>
    <row r="127" spans="1:9" ht="15" customHeight="1" x14ac:dyDescent="0.25">
      <c r="A127" s="31">
        <v>53403</v>
      </c>
      <c r="B127" s="6" t="s">
        <v>61</v>
      </c>
      <c r="C127" s="26" t="str">
        <f>IFERROR(VLOOKUP($A127,Dados!$A:$C,3,FALSE()),"NÃO INFORMADO")</f>
        <v>NÃO INFORMADO</v>
      </c>
      <c r="D127" s="23" t="s">
        <v>187</v>
      </c>
      <c r="E127" s="15">
        <v>46237</v>
      </c>
      <c r="F127" s="16">
        <v>4</v>
      </c>
      <c r="G127" s="32" t="s">
        <v>187</v>
      </c>
      <c r="H127" s="28" t="str">
        <f t="shared" si="6"/>
        <v>Sim</v>
      </c>
      <c r="I127" s="26" t="str">
        <f t="shared" si="7"/>
        <v>53403|yyyy0803</v>
      </c>
    </row>
    <row r="128" spans="1:9" ht="15" customHeight="1" x14ac:dyDescent="0.25">
      <c r="A128" s="31">
        <v>53403</v>
      </c>
      <c r="B128" s="6" t="s">
        <v>61</v>
      </c>
      <c r="C128" s="26" t="str">
        <f>IFERROR(VLOOKUP($A128,Dados!$A:$C,3,FALSE()),"NÃO INFORMADO")</f>
        <v>NÃO INFORMADO</v>
      </c>
      <c r="D128" s="23" t="s">
        <v>210</v>
      </c>
      <c r="E128" s="15">
        <v>46279</v>
      </c>
      <c r="F128" s="16"/>
      <c r="G128" s="32" t="s">
        <v>210</v>
      </c>
      <c r="H128" s="28" t="str">
        <f t="shared" si="6"/>
        <v>Não</v>
      </c>
      <c r="I128" s="26" t="str">
        <f t="shared" si="7"/>
        <v>53403|yyyy0914</v>
      </c>
    </row>
    <row r="129" spans="1:9" ht="15" customHeight="1" x14ac:dyDescent="0.25">
      <c r="A129" s="31">
        <v>53665</v>
      </c>
      <c r="B129" s="6" t="s">
        <v>25</v>
      </c>
      <c r="C129" s="26" t="str">
        <f>IFERROR(VLOOKUP($A129,Dados!$A:$C,3,FALSE()),"NÃO INFORMADO")</f>
        <v>NÃO INFORMADO</v>
      </c>
      <c r="D129" s="23" t="s">
        <v>190</v>
      </c>
      <c r="E129" s="15">
        <v>46237</v>
      </c>
      <c r="F129" s="16"/>
      <c r="G129" s="32" t="s">
        <v>190</v>
      </c>
      <c r="H129" s="28" t="str">
        <f t="shared" si="6"/>
        <v>Sim</v>
      </c>
      <c r="I129" s="26" t="str">
        <f t="shared" si="7"/>
        <v>53665|yyyy0803</v>
      </c>
    </row>
    <row r="130" spans="1:9" ht="15" customHeight="1" x14ac:dyDescent="0.25">
      <c r="A130" s="31">
        <v>53665</v>
      </c>
      <c r="B130" s="6" t="s">
        <v>25</v>
      </c>
      <c r="C130" s="26" t="str">
        <f>IFERROR(VLOOKUP($A130,Dados!$A:$C,3,FALSE()),"NÃO INFORMADO")</f>
        <v>NÃO INFORMADO</v>
      </c>
      <c r="D130" s="23" t="s">
        <v>187</v>
      </c>
      <c r="E130" s="15">
        <v>46272</v>
      </c>
      <c r="F130" s="16"/>
      <c r="G130" s="32" t="s">
        <v>187</v>
      </c>
      <c r="H130" s="28" t="str">
        <f t="shared" si="6"/>
        <v>Sim</v>
      </c>
      <c r="I130" s="26" t="str">
        <f t="shared" si="7"/>
        <v>53665|yyyy0907</v>
      </c>
    </row>
    <row r="131" spans="1:9" ht="15" customHeight="1" x14ac:dyDescent="0.25">
      <c r="A131" s="31">
        <v>53665</v>
      </c>
      <c r="B131" s="6" t="s">
        <v>25</v>
      </c>
      <c r="C131" s="26" t="str">
        <f>IFERROR(VLOOKUP($A131,Dados!$A:$C,3,FALSE()),"NÃO INFORMADO")</f>
        <v>NÃO INFORMADO</v>
      </c>
      <c r="D131" s="23" t="s">
        <v>190</v>
      </c>
      <c r="E131" s="15">
        <v>46273</v>
      </c>
      <c r="F131" s="16"/>
      <c r="G131" s="32" t="s">
        <v>190</v>
      </c>
      <c r="H131" s="28" t="str">
        <f t="shared" si="6"/>
        <v>Sim</v>
      </c>
      <c r="I131" s="26" t="str">
        <f t="shared" si="7"/>
        <v>53665|yyyy0908</v>
      </c>
    </row>
    <row r="132" spans="1:9" ht="15" customHeight="1" x14ac:dyDescent="0.25">
      <c r="A132" s="31">
        <v>53665</v>
      </c>
      <c r="B132" s="6" t="s">
        <v>25</v>
      </c>
      <c r="C132" s="26" t="str">
        <f>IFERROR(VLOOKUP($A132,Dados!$A:$C,3,FALSE()),"NÃO INFORMADO")</f>
        <v>NÃO INFORMADO</v>
      </c>
      <c r="D132" s="23" t="s">
        <v>210</v>
      </c>
      <c r="E132" s="15">
        <v>46286</v>
      </c>
      <c r="F132" s="16"/>
      <c r="G132" s="32" t="s">
        <v>210</v>
      </c>
      <c r="H132" s="28" t="str">
        <f t="shared" si="6"/>
        <v>Não</v>
      </c>
      <c r="I132" s="26" t="str">
        <f t="shared" si="7"/>
        <v>53665|yyyy0921</v>
      </c>
    </row>
    <row r="133" spans="1:9" ht="15" customHeight="1" x14ac:dyDescent="0.25">
      <c r="A133" s="31">
        <v>56377</v>
      </c>
      <c r="B133" s="6" t="s">
        <v>13</v>
      </c>
      <c r="C133" s="26" t="str">
        <f>IFERROR(VLOOKUP($A133,Dados!$A:$C,3,FALSE()),"NÃO INFORMADO")</f>
        <v>AUT</v>
      </c>
      <c r="D133" s="23" t="s">
        <v>190</v>
      </c>
      <c r="E133" s="15">
        <v>46237</v>
      </c>
      <c r="F133" s="16"/>
      <c r="G133" s="32" t="s">
        <v>190</v>
      </c>
      <c r="H133" s="28" t="str">
        <f t="shared" ref="H133:H148" si="8">IF(OR($G133="A",$G133="B",$G133="C",$G133="6x1",$G133="5x2",$G133="Folguista"),"Sim","Não")</f>
        <v>Sim</v>
      </c>
      <c r="I133" s="26" t="str">
        <f t="shared" ref="I133:I148" si="9">$A133&amp;"|"&amp;TEXT($E133,"yyyymmdd")</f>
        <v>56377|yyyy0803</v>
      </c>
    </row>
    <row r="134" spans="1:9" ht="15" customHeight="1" x14ac:dyDescent="0.25">
      <c r="A134" s="31">
        <v>55419</v>
      </c>
      <c r="B134" s="6" t="s">
        <v>38</v>
      </c>
      <c r="C134" s="26" t="str">
        <f>IFERROR(VLOOKUP($A134,Dados!$A:$C,3,FALSE()),"NÃO INFORMADO")</f>
        <v>ENGMAN</v>
      </c>
      <c r="D134" s="23" t="s">
        <v>190</v>
      </c>
      <c r="E134" s="15">
        <v>46295</v>
      </c>
      <c r="F134" s="16"/>
      <c r="G134" s="32" t="s">
        <v>190</v>
      </c>
      <c r="H134" s="28" t="str">
        <f t="shared" si="8"/>
        <v>Sim</v>
      </c>
      <c r="I134" s="26" t="str">
        <f t="shared" si="9"/>
        <v>55419|yyyy0930</v>
      </c>
    </row>
    <row r="135" spans="1:9" ht="15" customHeight="1" x14ac:dyDescent="0.25">
      <c r="A135" s="31">
        <v>55564</v>
      </c>
      <c r="B135" s="6" t="s">
        <v>24</v>
      </c>
      <c r="C135" s="26" t="str">
        <f>IFERROR(VLOOKUP($A135,Dados!$A:$C,3,FALSE()),"NÃO INFORMADO")</f>
        <v>PED</v>
      </c>
      <c r="D135" s="23" t="s">
        <v>187</v>
      </c>
      <c r="E135" s="15">
        <v>46301</v>
      </c>
      <c r="F135" s="16"/>
      <c r="G135" s="32" t="s">
        <v>187</v>
      </c>
      <c r="H135" s="28" t="str">
        <f t="shared" si="8"/>
        <v>Sim</v>
      </c>
      <c r="I135" s="26" t="str">
        <f t="shared" si="9"/>
        <v>55564|yyyy1006</v>
      </c>
    </row>
    <row r="136" spans="1:9" ht="15" customHeight="1" x14ac:dyDescent="0.25">
      <c r="A136" s="31">
        <v>55564</v>
      </c>
      <c r="B136" s="6" t="s">
        <v>24</v>
      </c>
      <c r="C136" s="26" t="str">
        <f>IFERROR(VLOOKUP($A136,Dados!$A:$C,3,FALSE()),"NÃO INFORMADO")</f>
        <v>PED</v>
      </c>
      <c r="D136" s="23" t="s">
        <v>190</v>
      </c>
      <c r="E136" s="15">
        <v>46302</v>
      </c>
      <c r="F136" s="16"/>
      <c r="G136" s="32" t="s">
        <v>190</v>
      </c>
      <c r="H136" s="28" t="str">
        <f t="shared" si="8"/>
        <v>Sim</v>
      </c>
      <c r="I136" s="26" t="str">
        <f t="shared" si="9"/>
        <v>55564|yyyy1007</v>
      </c>
    </row>
    <row r="137" spans="1:9" ht="15" customHeight="1" x14ac:dyDescent="0.25">
      <c r="A137" s="31">
        <v>54684</v>
      </c>
      <c r="B137" s="6" t="s">
        <v>56</v>
      </c>
      <c r="C137" s="26" t="str">
        <f>IFERROR(VLOOKUP($A137,Dados!$A:$C,3,FALSE()),"NÃO INFORMADO")</f>
        <v>NÃO INFORMADO</v>
      </c>
      <c r="D137" s="23" t="s">
        <v>210</v>
      </c>
      <c r="E137" s="15">
        <v>46300</v>
      </c>
      <c r="F137" s="16"/>
      <c r="G137" s="32" t="s">
        <v>210</v>
      </c>
      <c r="H137" s="28" t="str">
        <f t="shared" si="8"/>
        <v>Não</v>
      </c>
      <c r="I137" s="26" t="str">
        <f t="shared" si="9"/>
        <v>54684|yyyy1005</v>
      </c>
    </row>
    <row r="138" spans="1:9" ht="15" customHeight="1" x14ac:dyDescent="0.25">
      <c r="A138" s="31">
        <v>53403</v>
      </c>
      <c r="B138" s="6" t="s">
        <v>61</v>
      </c>
      <c r="C138" s="26" t="str">
        <f>IFERROR(VLOOKUP($A138,Dados!$A:$C,3,FALSE()),"NÃO INFORMADO")</f>
        <v>NÃO INFORMADO</v>
      </c>
      <c r="D138" s="23" t="s">
        <v>187</v>
      </c>
      <c r="E138" s="15">
        <v>46309</v>
      </c>
      <c r="F138" s="16"/>
      <c r="G138" s="32" t="s">
        <v>187</v>
      </c>
      <c r="H138" s="28" t="str">
        <f t="shared" si="8"/>
        <v>Sim</v>
      </c>
      <c r="I138" s="26" t="str">
        <f t="shared" si="9"/>
        <v>53403|yyyy1014</v>
      </c>
    </row>
    <row r="139" spans="1:9" ht="15" customHeight="1" x14ac:dyDescent="0.25">
      <c r="A139" s="31">
        <v>55618</v>
      </c>
      <c r="B139" s="6" t="s">
        <v>54</v>
      </c>
      <c r="C139" s="26" t="str">
        <f>IFERROR(VLOOKUP($A139,Dados!$A:$C,3,FALSE()),"NÃO INFORMADO")</f>
        <v>MEC</v>
      </c>
      <c r="D139" s="23" t="s">
        <v>210</v>
      </c>
      <c r="E139" s="15">
        <v>46314</v>
      </c>
      <c r="F139" s="16"/>
      <c r="G139" s="32" t="s">
        <v>210</v>
      </c>
      <c r="H139" s="28" t="str">
        <f t="shared" si="8"/>
        <v>Não</v>
      </c>
      <c r="I139" s="26" t="str">
        <f t="shared" si="9"/>
        <v>55618|yyyy1019</v>
      </c>
    </row>
    <row r="140" spans="1:9" ht="15" customHeight="1" x14ac:dyDescent="0.25">
      <c r="A140" s="31">
        <v>56222</v>
      </c>
      <c r="B140" s="6" t="s">
        <v>11</v>
      </c>
      <c r="C140" s="26" t="str">
        <f>IFERROR(VLOOKUP($A140,Dados!$A:$C,3,FALSE()),"NÃO INFORMADO")</f>
        <v>AUT</v>
      </c>
      <c r="D140" s="23" t="s">
        <v>210</v>
      </c>
      <c r="E140" s="15">
        <v>46307</v>
      </c>
      <c r="F140" s="16"/>
      <c r="G140" s="32" t="s">
        <v>210</v>
      </c>
      <c r="H140" s="28" t="str">
        <f t="shared" si="8"/>
        <v>Não</v>
      </c>
      <c r="I140" s="26" t="str">
        <f t="shared" si="9"/>
        <v>56222|yyyy1012</v>
      </c>
    </row>
    <row r="141" spans="1:9" ht="15" customHeight="1" x14ac:dyDescent="0.25">
      <c r="A141" s="31"/>
      <c r="B141" s="6"/>
      <c r="C141" s="26" t="str">
        <f>IFERROR(VLOOKUP($A141,Dados!$A:$C,3,FALSE()),"NÃO INFORMADO")</f>
        <v>NÃO INFORMADO</v>
      </c>
      <c r="D141" s="23"/>
      <c r="E141" s="15"/>
      <c r="F141" s="16"/>
      <c r="G141" s="32"/>
      <c r="H141" s="28" t="str">
        <f t="shared" si="8"/>
        <v>Não</v>
      </c>
      <c r="I141" s="26" t="str">
        <f t="shared" si="9"/>
        <v>|yyyy0100</v>
      </c>
    </row>
    <row r="142" spans="1:9" ht="15" customHeight="1" x14ac:dyDescent="0.25">
      <c r="A142" s="31"/>
      <c r="B142" s="6"/>
      <c r="C142" s="26" t="str">
        <f>IFERROR(VLOOKUP($A142,Dados!$A:$C,3,FALSE()),"NÃO INFORMADO")</f>
        <v>NÃO INFORMADO</v>
      </c>
      <c r="D142" s="23"/>
      <c r="E142" s="15"/>
      <c r="F142" s="16"/>
      <c r="G142" s="32"/>
      <c r="H142" s="28" t="str">
        <f t="shared" si="8"/>
        <v>Não</v>
      </c>
      <c r="I142" s="26" t="str">
        <f t="shared" si="9"/>
        <v>|yyyy0100</v>
      </c>
    </row>
    <row r="143" spans="1:9" ht="15" customHeight="1" x14ac:dyDescent="0.25">
      <c r="A143" s="31"/>
      <c r="B143" s="6"/>
      <c r="C143" s="26" t="str">
        <f>IFERROR(VLOOKUP($A143,Dados!$A:$C,3,FALSE()),"NÃO INFORMADO")</f>
        <v>NÃO INFORMADO</v>
      </c>
      <c r="D143" s="23"/>
      <c r="E143" s="15"/>
      <c r="F143" s="16"/>
      <c r="G143" s="32"/>
      <c r="H143" s="28" t="str">
        <f t="shared" si="8"/>
        <v>Não</v>
      </c>
      <c r="I143" s="26" t="str">
        <f t="shared" si="9"/>
        <v>|yyyy0100</v>
      </c>
    </row>
    <row r="144" spans="1:9" ht="15" customHeight="1" x14ac:dyDescent="0.25">
      <c r="A144" s="31"/>
      <c r="B144" s="6"/>
      <c r="C144" s="26" t="str">
        <f>IFERROR(VLOOKUP($A144,Dados!$A:$C,3,FALSE()),"NÃO INFORMADO")</f>
        <v>NÃO INFORMADO</v>
      </c>
      <c r="D144" s="23"/>
      <c r="E144" s="15"/>
      <c r="F144" s="16"/>
      <c r="G144" s="32"/>
      <c r="H144" s="28" t="str">
        <f t="shared" si="8"/>
        <v>Não</v>
      </c>
      <c r="I144" s="26" t="str">
        <f t="shared" si="9"/>
        <v>|yyyy0100</v>
      </c>
    </row>
    <row r="145" spans="1:9" ht="15" customHeight="1" x14ac:dyDescent="0.25">
      <c r="A145" s="31"/>
      <c r="B145" s="6"/>
      <c r="C145" s="26" t="str">
        <f>IFERROR(VLOOKUP($A145,Dados!$A:$C,3,FALSE()),"NÃO INFORMADO")</f>
        <v>NÃO INFORMADO</v>
      </c>
      <c r="D145" s="23"/>
      <c r="E145" s="15"/>
      <c r="F145" s="16"/>
      <c r="G145" s="32"/>
      <c r="H145" s="28" t="str">
        <f t="shared" si="8"/>
        <v>Não</v>
      </c>
      <c r="I145" s="26" t="str">
        <f t="shared" si="9"/>
        <v>|yyyy0100</v>
      </c>
    </row>
    <row r="146" spans="1:9" ht="15" customHeight="1" x14ac:dyDescent="0.25">
      <c r="A146" s="31"/>
      <c r="B146" s="6"/>
      <c r="C146" s="26" t="str">
        <f>IFERROR(VLOOKUP($A146,Dados!$A:$C,3,FALSE()),"NÃO INFORMADO")</f>
        <v>NÃO INFORMADO</v>
      </c>
      <c r="D146" s="23"/>
      <c r="E146" s="15"/>
      <c r="F146" s="16"/>
      <c r="G146" s="32"/>
      <c r="H146" s="28" t="str">
        <f t="shared" si="8"/>
        <v>Não</v>
      </c>
      <c r="I146" s="26" t="str">
        <f t="shared" si="9"/>
        <v>|yyyy0100</v>
      </c>
    </row>
    <row r="147" spans="1:9" ht="15" customHeight="1" x14ac:dyDescent="0.25">
      <c r="A147" s="31"/>
      <c r="B147" s="6"/>
      <c r="C147" s="26" t="str">
        <f>IFERROR(VLOOKUP($A147,Dados!$A:$C,3,FALSE()),"NÃO INFORMADO")</f>
        <v>NÃO INFORMADO</v>
      </c>
      <c r="D147" s="23"/>
      <c r="E147" s="15"/>
      <c r="F147" s="16"/>
      <c r="G147" s="32"/>
      <c r="H147" s="28" t="str">
        <f t="shared" si="8"/>
        <v>Não</v>
      </c>
      <c r="I147" s="26" t="str">
        <f t="shared" si="9"/>
        <v>|yyyy0100</v>
      </c>
    </row>
    <row r="148" spans="1:9" ht="15" customHeight="1" x14ac:dyDescent="0.25">
      <c r="A148" s="31"/>
      <c r="B148" s="6"/>
      <c r="C148" s="26" t="str">
        <f>IFERROR(VLOOKUP($A148,Dados!$A:$C,3,FALSE()),"NÃO INFORMADO")</f>
        <v>NÃO INFORMADO</v>
      </c>
      <c r="D148" s="23"/>
      <c r="E148" s="15"/>
      <c r="F148" s="16"/>
      <c r="G148" s="32"/>
      <c r="H148" s="28" t="str">
        <f t="shared" si="8"/>
        <v>Não</v>
      </c>
      <c r="I148" s="26" t="str">
        <f t="shared" si="9"/>
        <v>|yyyy0100</v>
      </c>
    </row>
    <row r="149" spans="1:9" ht="15" customHeight="1" x14ac:dyDescent="0.25">
      <c r="A149" s="3" t="s">
        <v>236</v>
      </c>
      <c r="I149" s="17"/>
    </row>
    <row r="150" spans="1:9" ht="15" customHeight="1" x14ac:dyDescent="0.25">
      <c r="A150" s="3" t="s">
        <v>237</v>
      </c>
    </row>
    <row r="151" spans="1:9" ht="15" customHeight="1" x14ac:dyDescent="0.25">
      <c r="A151" s="3" t="s">
        <v>238</v>
      </c>
    </row>
  </sheetData>
  <autoFilter ref="A4:I151" xr:uid="{00000000-0009-0000-0000-000002000000}"/>
  <phoneticPr fontId="23" type="noConversion"/>
  <conditionalFormatting sqref="F5:H58 F59:G71 H59:H149 G72:G14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44" activePane="bottomLeft" state="frozen"/>
      <selection pane="bottomLeft" activeCell="A55" sqref="A5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245</v>
      </c>
      <c r="E7" s="57" t="s">
        <v>246</v>
      </c>
      <c r="F7" s="53" t="str">
        <f t="shared" si="0"/>
        <v>53346|46274</v>
      </c>
      <c r="H7" s="52" t="s">
        <v>249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245</v>
      </c>
      <c r="E8" s="57" t="s">
        <v>246</v>
      </c>
      <c r="F8" s="53" t="str">
        <f t="shared" si="0"/>
        <v>55628|46274</v>
      </c>
      <c r="H8" s="52" t="s">
        <v>245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249</v>
      </c>
      <c r="E9" s="57" t="s">
        <v>250</v>
      </c>
      <c r="F9" s="58" t="str">
        <f t="shared" si="0"/>
        <v>55628|46276</v>
      </c>
      <c r="H9" s="52" t="s">
        <v>251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245</v>
      </c>
      <c r="E10" s="57" t="s">
        <v>246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251</v>
      </c>
      <c r="E11" s="57" t="s">
        <v>252</v>
      </c>
      <c r="F11" s="58" t="str">
        <f t="shared" si="0"/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251</v>
      </c>
      <c r="E12" s="57" t="s">
        <v>253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251</v>
      </c>
      <c r="E13" s="57" t="s">
        <v>253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247</v>
      </c>
      <c r="E14" s="57" t="s">
        <v>254</v>
      </c>
      <c r="F14" s="58" t="str">
        <f t="shared" si="0"/>
        <v>56784|46278</v>
      </c>
    </row>
    <row r="15" spans="1:8" x14ac:dyDescent="0.25">
      <c r="A15" s="107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247</v>
      </c>
      <c r="E15" s="57" t="s">
        <v>255</v>
      </c>
      <c r="F15" s="58" t="str">
        <f t="shared" si="0"/>
        <v>11352|46278</v>
      </c>
    </row>
    <row r="16" spans="1:8" x14ac:dyDescent="0.25">
      <c r="A16" s="107">
        <v>55554</v>
      </c>
      <c r="B16" s="55" t="str">
        <f>IF($A16="","",IFERROR(VLOOKUP($A16,Dados!$A:$B,2,FALSE),"Nº NÃO ENCONTRADO"))</f>
        <v>Nº NÃO ENCONTRADO</v>
      </c>
      <c r="C16" s="56">
        <v>46275</v>
      </c>
      <c r="D16" s="57" t="s">
        <v>251</v>
      </c>
      <c r="E16" s="108" t="s">
        <v>256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245</v>
      </c>
      <c r="E17" s="57" t="s">
        <v>246</v>
      </c>
      <c r="F17" s="58" t="str">
        <f t="shared" si="0"/>
        <v>12291|46275</v>
      </c>
    </row>
    <row r="18" spans="1:6" x14ac:dyDescent="0.25">
      <c r="A18" s="54">
        <v>54747</v>
      </c>
      <c r="B18" s="55" t="str">
        <f>IF($A18="","",IFERROR(VLOOKUP($A18,Dados!$A:$B,2,FALSE),"Nº NÃO ENCONTRADO"))</f>
        <v>Nº NÃO ENCONTRADO</v>
      </c>
      <c r="C18" s="56">
        <v>46282</v>
      </c>
      <c r="D18" s="57" t="s">
        <v>245</v>
      </c>
      <c r="E18" s="57" t="s">
        <v>246</v>
      </c>
      <c r="F18" s="58" t="str">
        <f t="shared" si="0"/>
        <v>54747|46282</v>
      </c>
    </row>
    <row r="19" spans="1:6" x14ac:dyDescent="0.25">
      <c r="A19" s="54">
        <v>54747</v>
      </c>
      <c r="B19" s="55" t="str">
        <f>IF($A19="","",IFERROR(VLOOKUP($A19,Dados!$A:$B,2,FALSE),"Nº NÃO ENCONTRADO"))</f>
        <v>Nº NÃO ENCONTRADO</v>
      </c>
      <c r="C19" s="56">
        <v>46283</v>
      </c>
      <c r="D19" s="57" t="s">
        <v>245</v>
      </c>
      <c r="E19" s="57" t="s">
        <v>246</v>
      </c>
      <c r="F19" s="58" t="str">
        <f t="shared" si="0"/>
        <v>54747|46283</v>
      </c>
    </row>
    <row r="20" spans="1:6" x14ac:dyDescent="0.25">
      <c r="A20" s="54">
        <v>52351</v>
      </c>
      <c r="B20" s="55" t="str">
        <f>IF($A20="","",IFERROR(VLOOKUP($A20,Dados!$A:$B,2,FALSE),"Nº NÃO ENCONTRADO"))</f>
        <v>Antonio dos Anjos Gomes</v>
      </c>
      <c r="C20" s="56">
        <v>46282</v>
      </c>
      <c r="D20" s="57" t="s">
        <v>245</v>
      </c>
      <c r="E20" s="57" t="s">
        <v>246</v>
      </c>
      <c r="F20" s="58" t="str">
        <f t="shared" si="0"/>
        <v>52351|46282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46283</v>
      </c>
      <c r="D21" s="57" t="s">
        <v>245</v>
      </c>
      <c r="E21" s="57" t="s">
        <v>246</v>
      </c>
      <c r="F21" s="58" t="str">
        <f t="shared" si="0"/>
        <v>52351|46283</v>
      </c>
    </row>
    <row r="22" spans="1:6" x14ac:dyDescent="0.25">
      <c r="A22" s="54">
        <v>12291</v>
      </c>
      <c r="B22" s="55" t="str">
        <f>IF($A22="","",IFERROR(VLOOKUP($A22,Dados!$A:$B,2,FALSE),"Nº NÃO ENCONTRADO"))</f>
        <v>Osmar Marin de Oliveira</v>
      </c>
      <c r="C22" s="56">
        <v>46281</v>
      </c>
      <c r="D22" s="57" t="s">
        <v>248</v>
      </c>
      <c r="E22" s="57" t="s">
        <v>257</v>
      </c>
      <c r="F22" s="58" t="str">
        <f t="shared" si="0"/>
        <v>12291|46281</v>
      </c>
    </row>
    <row r="23" spans="1:6" x14ac:dyDescent="0.25">
      <c r="A23" s="54">
        <v>55618</v>
      </c>
      <c r="B23" s="55" t="str">
        <f>IF($A23="","",IFERROR(VLOOKUP($A23,Dados!$A:$B,2,FALSE),"Nº NÃO ENCONTRADO"))</f>
        <v>Jerson Santana de Souza</v>
      </c>
      <c r="C23" s="56">
        <v>46279</v>
      </c>
      <c r="D23" s="57" t="s">
        <v>249</v>
      </c>
      <c r="E23" s="57" t="s">
        <v>250</v>
      </c>
      <c r="F23" s="58" t="str">
        <f t="shared" si="0"/>
        <v>55618|46279</v>
      </c>
    </row>
    <row r="24" spans="1:6" x14ac:dyDescent="0.25">
      <c r="A24" s="54">
        <v>55628</v>
      </c>
      <c r="B24" s="55" t="str">
        <f>IF($A24="","",IFERROR(VLOOKUP($A24,Dados!$A:$B,2,FALSE),"Nº NÃO ENCONTRADO"))</f>
        <v>Marcelo Magnani dos Santos de Melo</v>
      </c>
      <c r="C24" s="56">
        <v>46290</v>
      </c>
      <c r="D24" s="57" t="s">
        <v>249</v>
      </c>
      <c r="E24" s="57" t="s">
        <v>250</v>
      </c>
      <c r="F24" s="58" t="str">
        <f t="shared" si="0"/>
        <v>55628|46290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52398</v>
      </c>
      <c r="B26" s="55" t="str">
        <f>IF($A26="","",IFERROR(VLOOKUP($A26,Dados!$A:$B,2,FALSE),"Nº NÃO ENCONTRADO"))</f>
        <v>Paulo Henrique da Silva Trindade</v>
      </c>
      <c r="C26" s="56">
        <v>46291</v>
      </c>
      <c r="D26" s="57" t="s">
        <v>251</v>
      </c>
      <c r="E26" s="57" t="s">
        <v>259</v>
      </c>
      <c r="F26" s="58" t="str">
        <f t="shared" si="0"/>
        <v>52398|46291</v>
      </c>
    </row>
    <row r="27" spans="1:6" x14ac:dyDescent="0.25">
      <c r="A27" s="54">
        <v>55541</v>
      </c>
      <c r="B27" s="55" t="str">
        <f>IF($A27="","",IFERROR(VLOOKUP($A27,Dados!$A:$B,2,FALSE),"Nº NÃO ENCONTRADO"))</f>
        <v>Paulo Cesar de Alencar</v>
      </c>
      <c r="C27" s="56">
        <v>46291</v>
      </c>
      <c r="D27" s="57" t="s">
        <v>247</v>
      </c>
      <c r="E27" s="57" t="s">
        <v>260</v>
      </c>
      <c r="F27" s="58" t="str">
        <f t="shared" si="0"/>
        <v>55541|46291</v>
      </c>
    </row>
    <row r="28" spans="1:6" x14ac:dyDescent="0.25">
      <c r="A28" s="54">
        <v>54179</v>
      </c>
      <c r="B28" s="55" t="str">
        <f>IF($A28="","",IFERROR(VLOOKUP($A28,Dados!$A:$B,2,FALSE),"Nº NÃO ENCONTRADO"))</f>
        <v>Rodrigo da Costa Santos</v>
      </c>
      <c r="C28" s="56">
        <v>46288</v>
      </c>
      <c r="D28" s="57" t="s">
        <v>251</v>
      </c>
      <c r="E28" s="57" t="s">
        <v>261</v>
      </c>
      <c r="F28" s="58" t="str">
        <f t="shared" si="0"/>
        <v>54179|46288</v>
      </c>
    </row>
    <row r="29" spans="1:6" x14ac:dyDescent="0.25">
      <c r="A29" s="54">
        <v>54049</v>
      </c>
      <c r="B29" s="55" t="str">
        <f>IF($A29="","",IFERROR(VLOOKUP($A29,Dados!$A:$B,2,FALSE),"Nº NÃO ENCONTRADO"))</f>
        <v>Givanildo Alves Pereira</v>
      </c>
      <c r="C29" s="56">
        <v>46286</v>
      </c>
      <c r="D29" s="57" t="s">
        <v>247</v>
      </c>
      <c r="E29" s="57" t="s">
        <v>262</v>
      </c>
      <c r="F29" s="58" t="str">
        <f t="shared" si="0"/>
        <v>54049|46286</v>
      </c>
    </row>
    <row r="30" spans="1:6" x14ac:dyDescent="0.25">
      <c r="A30" s="54">
        <v>55387</v>
      </c>
      <c r="B30" s="55" t="str">
        <f>IF($A30="","",IFERROR(VLOOKUP($A30,Dados!$A:$B,2,FALSE),"Nº NÃO ENCONTRADO"))</f>
        <v>Juan Carlos Calderari Asensio</v>
      </c>
      <c r="C30" s="56">
        <v>46289</v>
      </c>
      <c r="D30" s="57" t="s">
        <v>245</v>
      </c>
      <c r="E30" s="57" t="s">
        <v>245</v>
      </c>
      <c r="F30" s="58" t="str">
        <f t="shared" si="0"/>
        <v>55387|46289</v>
      </c>
    </row>
    <row r="31" spans="1:6" x14ac:dyDescent="0.25">
      <c r="A31" s="54">
        <v>55387</v>
      </c>
      <c r="B31" s="55" t="str">
        <f>IF($A31="","",IFERROR(VLOOKUP($A31,Dados!$A:$B,2,FALSE),"Nº NÃO ENCONTRADO"))</f>
        <v>Juan Carlos Calderari Asensio</v>
      </c>
      <c r="C31" s="56">
        <v>46295</v>
      </c>
      <c r="D31" s="57" t="s">
        <v>247</v>
      </c>
      <c r="E31" s="57" t="s">
        <v>263</v>
      </c>
      <c r="F31" s="58" t="str">
        <f t="shared" si="0"/>
        <v>55387|46295</v>
      </c>
    </row>
    <row r="32" spans="1:6" x14ac:dyDescent="0.25">
      <c r="A32" s="54">
        <v>56010</v>
      </c>
      <c r="B32" s="55" t="str">
        <f>IF($A32="","",IFERROR(VLOOKUP($A32,Dados!$A:$B,2,FALSE),"Nº NÃO ENCONTRADO"))</f>
        <v>Otavio Rafael da Silva</v>
      </c>
      <c r="C32" s="56">
        <v>46299</v>
      </c>
      <c r="D32" s="57" t="s">
        <v>251</v>
      </c>
      <c r="E32" s="57" t="s">
        <v>264</v>
      </c>
      <c r="F32" s="58" t="str">
        <f t="shared" si="0"/>
        <v>56010|46299</v>
      </c>
    </row>
    <row r="33" spans="1:6" x14ac:dyDescent="0.25">
      <c r="A33" s="54">
        <v>55541</v>
      </c>
      <c r="B33" s="55" t="str">
        <f>IF($A33="","",IFERROR(VLOOKUP($A33,Dados!$A:$B,2,FALSE),"Nº NÃO ENCONTRADO"))</f>
        <v>Paulo Cesar de Alencar</v>
      </c>
      <c r="C33" s="56">
        <v>46299</v>
      </c>
      <c r="D33" s="57" t="s">
        <v>251</v>
      </c>
      <c r="E33" s="57" t="s">
        <v>264</v>
      </c>
      <c r="F33" s="58" t="str">
        <f t="shared" si="0"/>
        <v>55541|46299</v>
      </c>
    </row>
    <row r="34" spans="1:6" x14ac:dyDescent="0.25">
      <c r="A34" s="54">
        <v>53613</v>
      </c>
      <c r="B34" s="55" t="str">
        <f>IF($A34="","",IFERROR(VLOOKUP($A34,Dados!$A:$B,2,FALSE),"Nº NÃO ENCONTRADO"))</f>
        <v>Jose Eliton Ramos</v>
      </c>
      <c r="C34" s="56">
        <v>46296</v>
      </c>
      <c r="D34" s="57" t="s">
        <v>251</v>
      </c>
      <c r="E34" s="57" t="s">
        <v>265</v>
      </c>
      <c r="F34" s="58" t="str">
        <f t="shared" si="0"/>
        <v>53613|46296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46299</v>
      </c>
      <c r="D35" s="57" t="s">
        <v>251</v>
      </c>
      <c r="E35" s="57" t="s">
        <v>264</v>
      </c>
      <c r="F35" s="58" t="str">
        <f t="shared" si="0"/>
        <v>53613|46299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53291</v>
      </c>
      <c r="B37" s="55" t="str">
        <f>IF($A37="","",IFERROR(VLOOKUP($A37,Dados!$A:$B,2,FALSE),"Nº NÃO ENCONTRADO"))</f>
        <v>Marcos Roberto Ribeiro</v>
      </c>
      <c r="C37" s="56">
        <v>46299</v>
      </c>
      <c r="D37" s="57" t="s">
        <v>251</v>
      </c>
      <c r="E37" s="57" t="s">
        <v>264</v>
      </c>
      <c r="F37" s="58" t="str">
        <f t="shared" si="0"/>
        <v>53291|46299</v>
      </c>
    </row>
    <row r="38" spans="1:6" x14ac:dyDescent="0.25">
      <c r="A38" s="54">
        <v>11950</v>
      </c>
      <c r="B38" s="55" t="str">
        <f>IF($A38="","",IFERROR(VLOOKUP($A38,Dados!$A:$B,2,FALSE),"Nº NÃO ENCONTRADO"))</f>
        <v>Andre Luiz Bolonha</v>
      </c>
      <c r="C38" s="56">
        <v>46294</v>
      </c>
      <c r="D38" s="57" t="s">
        <v>251</v>
      </c>
      <c r="E38" s="57" t="s">
        <v>256</v>
      </c>
      <c r="F38" s="58" t="str">
        <f t="shared" si="0"/>
        <v>11950|46294</v>
      </c>
    </row>
    <row r="39" spans="1:6" x14ac:dyDescent="0.25">
      <c r="A39" s="54">
        <v>9821</v>
      </c>
      <c r="B39" s="55" t="str">
        <f>IF($A39="","",IFERROR(VLOOKUP($A39,Dados!$A:$B,2,FALSE),"Nº NÃO ENCONTRADO"))</f>
        <v>Eurico Pinto dos Santos</v>
      </c>
      <c r="C39" s="109">
        <v>46293</v>
      </c>
      <c r="D39" s="110" t="s">
        <v>251</v>
      </c>
      <c r="E39" s="57" t="s">
        <v>267</v>
      </c>
      <c r="F39" s="58" t="str">
        <f t="shared" si="0"/>
        <v>9821|46293</v>
      </c>
    </row>
    <row r="40" spans="1:6" x14ac:dyDescent="0.25">
      <c r="A40" s="111">
        <v>50636</v>
      </c>
      <c r="B40" s="55" t="str">
        <f>IF($A40="","",IFERROR(VLOOKUP($A40,Dados!$A:$B,2,FALSE),"Nº NÃO ENCONTRADO"))</f>
        <v>Haroldo Honorato de Oliveira</v>
      </c>
      <c r="C40" s="109">
        <v>46293</v>
      </c>
      <c r="D40" s="110" t="s">
        <v>251</v>
      </c>
      <c r="E40" s="57" t="s">
        <v>267</v>
      </c>
      <c r="F40" s="58" t="str">
        <f t="shared" si="0"/>
        <v>50636|46293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53346</v>
      </c>
      <c r="B49" s="55" t="str">
        <f>IF($A49="","",IFERROR(VLOOKUP($A49,Dados!$A:$B,2,FALSE),"Nº NÃO ENCONTRADO"))</f>
        <v>Francinildo da Silva</v>
      </c>
      <c r="C49" s="56">
        <v>46302</v>
      </c>
      <c r="D49" s="57" t="s">
        <v>249</v>
      </c>
      <c r="E49" s="57" t="s">
        <v>250</v>
      </c>
      <c r="F49" s="58" t="str">
        <f t="shared" si="0"/>
        <v>53346|46302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56377</v>
      </c>
      <c r="B51" s="55" t="str">
        <f>IF($A51="","",IFERROR(VLOOKUP($A51,Dados!$A:$B,2,FALSE),"Nº NÃO ENCONTRADO"))</f>
        <v>Wesley Candido Thiago</v>
      </c>
      <c r="C51" s="56">
        <v>46302</v>
      </c>
      <c r="D51" s="57" t="s">
        <v>251</v>
      </c>
      <c r="E51" s="57" t="s">
        <v>1148</v>
      </c>
      <c r="F51" s="58" t="str">
        <f t="shared" si="0"/>
        <v>56377|46302</v>
      </c>
    </row>
    <row r="52" spans="1:6" x14ac:dyDescent="0.25">
      <c r="A52" s="54">
        <v>56222</v>
      </c>
      <c r="B52" s="55" t="str">
        <f>IF($A52="","",IFERROR(VLOOKUP($A52,Dados!$A:$B,2,FALSE),"Nº NÃO ENCONTRADO"))</f>
        <v>Alexandre Bueno Junior</v>
      </c>
      <c r="C52" s="56">
        <v>46303</v>
      </c>
      <c r="D52" s="57" t="s">
        <v>251</v>
      </c>
      <c r="E52" s="57" t="s">
        <v>1148</v>
      </c>
      <c r="F52" s="58" t="str">
        <f t="shared" si="0"/>
        <v>56222|46303</v>
      </c>
    </row>
    <row r="53" spans="1:6" x14ac:dyDescent="0.25">
      <c r="A53" s="54">
        <v>56327</v>
      </c>
      <c r="B53" s="55" t="str">
        <f>IF($A53="","",IFERROR(VLOOKUP($A53,Dados!$A:$B,2,FALSE),"Nº NÃO ENCONTRADO"))</f>
        <v>Leandro Capelanes Moreira</v>
      </c>
      <c r="C53" s="56">
        <v>46301</v>
      </c>
      <c r="D53" s="57" t="s">
        <v>245</v>
      </c>
      <c r="E53" s="57" t="s">
        <v>246</v>
      </c>
      <c r="F53" s="58" t="str">
        <f t="shared" si="0"/>
        <v>56327|46301</v>
      </c>
    </row>
    <row r="54" spans="1:6" x14ac:dyDescent="0.25">
      <c r="A54" s="54">
        <v>54161</v>
      </c>
      <c r="B54" s="55" t="str">
        <f>IF($A54="","",IFERROR(VLOOKUP($A54,Dados!$A:$B,2,FALSE),"Nº NÃO ENCONTRADO"))</f>
        <v>Alexandre Miranda Damaceno</v>
      </c>
      <c r="C54" s="56">
        <v>46301</v>
      </c>
      <c r="D54" s="57" t="s">
        <v>245</v>
      </c>
      <c r="E54" s="57" t="s">
        <v>246</v>
      </c>
      <c r="F54" s="58" t="str">
        <f t="shared" si="0"/>
        <v>54161|46301</v>
      </c>
    </row>
    <row r="55" spans="1:6" x14ac:dyDescent="0.25">
      <c r="A55" s="118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/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zoomScaleNormal="100" workbookViewId="0">
      <pane xSplit="2" ySplit="1" topLeftCell="C6" activePane="bottomRight" state="frozen"/>
      <selection pane="topRight" activeCell="C1" sqref="C1"/>
      <selection pane="bottomLeft" activeCell="A2" sqref="A2"/>
      <selection pane="bottomRight" activeCell="C13750" sqref="C13750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customHeight="1" x14ac:dyDescent="0.25">
      <c r="A9" s="116">
        <v>9561</v>
      </c>
      <c r="B9" s="65" t="s">
        <v>36</v>
      </c>
      <c r="C9" s="65" t="s">
        <v>77</v>
      </c>
      <c r="D9" s="66">
        <v>46303</v>
      </c>
      <c r="E9" s="67">
        <v>4.32</v>
      </c>
      <c r="F9" s="65" t="s">
        <v>285</v>
      </c>
      <c r="G9" s="66">
        <v>46302</v>
      </c>
      <c r="H9">
        <v>40521809</v>
      </c>
      <c r="I9">
        <v>10</v>
      </c>
      <c r="J9" s="65" t="s">
        <v>1149</v>
      </c>
      <c r="K9" s="65" t="s">
        <v>1150</v>
      </c>
      <c r="L9" s="66">
        <v>46302</v>
      </c>
      <c r="M9" s="65" t="s">
        <v>291</v>
      </c>
      <c r="N9" s="65" t="s">
        <v>793</v>
      </c>
      <c r="O9" s="65" t="s">
        <v>289</v>
      </c>
      <c r="P9" s="66">
        <v>46303</v>
      </c>
      <c r="Q9" s="31">
        <f t="shared" si="0"/>
        <v>461</v>
      </c>
      <c r="R9" s="31">
        <f t="shared" si="1"/>
        <v>720</v>
      </c>
      <c r="S9" s="29">
        <f>IF($Q9&lt;Parâmetros!$E$19,$G9-1,$G9)</f>
        <v>46302</v>
      </c>
    </row>
    <row r="10" spans="1:19" ht="15" customHeight="1" x14ac:dyDescent="0.25">
      <c r="A10" s="116">
        <v>9561</v>
      </c>
      <c r="B10" s="65" t="s">
        <v>36</v>
      </c>
      <c r="C10" s="65" t="s">
        <v>77</v>
      </c>
      <c r="D10" s="66">
        <v>46303</v>
      </c>
      <c r="E10" s="67">
        <v>3.49</v>
      </c>
      <c r="F10" s="65" t="s">
        <v>285</v>
      </c>
      <c r="G10" s="66">
        <v>46302</v>
      </c>
      <c r="H10">
        <v>40521809</v>
      </c>
      <c r="I10">
        <v>10</v>
      </c>
      <c r="J10" s="65" t="s">
        <v>1151</v>
      </c>
      <c r="K10" s="65" t="s">
        <v>1152</v>
      </c>
      <c r="L10" s="66">
        <v>46302</v>
      </c>
      <c r="M10" s="65" t="s">
        <v>291</v>
      </c>
      <c r="N10" s="65" t="s">
        <v>793</v>
      </c>
      <c r="O10" s="65" t="s">
        <v>289</v>
      </c>
      <c r="P10" s="66">
        <v>46303</v>
      </c>
      <c r="Q10" s="31">
        <f t="shared" si="0"/>
        <v>794</v>
      </c>
      <c r="R10" s="31">
        <f t="shared" si="1"/>
        <v>1003</v>
      </c>
      <c r="S10" s="29">
        <f>IF($Q10&lt;Parâmetros!$E$19,$G10-1,$G10)</f>
        <v>46302</v>
      </c>
    </row>
    <row r="11" spans="1:19" ht="15" customHeight="1" x14ac:dyDescent="0.25">
      <c r="A11" s="116">
        <v>9561</v>
      </c>
      <c r="B11" s="65" t="s">
        <v>36</v>
      </c>
      <c r="C11" s="65" t="s">
        <v>77</v>
      </c>
      <c r="D11" s="66">
        <v>46304</v>
      </c>
      <c r="E11" s="67">
        <v>0.59</v>
      </c>
      <c r="F11" s="65" t="s">
        <v>285</v>
      </c>
      <c r="G11" s="66">
        <v>46303</v>
      </c>
      <c r="H11">
        <v>40521813</v>
      </c>
      <c r="I11">
        <v>10</v>
      </c>
      <c r="J11" s="65" t="s">
        <v>1390</v>
      </c>
      <c r="K11" s="65" t="s">
        <v>1183</v>
      </c>
      <c r="L11" s="66">
        <v>46303</v>
      </c>
      <c r="M11" s="65" t="s">
        <v>291</v>
      </c>
      <c r="N11" s="65" t="s">
        <v>793</v>
      </c>
      <c r="O11" s="65" t="s">
        <v>289</v>
      </c>
      <c r="P11" s="66">
        <v>46304</v>
      </c>
      <c r="Q11" s="31">
        <f t="shared" si="0"/>
        <v>445</v>
      </c>
      <c r="R11" s="31">
        <f t="shared" si="1"/>
        <v>480</v>
      </c>
      <c r="S11" s="29">
        <f>IF($Q11&lt;Parâmetros!$E$19,$G11-1,$G11)</f>
        <v>46303</v>
      </c>
    </row>
    <row r="12" spans="1:19" ht="15" customHeight="1" x14ac:dyDescent="0.25">
      <c r="A12" s="116">
        <v>9561</v>
      </c>
      <c r="B12" s="65" t="s">
        <v>36</v>
      </c>
      <c r="C12" s="65" t="s">
        <v>77</v>
      </c>
      <c r="D12" s="66">
        <v>46304</v>
      </c>
      <c r="E12" s="67">
        <v>0.42</v>
      </c>
      <c r="F12" s="65" t="s">
        <v>285</v>
      </c>
      <c r="G12" s="66">
        <v>46303</v>
      </c>
      <c r="H12">
        <v>40521813</v>
      </c>
      <c r="I12">
        <v>20</v>
      </c>
      <c r="J12" s="65" t="s">
        <v>1391</v>
      </c>
      <c r="K12" s="65" t="s">
        <v>1392</v>
      </c>
      <c r="L12" s="66">
        <v>46303</v>
      </c>
      <c r="M12" s="65" t="s">
        <v>291</v>
      </c>
      <c r="N12" s="65" t="s">
        <v>793</v>
      </c>
      <c r="O12" s="65" t="s">
        <v>289</v>
      </c>
      <c r="P12" s="66">
        <v>46304</v>
      </c>
      <c r="Q12" s="31">
        <f t="shared" si="0"/>
        <v>486</v>
      </c>
      <c r="R12" s="31">
        <f t="shared" si="1"/>
        <v>511</v>
      </c>
      <c r="S12" s="29">
        <f>IF($Q12&lt;Parâmetros!$E$19,$G12-1,$G12)</f>
        <v>46303</v>
      </c>
    </row>
    <row r="13" spans="1:19" ht="15" customHeight="1" x14ac:dyDescent="0.25">
      <c r="A13" s="116">
        <v>9561</v>
      </c>
      <c r="B13" s="65" t="s">
        <v>36</v>
      </c>
      <c r="C13" s="65" t="s">
        <v>77</v>
      </c>
      <c r="D13" s="66">
        <v>46304</v>
      </c>
      <c r="E13" s="67">
        <v>0.47</v>
      </c>
      <c r="F13" s="65" t="s">
        <v>285</v>
      </c>
      <c r="G13" s="66">
        <v>46303</v>
      </c>
      <c r="H13">
        <v>40521819</v>
      </c>
      <c r="I13">
        <v>10</v>
      </c>
      <c r="J13" s="65" t="s">
        <v>1393</v>
      </c>
      <c r="K13" s="65" t="s">
        <v>717</v>
      </c>
      <c r="L13" s="66">
        <v>46303</v>
      </c>
      <c r="M13" s="65" t="s">
        <v>291</v>
      </c>
      <c r="N13" s="65" t="s">
        <v>793</v>
      </c>
      <c r="O13" s="65" t="s">
        <v>289</v>
      </c>
      <c r="P13" s="66">
        <v>46304</v>
      </c>
      <c r="Q13" s="31">
        <f t="shared" si="0"/>
        <v>512</v>
      </c>
      <c r="R13" s="31">
        <f t="shared" si="1"/>
        <v>540</v>
      </c>
      <c r="S13" s="29">
        <f>IF($Q13&lt;Parâmetros!$E$19,$G13-1,$G13)</f>
        <v>46303</v>
      </c>
    </row>
    <row r="14" spans="1:19" ht="15" customHeight="1" x14ac:dyDescent="0.25">
      <c r="A14" s="116">
        <v>9561</v>
      </c>
      <c r="B14" s="65" t="s">
        <v>36</v>
      </c>
      <c r="C14" s="65" t="s">
        <v>77</v>
      </c>
      <c r="D14" s="66">
        <v>46304</v>
      </c>
      <c r="E14" s="67">
        <v>0.47</v>
      </c>
      <c r="F14" s="65" t="s">
        <v>285</v>
      </c>
      <c r="G14" s="66">
        <v>46303</v>
      </c>
      <c r="H14">
        <v>40521819</v>
      </c>
      <c r="I14">
        <v>20</v>
      </c>
      <c r="J14" s="65" t="s">
        <v>1394</v>
      </c>
      <c r="K14" s="65" t="s">
        <v>1395</v>
      </c>
      <c r="L14" s="66">
        <v>46303</v>
      </c>
      <c r="M14" s="65" t="s">
        <v>291</v>
      </c>
      <c r="N14" s="65" t="s">
        <v>793</v>
      </c>
      <c r="O14" s="65" t="s">
        <v>289</v>
      </c>
      <c r="P14" s="66">
        <v>46304</v>
      </c>
      <c r="Q14" s="31">
        <f t="shared" si="0"/>
        <v>572</v>
      </c>
      <c r="R14" s="31">
        <f t="shared" si="1"/>
        <v>600</v>
      </c>
      <c r="S14" s="29">
        <f>IF($Q14&lt;Parâmetros!$E$19,$G14-1,$G14)</f>
        <v>46303</v>
      </c>
    </row>
    <row r="15" spans="1:19" ht="15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0.44</v>
      </c>
      <c r="F15" s="65" t="s">
        <v>285</v>
      </c>
      <c r="G15" s="66">
        <v>46303</v>
      </c>
      <c r="H15">
        <v>40521791</v>
      </c>
      <c r="I15">
        <v>10</v>
      </c>
      <c r="J15" s="65" t="s">
        <v>1396</v>
      </c>
      <c r="K15" s="65" t="s">
        <v>1397</v>
      </c>
      <c r="L15" s="66">
        <v>46303</v>
      </c>
      <c r="M15" s="65" t="s">
        <v>291</v>
      </c>
      <c r="N15">
        <v>3002633</v>
      </c>
      <c r="O15" s="65" t="s">
        <v>289</v>
      </c>
      <c r="P15" s="66">
        <v>46304</v>
      </c>
      <c r="Q15" s="31">
        <f t="shared" si="0"/>
        <v>600</v>
      </c>
      <c r="R15" s="31">
        <f t="shared" si="1"/>
        <v>626</v>
      </c>
      <c r="S15" s="29">
        <f>IF($Q15&lt;Parâmetros!$E$19,$G15-1,$G15)</f>
        <v>46303</v>
      </c>
    </row>
    <row r="16" spans="1:19" ht="15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0.49</v>
      </c>
      <c r="F16" s="65" t="s">
        <v>285</v>
      </c>
      <c r="G16" s="66">
        <v>46303</v>
      </c>
      <c r="H16">
        <v>40521791</v>
      </c>
      <c r="I16">
        <v>20</v>
      </c>
      <c r="J16" s="65" t="s">
        <v>1398</v>
      </c>
      <c r="K16" s="65" t="s">
        <v>1399</v>
      </c>
      <c r="L16" s="66">
        <v>46303</v>
      </c>
      <c r="M16" s="65" t="s">
        <v>291</v>
      </c>
      <c r="N16">
        <v>3002633</v>
      </c>
      <c r="O16" s="65" t="s">
        <v>289</v>
      </c>
      <c r="P16" s="66">
        <v>46304</v>
      </c>
      <c r="Q16" s="31">
        <f t="shared" si="0"/>
        <v>631</v>
      </c>
      <c r="R16" s="31">
        <f t="shared" si="1"/>
        <v>660</v>
      </c>
      <c r="S16" s="29">
        <f>IF($Q16&lt;Parâmetros!$E$19,$G16-1,$G16)</f>
        <v>46303</v>
      </c>
    </row>
    <row r="17" spans="1:19" ht="15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0.42</v>
      </c>
      <c r="F17" s="65" t="s">
        <v>285</v>
      </c>
      <c r="G17" s="66">
        <v>46303</v>
      </c>
      <c r="H17">
        <v>40521789</v>
      </c>
      <c r="I17">
        <v>10</v>
      </c>
      <c r="J17" s="65" t="s">
        <v>1400</v>
      </c>
      <c r="K17" s="65" t="s">
        <v>1401</v>
      </c>
      <c r="L17" s="66">
        <v>46303</v>
      </c>
      <c r="M17" s="65" t="s">
        <v>291</v>
      </c>
      <c r="N17">
        <v>3002631</v>
      </c>
      <c r="O17" s="65" t="s">
        <v>289</v>
      </c>
      <c r="P17" s="66">
        <v>46304</v>
      </c>
      <c r="Q17" s="31">
        <f t="shared" si="0"/>
        <v>725</v>
      </c>
      <c r="R17" s="31">
        <f t="shared" si="1"/>
        <v>750</v>
      </c>
      <c r="S17" s="29">
        <f>IF($Q17&lt;Parâmetros!$E$19,$G17-1,$G17)</f>
        <v>46303</v>
      </c>
    </row>
    <row r="18" spans="1:19" ht="15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0.45</v>
      </c>
      <c r="F18" s="65" t="s">
        <v>285</v>
      </c>
      <c r="G18" s="66">
        <v>46303</v>
      </c>
      <c r="H18">
        <v>40521789</v>
      </c>
      <c r="I18">
        <v>20</v>
      </c>
      <c r="J18" s="65" t="s">
        <v>1402</v>
      </c>
      <c r="K18" s="65" t="s">
        <v>1403</v>
      </c>
      <c r="L18" s="66">
        <v>46303</v>
      </c>
      <c r="M18" s="65" t="s">
        <v>291</v>
      </c>
      <c r="N18">
        <v>3002631</v>
      </c>
      <c r="O18" s="65" t="s">
        <v>289</v>
      </c>
      <c r="P18" s="66">
        <v>46304</v>
      </c>
      <c r="Q18" s="31">
        <f t="shared" si="0"/>
        <v>752</v>
      </c>
      <c r="R18" s="31">
        <f t="shared" si="1"/>
        <v>780</v>
      </c>
      <c r="S18" s="29">
        <f>IF($Q18&lt;Parâmetros!$E$19,$G18-1,$G18)</f>
        <v>46303</v>
      </c>
    </row>
    <row r="19" spans="1:19" ht="15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0.35</v>
      </c>
      <c r="F19" s="65" t="s">
        <v>285</v>
      </c>
      <c r="G19" s="66">
        <v>46303</v>
      </c>
      <c r="H19">
        <v>40521790</v>
      </c>
      <c r="I19">
        <v>10</v>
      </c>
      <c r="J19" s="65" t="s">
        <v>1404</v>
      </c>
      <c r="K19" s="65" t="s">
        <v>1405</v>
      </c>
      <c r="L19" s="66">
        <v>46303</v>
      </c>
      <c r="M19" s="65" t="s">
        <v>291</v>
      </c>
      <c r="N19">
        <v>3002632</v>
      </c>
      <c r="O19" s="65" t="s">
        <v>289</v>
      </c>
      <c r="P19" s="66">
        <v>46304</v>
      </c>
      <c r="Q19" s="31">
        <f t="shared" si="0"/>
        <v>788</v>
      </c>
      <c r="R19" s="31">
        <f t="shared" si="1"/>
        <v>810</v>
      </c>
      <c r="S19" s="29">
        <f>IF($Q19&lt;Parâmetros!$E$19,$G19-1,$G19)</f>
        <v>46303</v>
      </c>
    </row>
    <row r="20" spans="1:19" ht="15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0.45</v>
      </c>
      <c r="F20" s="65" t="s">
        <v>285</v>
      </c>
      <c r="G20" s="66">
        <v>46303</v>
      </c>
      <c r="H20">
        <v>40521790</v>
      </c>
      <c r="I20">
        <v>20</v>
      </c>
      <c r="J20" s="65" t="s">
        <v>1406</v>
      </c>
      <c r="K20" s="65" t="s">
        <v>1407</v>
      </c>
      <c r="L20" s="66">
        <v>46303</v>
      </c>
      <c r="M20" s="65" t="s">
        <v>291</v>
      </c>
      <c r="N20">
        <v>3002632</v>
      </c>
      <c r="O20" s="65" t="s">
        <v>289</v>
      </c>
      <c r="P20" s="66">
        <v>46304</v>
      </c>
      <c r="Q20" s="31">
        <f t="shared" si="0"/>
        <v>813</v>
      </c>
      <c r="R20" s="31">
        <f t="shared" si="1"/>
        <v>840</v>
      </c>
      <c r="S20" s="29">
        <f>IF($Q20&lt;Parâmetros!$E$19,$G20-1,$G20)</f>
        <v>46303</v>
      </c>
    </row>
    <row r="21" spans="1:19" ht="15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0.45</v>
      </c>
      <c r="F21" s="65" t="s">
        <v>285</v>
      </c>
      <c r="G21" s="66">
        <v>46303</v>
      </c>
      <c r="H21">
        <v>40521786</v>
      </c>
      <c r="I21">
        <v>10</v>
      </c>
      <c r="J21" s="65" t="s">
        <v>1408</v>
      </c>
      <c r="K21" s="65" t="s">
        <v>1409</v>
      </c>
      <c r="L21" s="66">
        <v>46303</v>
      </c>
      <c r="M21" s="65" t="s">
        <v>291</v>
      </c>
      <c r="N21">
        <v>3002960</v>
      </c>
      <c r="O21" s="65" t="s">
        <v>289</v>
      </c>
      <c r="P21" s="66">
        <v>46304</v>
      </c>
      <c r="Q21" s="31">
        <f t="shared" si="0"/>
        <v>843</v>
      </c>
      <c r="R21" s="31">
        <f t="shared" si="1"/>
        <v>870</v>
      </c>
      <c r="S21" s="29">
        <f>IF($Q21&lt;Parâmetros!$E$19,$G21-1,$G21)</f>
        <v>46303</v>
      </c>
    </row>
    <row r="22" spans="1:19" ht="15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0.44</v>
      </c>
      <c r="F22" s="65" t="s">
        <v>285</v>
      </c>
      <c r="G22" s="66">
        <v>46303</v>
      </c>
      <c r="H22">
        <v>40521786</v>
      </c>
      <c r="I22">
        <v>20</v>
      </c>
      <c r="J22" s="65" t="s">
        <v>1410</v>
      </c>
      <c r="K22" s="65" t="s">
        <v>942</v>
      </c>
      <c r="L22" s="66">
        <v>46303</v>
      </c>
      <c r="M22" s="65" t="s">
        <v>291</v>
      </c>
      <c r="N22">
        <v>3002960</v>
      </c>
      <c r="O22" s="65" t="s">
        <v>289</v>
      </c>
      <c r="P22" s="66">
        <v>46304</v>
      </c>
      <c r="Q22" s="31">
        <f t="shared" si="0"/>
        <v>874</v>
      </c>
      <c r="R22" s="31">
        <f t="shared" si="1"/>
        <v>900</v>
      </c>
      <c r="S22" s="29">
        <f>IF($Q22&lt;Parâmetros!$E$19,$G22-1,$G22)</f>
        <v>46303</v>
      </c>
    </row>
    <row r="23" spans="1:19" ht="15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0.49</v>
      </c>
      <c r="F23" s="65" t="s">
        <v>285</v>
      </c>
      <c r="G23" s="66">
        <v>46303</v>
      </c>
      <c r="H23">
        <v>40521818</v>
      </c>
      <c r="I23">
        <v>10</v>
      </c>
      <c r="J23" s="65" t="s">
        <v>1411</v>
      </c>
      <c r="K23" s="65" t="s">
        <v>1412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902</v>
      </c>
      <c r="R23" s="31">
        <f t="shared" si="1"/>
        <v>931</v>
      </c>
      <c r="S23" s="29">
        <f>IF($Q23&lt;Parâmetros!$E$19,$G23-1,$G23)</f>
        <v>46303</v>
      </c>
    </row>
    <row r="24" spans="1:19" ht="15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0.84</v>
      </c>
      <c r="F24" s="65" t="s">
        <v>285</v>
      </c>
      <c r="G24" s="66">
        <v>46303</v>
      </c>
      <c r="H24">
        <v>40521818</v>
      </c>
      <c r="I24">
        <v>20</v>
      </c>
      <c r="J24" s="65" t="s">
        <v>1413</v>
      </c>
      <c r="K24" s="65" t="s">
        <v>861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937</v>
      </c>
      <c r="R24" s="31">
        <f t="shared" si="1"/>
        <v>988</v>
      </c>
      <c r="S24" s="29">
        <f>IF($Q24&lt;Parâmetros!$E$19,$G24-1,$G24)</f>
        <v>46303</v>
      </c>
    </row>
    <row r="25" spans="1:19" ht="15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0.3</v>
      </c>
      <c r="F25" s="65" t="s">
        <v>285</v>
      </c>
      <c r="G25" s="66">
        <v>46304</v>
      </c>
      <c r="H25">
        <v>40521794</v>
      </c>
      <c r="I25">
        <v>10</v>
      </c>
      <c r="J25" s="65" t="s">
        <v>1414</v>
      </c>
      <c r="K25" s="65" t="s">
        <v>1415</v>
      </c>
      <c r="L25" s="66">
        <v>46304</v>
      </c>
      <c r="M25" s="65" t="s">
        <v>291</v>
      </c>
      <c r="N25">
        <v>3004394</v>
      </c>
      <c r="O25" s="65" t="s">
        <v>289</v>
      </c>
      <c r="P25" s="66">
        <v>46304</v>
      </c>
      <c r="Q25" s="31">
        <f t="shared" si="0"/>
        <v>435</v>
      </c>
      <c r="R25" s="31">
        <f t="shared" si="1"/>
        <v>453</v>
      </c>
      <c r="S25" s="29">
        <f>IF($Q25&lt;Parâmetros!$E$19,$G25-1,$G25)</f>
        <v>46304</v>
      </c>
    </row>
    <row r="26" spans="1:19" ht="15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0.42</v>
      </c>
      <c r="F26" s="65" t="s">
        <v>285</v>
      </c>
      <c r="G26" s="66">
        <v>46304</v>
      </c>
      <c r="H26">
        <v>40521794</v>
      </c>
      <c r="I26">
        <v>20</v>
      </c>
      <c r="J26" s="65" t="s">
        <v>1416</v>
      </c>
      <c r="K26" s="65" t="s">
        <v>1417</v>
      </c>
      <c r="L26" s="66">
        <v>46304</v>
      </c>
      <c r="M26" s="65" t="s">
        <v>291</v>
      </c>
      <c r="N26">
        <v>3004394</v>
      </c>
      <c r="O26" s="65" t="s">
        <v>289</v>
      </c>
      <c r="P26" s="66">
        <v>46304</v>
      </c>
      <c r="Q26" s="31">
        <f t="shared" si="0"/>
        <v>514</v>
      </c>
      <c r="R26" s="31">
        <f t="shared" si="1"/>
        <v>540</v>
      </c>
      <c r="S26" s="29">
        <f>IF($Q26&lt;Parâmetros!$E$19,$G26-1,$G26)</f>
        <v>46304</v>
      </c>
    </row>
    <row r="27" spans="1:19" ht="15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0.27</v>
      </c>
      <c r="F27" s="65" t="s">
        <v>285</v>
      </c>
      <c r="G27" s="66">
        <v>46304</v>
      </c>
      <c r="H27">
        <v>40521793</v>
      </c>
      <c r="I27">
        <v>10</v>
      </c>
      <c r="J27" s="65" t="s">
        <v>1418</v>
      </c>
      <c r="K27" s="65" t="s">
        <v>1419</v>
      </c>
      <c r="L27" s="66">
        <v>46304</v>
      </c>
      <c r="M27" s="65" t="s">
        <v>291</v>
      </c>
      <c r="N27">
        <v>3004393</v>
      </c>
      <c r="O27" s="65" t="s">
        <v>289</v>
      </c>
      <c r="P27" s="66">
        <v>46304</v>
      </c>
      <c r="Q27" s="31">
        <f t="shared" si="0"/>
        <v>561</v>
      </c>
      <c r="R27" s="31">
        <f t="shared" si="1"/>
        <v>577</v>
      </c>
      <c r="S27" s="29">
        <f>IF($Q27&lt;Parâmetros!$E$19,$G27-1,$G27)</f>
        <v>46304</v>
      </c>
    </row>
    <row r="28" spans="1:19" ht="15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0.37</v>
      </c>
      <c r="F28" s="65" t="s">
        <v>285</v>
      </c>
      <c r="G28" s="66">
        <v>46304</v>
      </c>
      <c r="H28">
        <v>40521793</v>
      </c>
      <c r="I28">
        <v>20</v>
      </c>
      <c r="J28" s="65" t="s">
        <v>1420</v>
      </c>
      <c r="K28" s="65" t="s">
        <v>1396</v>
      </c>
      <c r="L28" s="66">
        <v>46304</v>
      </c>
      <c r="M28" s="65" t="s">
        <v>291</v>
      </c>
      <c r="N28">
        <v>3004393</v>
      </c>
      <c r="O28" s="65" t="s">
        <v>289</v>
      </c>
      <c r="P28" s="66">
        <v>46304</v>
      </c>
      <c r="Q28" s="31">
        <f t="shared" si="0"/>
        <v>578</v>
      </c>
      <c r="R28" s="31">
        <f t="shared" si="1"/>
        <v>600</v>
      </c>
      <c r="S28" s="29">
        <f>IF($Q28&lt;Parâmetros!$E$19,$G28-1,$G28)</f>
        <v>46304</v>
      </c>
    </row>
    <row r="29" spans="1:19" ht="15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0.42</v>
      </c>
      <c r="F29" s="65" t="s">
        <v>285</v>
      </c>
      <c r="G29" s="66">
        <v>46304</v>
      </c>
      <c r="H29">
        <v>40521814</v>
      </c>
      <c r="I29">
        <v>10</v>
      </c>
      <c r="J29" s="65" t="s">
        <v>1421</v>
      </c>
      <c r="K29" s="65" t="s">
        <v>1422</v>
      </c>
      <c r="L29" s="66">
        <v>46304</v>
      </c>
      <c r="M29" s="65" t="s">
        <v>291</v>
      </c>
      <c r="N29" s="65" t="s">
        <v>793</v>
      </c>
      <c r="O29" s="65" t="s">
        <v>289</v>
      </c>
      <c r="P29" s="66">
        <v>46304</v>
      </c>
      <c r="Q29" s="31">
        <f t="shared" si="0"/>
        <v>601</v>
      </c>
      <c r="R29" s="31">
        <f t="shared" si="1"/>
        <v>626</v>
      </c>
      <c r="S29" s="29">
        <f>IF($Q29&lt;Parâmetros!$E$19,$G29-1,$G29)</f>
        <v>46304</v>
      </c>
    </row>
    <row r="30" spans="1:19" ht="15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0.55000000000000004</v>
      </c>
      <c r="F30" s="65" t="s">
        <v>285</v>
      </c>
      <c r="G30" s="66">
        <v>46304</v>
      </c>
      <c r="H30">
        <v>40521814</v>
      </c>
      <c r="I30">
        <v>20</v>
      </c>
      <c r="J30" s="65" t="s">
        <v>1423</v>
      </c>
      <c r="K30" s="65" t="s">
        <v>1424</v>
      </c>
      <c r="L30" s="66">
        <v>46304</v>
      </c>
      <c r="M30" s="65" t="s">
        <v>291</v>
      </c>
      <c r="N30" s="65" t="s">
        <v>793</v>
      </c>
      <c r="O30" s="65" t="s">
        <v>289</v>
      </c>
      <c r="P30" s="66">
        <v>46304</v>
      </c>
      <c r="Q30" s="31">
        <f t="shared" si="0"/>
        <v>627</v>
      </c>
      <c r="R30" s="31">
        <f t="shared" si="1"/>
        <v>660</v>
      </c>
      <c r="S30" s="29">
        <f>IF($Q30&lt;Parâmetros!$E$19,$G30-1,$G30)</f>
        <v>46304</v>
      </c>
    </row>
    <row r="31" spans="1:19" ht="15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0.42</v>
      </c>
      <c r="F31" s="65" t="s">
        <v>285</v>
      </c>
      <c r="G31" s="66">
        <v>46304</v>
      </c>
      <c r="H31">
        <v>40521820</v>
      </c>
      <c r="I31">
        <v>10</v>
      </c>
      <c r="J31" s="65" t="s">
        <v>1425</v>
      </c>
      <c r="K31" s="65" t="s">
        <v>1426</v>
      </c>
      <c r="L31" s="66">
        <v>46304</v>
      </c>
      <c r="M31" s="65" t="s">
        <v>291</v>
      </c>
      <c r="N31" s="65" t="s">
        <v>793</v>
      </c>
      <c r="O31" s="65" t="s">
        <v>289</v>
      </c>
      <c r="P31" s="66">
        <v>46304</v>
      </c>
      <c r="Q31" s="31">
        <f t="shared" si="0"/>
        <v>722</v>
      </c>
      <c r="R31" s="31">
        <f t="shared" si="1"/>
        <v>747</v>
      </c>
      <c r="S31" s="29">
        <f>IF($Q31&lt;Parâmetros!$E$19,$G31-1,$G31)</f>
        <v>46304</v>
      </c>
    </row>
    <row r="32" spans="1:19" ht="15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0.2</v>
      </c>
      <c r="F32" s="65" t="s">
        <v>285</v>
      </c>
      <c r="G32" s="66">
        <v>46304</v>
      </c>
      <c r="H32">
        <v>40521820</v>
      </c>
      <c r="I32">
        <v>20</v>
      </c>
      <c r="J32" s="65" t="s">
        <v>1427</v>
      </c>
      <c r="K32" s="65" t="s">
        <v>1428</v>
      </c>
      <c r="L32" s="66">
        <v>46304</v>
      </c>
      <c r="M32" s="65" t="s">
        <v>291</v>
      </c>
      <c r="N32" s="65" t="s">
        <v>793</v>
      </c>
      <c r="O32" s="65" t="s">
        <v>289</v>
      </c>
      <c r="P32" s="66">
        <v>46304</v>
      </c>
      <c r="Q32" s="31">
        <f t="shared" si="0"/>
        <v>748</v>
      </c>
      <c r="R32" s="31">
        <f t="shared" si="1"/>
        <v>760</v>
      </c>
      <c r="S32" s="29">
        <f>IF($Q32&lt;Parâmetros!$E$19,$G32-1,$G32)</f>
        <v>46304</v>
      </c>
    </row>
    <row r="33" spans="1:19" ht="15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0.64</v>
      </c>
      <c r="F33" s="65" t="s">
        <v>285</v>
      </c>
      <c r="G33" s="66">
        <v>46304</v>
      </c>
      <c r="H33">
        <v>40521815</v>
      </c>
      <c r="I33">
        <v>10</v>
      </c>
      <c r="J33" s="65" t="s">
        <v>1429</v>
      </c>
      <c r="K33" s="65" t="s">
        <v>1430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762</v>
      </c>
      <c r="R33" s="31">
        <f t="shared" si="1"/>
        <v>800</v>
      </c>
      <c r="S33" s="29">
        <f>IF($Q33&lt;Parâmetros!$E$19,$G33-1,$G33)</f>
        <v>46304</v>
      </c>
    </row>
    <row r="34" spans="1:19" ht="15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0.24</v>
      </c>
      <c r="F34" s="65" t="s">
        <v>285</v>
      </c>
      <c r="G34" s="66">
        <v>46304</v>
      </c>
      <c r="H34">
        <v>40521815</v>
      </c>
      <c r="I34">
        <v>20</v>
      </c>
      <c r="J34" s="65" t="s">
        <v>1431</v>
      </c>
      <c r="K34" s="65" t="s">
        <v>1432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806</v>
      </c>
      <c r="R34" s="31">
        <f t="shared" si="1"/>
        <v>820</v>
      </c>
      <c r="S34" s="29">
        <f>IF($Q34&lt;Parâmetros!$E$19,$G34-1,$G34)</f>
        <v>46304</v>
      </c>
    </row>
    <row r="35" spans="1:19" ht="15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0.32</v>
      </c>
      <c r="F35" s="65" t="s">
        <v>285</v>
      </c>
      <c r="G35" s="66">
        <v>46304</v>
      </c>
      <c r="H35">
        <v>40521816</v>
      </c>
      <c r="I35">
        <v>10</v>
      </c>
      <c r="J35" s="65" t="s">
        <v>1433</v>
      </c>
      <c r="K35" s="65" t="s">
        <v>1434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821</v>
      </c>
      <c r="R35" s="31">
        <f t="shared" si="1"/>
        <v>840</v>
      </c>
      <c r="S35" s="29">
        <f>IF($Q35&lt;Parâmetros!$E$19,$G35-1,$G35)</f>
        <v>46304</v>
      </c>
    </row>
    <row r="36" spans="1:19" ht="15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0.47</v>
      </c>
      <c r="F36" s="65" t="s">
        <v>285</v>
      </c>
      <c r="G36" s="66">
        <v>46304</v>
      </c>
      <c r="H36">
        <v>40521816</v>
      </c>
      <c r="I36">
        <v>20</v>
      </c>
      <c r="J36" s="65" t="s">
        <v>1435</v>
      </c>
      <c r="K36" s="65" t="s">
        <v>1436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842</v>
      </c>
      <c r="R36" s="31">
        <f t="shared" si="1"/>
        <v>870</v>
      </c>
      <c r="S36" s="29">
        <f>IF($Q36&lt;Parâmetros!$E$19,$G36-1,$G36)</f>
        <v>46304</v>
      </c>
    </row>
    <row r="37" spans="1:19" ht="15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0.49</v>
      </c>
      <c r="F37" s="65" t="s">
        <v>285</v>
      </c>
      <c r="G37" s="66">
        <v>46304</v>
      </c>
      <c r="H37">
        <v>40521817</v>
      </c>
      <c r="I37">
        <v>10</v>
      </c>
      <c r="J37" s="65" t="s">
        <v>1437</v>
      </c>
      <c r="K37" s="65" t="s">
        <v>999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46304</v>
      </c>
    </row>
    <row r="38" spans="1:19" ht="15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0.44</v>
      </c>
      <c r="F38" s="65" t="s">
        <v>285</v>
      </c>
      <c r="G38" s="66">
        <v>46304</v>
      </c>
      <c r="H38">
        <v>40521817</v>
      </c>
      <c r="I38">
        <v>20</v>
      </c>
      <c r="J38" s="65" t="s">
        <v>1438</v>
      </c>
      <c r="K38" s="65" t="s">
        <v>1439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46304</v>
      </c>
    </row>
    <row r="39" spans="1:19" ht="15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0.49</v>
      </c>
      <c r="F39" s="65" t="s">
        <v>285</v>
      </c>
      <c r="G39" s="66">
        <v>46304</v>
      </c>
      <c r="H39">
        <v>40521823</v>
      </c>
      <c r="I39">
        <v>10</v>
      </c>
      <c r="J39" s="65" t="s">
        <v>1440</v>
      </c>
      <c r="K39" s="65" t="s">
        <v>1441</v>
      </c>
      <c r="L39" s="66">
        <v>46304</v>
      </c>
      <c r="M39" s="65" t="s">
        <v>291</v>
      </c>
      <c r="N39">
        <v>3002683</v>
      </c>
      <c r="O39" s="65" t="s">
        <v>289</v>
      </c>
      <c r="P39" s="66">
        <v>46304</v>
      </c>
      <c r="Q39" s="31">
        <f t="shared" si="0"/>
        <v>931</v>
      </c>
      <c r="R39" s="31">
        <f t="shared" si="1"/>
        <v>960</v>
      </c>
      <c r="S39" s="29">
        <f>IF($Q39&lt;Parâmetros!$E$19,$G39-1,$G39)</f>
        <v>46304</v>
      </c>
    </row>
    <row r="40" spans="1:19" ht="15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0.34</v>
      </c>
      <c r="F40" s="65" t="s">
        <v>285</v>
      </c>
      <c r="G40" s="66">
        <v>46304</v>
      </c>
      <c r="H40">
        <v>40521823</v>
      </c>
      <c r="I40">
        <v>20</v>
      </c>
      <c r="J40" s="65" t="s">
        <v>1442</v>
      </c>
      <c r="K40" s="65" t="s">
        <v>1443</v>
      </c>
      <c r="L40" s="66">
        <v>46304</v>
      </c>
      <c r="M40" s="65" t="s">
        <v>291</v>
      </c>
      <c r="N40">
        <v>3002683</v>
      </c>
      <c r="O40" s="65" t="s">
        <v>289</v>
      </c>
      <c r="P40" s="66">
        <v>46304</v>
      </c>
      <c r="Q40" s="31">
        <f t="shared" si="0"/>
        <v>961</v>
      </c>
      <c r="R40" s="31">
        <f t="shared" si="1"/>
        <v>981</v>
      </c>
      <c r="S40" s="29">
        <f>IF($Q40&lt;Parâmetros!$E$19,$G40-1,$G40)</f>
        <v>46304</v>
      </c>
    </row>
    <row r="41" spans="1:19" ht="15" customHeight="1" x14ac:dyDescent="0.25">
      <c r="A41" s="116">
        <v>9821</v>
      </c>
      <c r="B41" s="65" t="s">
        <v>305</v>
      </c>
      <c r="C41" s="65" t="s">
        <v>71</v>
      </c>
      <c r="D41" s="66">
        <v>46300</v>
      </c>
      <c r="E41" s="67">
        <v>4.1500000000000004</v>
      </c>
      <c r="F41" s="65" t="s">
        <v>285</v>
      </c>
      <c r="G41" s="66">
        <v>46298</v>
      </c>
      <c r="H41">
        <v>40503378</v>
      </c>
      <c r="I41">
        <v>20</v>
      </c>
      <c r="J41" s="65" t="s">
        <v>309</v>
      </c>
      <c r="K41" s="65" t="s">
        <v>307</v>
      </c>
      <c r="L41" s="66">
        <v>46298</v>
      </c>
      <c r="M41" s="65" t="s">
        <v>287</v>
      </c>
      <c r="N41">
        <v>3004221</v>
      </c>
      <c r="O41" s="65" t="s">
        <v>289</v>
      </c>
      <c r="P41" s="66">
        <v>46300</v>
      </c>
      <c r="Q41" s="31">
        <f t="shared" si="0"/>
        <v>440</v>
      </c>
      <c r="R41" s="31">
        <f t="shared" si="1"/>
        <v>689</v>
      </c>
      <c r="S41" s="29">
        <f>IF($Q41&lt;Parâmetros!$E$19,$G41-1,$G41)</f>
        <v>46298</v>
      </c>
    </row>
    <row r="42" spans="1:19" ht="15" customHeight="1" x14ac:dyDescent="0.25">
      <c r="A42" s="116">
        <v>9821</v>
      </c>
      <c r="B42" s="65" t="s">
        <v>305</v>
      </c>
      <c r="C42" s="65" t="s">
        <v>71</v>
      </c>
      <c r="D42" s="66">
        <v>46300</v>
      </c>
      <c r="E42" s="67">
        <v>2.89</v>
      </c>
      <c r="F42" s="65" t="s">
        <v>285</v>
      </c>
      <c r="G42" s="66">
        <v>46298</v>
      </c>
      <c r="H42">
        <v>40503378</v>
      </c>
      <c r="I42">
        <v>20</v>
      </c>
      <c r="J42" s="65" t="s">
        <v>300</v>
      </c>
      <c r="K42" s="65" t="s">
        <v>310</v>
      </c>
      <c r="L42" s="66">
        <v>46298</v>
      </c>
      <c r="M42" s="65" t="s">
        <v>287</v>
      </c>
      <c r="N42">
        <v>3004221</v>
      </c>
      <c r="O42" s="65" t="s">
        <v>289</v>
      </c>
      <c r="P42" s="66">
        <v>46300</v>
      </c>
      <c r="Q42" s="31">
        <f t="shared" si="0"/>
        <v>752</v>
      </c>
      <c r="R42" s="31">
        <f t="shared" si="1"/>
        <v>925</v>
      </c>
      <c r="S42" s="29">
        <f>IF($Q42&lt;Parâmetros!$E$19,$G42-1,$G42)</f>
        <v>46298</v>
      </c>
    </row>
    <row r="43" spans="1:19" ht="15" customHeight="1" x14ac:dyDescent="0.25">
      <c r="A43" s="116">
        <v>9821</v>
      </c>
      <c r="B43" s="65" t="s">
        <v>305</v>
      </c>
      <c r="C43" s="65" t="s">
        <v>71</v>
      </c>
      <c r="D43" s="66">
        <v>46300</v>
      </c>
      <c r="E43" s="67">
        <v>4.24</v>
      </c>
      <c r="F43" s="65" t="s">
        <v>285</v>
      </c>
      <c r="G43" s="66">
        <v>46300</v>
      </c>
      <c r="H43">
        <v>40518590</v>
      </c>
      <c r="I43">
        <v>10</v>
      </c>
      <c r="J43" s="65" t="s">
        <v>311</v>
      </c>
      <c r="K43" s="65" t="s">
        <v>312</v>
      </c>
      <c r="L43" s="66">
        <v>46300</v>
      </c>
      <c r="M43" s="65" t="s">
        <v>287</v>
      </c>
      <c r="N43" s="65" t="s">
        <v>793</v>
      </c>
      <c r="O43" s="65" t="s">
        <v>289</v>
      </c>
      <c r="P43" s="66">
        <v>46300</v>
      </c>
      <c r="Q43" s="31">
        <f t="shared" si="0"/>
        <v>435</v>
      </c>
      <c r="R43" s="31">
        <f t="shared" si="1"/>
        <v>689</v>
      </c>
      <c r="S43" s="29">
        <f>IF($Q43&lt;Parâmetros!$E$19,$G43-1,$G43)</f>
        <v>46300</v>
      </c>
    </row>
    <row r="44" spans="1:19" ht="15" customHeight="1" x14ac:dyDescent="0.25">
      <c r="A44" s="116">
        <v>9821</v>
      </c>
      <c r="B44" s="65" t="s">
        <v>305</v>
      </c>
      <c r="C44" s="65" t="s">
        <v>71</v>
      </c>
      <c r="D44" s="66">
        <v>46300</v>
      </c>
      <c r="E44" s="67">
        <v>2.4900000000000002</v>
      </c>
      <c r="F44" s="65" t="s">
        <v>285</v>
      </c>
      <c r="G44" s="66">
        <v>46300</v>
      </c>
      <c r="H44">
        <v>40518590</v>
      </c>
      <c r="I44">
        <v>10</v>
      </c>
      <c r="J44" s="65" t="s">
        <v>313</v>
      </c>
      <c r="K44" s="65" t="s">
        <v>314</v>
      </c>
      <c r="L44" s="66">
        <v>46300</v>
      </c>
      <c r="M44" s="65" t="s">
        <v>287</v>
      </c>
      <c r="N44" s="65" t="s">
        <v>793</v>
      </c>
      <c r="O44" s="65" t="s">
        <v>289</v>
      </c>
      <c r="P44" s="66">
        <v>46300</v>
      </c>
      <c r="Q44" s="31">
        <f t="shared" si="0"/>
        <v>751</v>
      </c>
      <c r="R44" s="31">
        <f t="shared" si="1"/>
        <v>900</v>
      </c>
      <c r="S44" s="29">
        <f>IF($Q44&lt;Parâmetros!$E$19,$G44-1,$G44)</f>
        <v>46300</v>
      </c>
    </row>
    <row r="45" spans="1:19" ht="15" customHeight="1" x14ac:dyDescent="0.25">
      <c r="A45" s="116">
        <v>9821</v>
      </c>
      <c r="B45" s="65" t="s">
        <v>305</v>
      </c>
      <c r="C45" s="65" t="s">
        <v>71</v>
      </c>
      <c r="D45" s="66">
        <v>46301</v>
      </c>
      <c r="E45" s="67">
        <v>1.67</v>
      </c>
      <c r="F45" s="65" t="s">
        <v>285</v>
      </c>
      <c r="G45" s="66">
        <v>46300</v>
      </c>
      <c r="H45">
        <v>40522899</v>
      </c>
      <c r="I45">
        <v>10</v>
      </c>
      <c r="J45" s="65" t="s">
        <v>795</v>
      </c>
      <c r="K45" s="65" t="s">
        <v>796</v>
      </c>
      <c r="L45" s="66">
        <v>46300</v>
      </c>
      <c r="M45" s="65" t="s">
        <v>287</v>
      </c>
      <c r="N45" s="65" t="s">
        <v>793</v>
      </c>
      <c r="O45" s="65" t="s">
        <v>289</v>
      </c>
      <c r="P45" s="66">
        <v>46301</v>
      </c>
      <c r="Q45" s="31">
        <f t="shared" si="0"/>
        <v>903</v>
      </c>
      <c r="R45" s="31">
        <f t="shared" si="1"/>
        <v>1003</v>
      </c>
      <c r="S45" s="29">
        <f>IF($Q45&lt;Parâmetros!$E$19,$G45-1,$G45)</f>
        <v>46300</v>
      </c>
    </row>
    <row r="46" spans="1:19" ht="15" customHeight="1" x14ac:dyDescent="0.25">
      <c r="A46" s="116">
        <v>9821</v>
      </c>
      <c r="B46" s="65" t="s">
        <v>305</v>
      </c>
      <c r="C46" s="65" t="s">
        <v>71</v>
      </c>
      <c r="D46" s="66">
        <v>46301</v>
      </c>
      <c r="E46" s="67">
        <v>4.1500000000000004</v>
      </c>
      <c r="F46" s="65" t="s">
        <v>285</v>
      </c>
      <c r="G46" s="66">
        <v>46301</v>
      </c>
      <c r="H46">
        <v>40520165</v>
      </c>
      <c r="I46">
        <v>10</v>
      </c>
      <c r="J46" s="65" t="s">
        <v>797</v>
      </c>
      <c r="K46" s="65" t="s">
        <v>491</v>
      </c>
      <c r="L46" s="66">
        <v>46301</v>
      </c>
      <c r="M46" s="65" t="s">
        <v>287</v>
      </c>
      <c r="N46" s="65" t="s">
        <v>793</v>
      </c>
      <c r="O46" s="65" t="s">
        <v>289</v>
      </c>
      <c r="P46" s="66">
        <v>46301</v>
      </c>
      <c r="Q46" s="31">
        <f t="shared" si="0"/>
        <v>440</v>
      </c>
      <c r="R46" s="31">
        <f t="shared" si="1"/>
        <v>689</v>
      </c>
      <c r="S46" s="29">
        <f>IF($Q46&lt;Parâmetros!$E$19,$G46-1,$G46)</f>
        <v>46301</v>
      </c>
    </row>
    <row r="47" spans="1:19" ht="15" customHeight="1" x14ac:dyDescent="0.25">
      <c r="A47" s="116">
        <v>9821</v>
      </c>
      <c r="B47" s="65" t="s">
        <v>305</v>
      </c>
      <c r="C47" s="65" t="s">
        <v>71</v>
      </c>
      <c r="D47" s="66">
        <v>46302</v>
      </c>
      <c r="E47" s="67">
        <v>4.1900000000000004</v>
      </c>
      <c r="F47" s="65" t="s">
        <v>285</v>
      </c>
      <c r="G47" s="66">
        <v>46301</v>
      </c>
      <c r="H47">
        <v>40521430</v>
      </c>
      <c r="I47">
        <v>10</v>
      </c>
      <c r="J47" s="65" t="s">
        <v>383</v>
      </c>
      <c r="K47" s="65" t="s">
        <v>924</v>
      </c>
      <c r="L47" s="66">
        <v>46301</v>
      </c>
      <c r="M47" s="65" t="s">
        <v>287</v>
      </c>
      <c r="N47" s="65" t="s">
        <v>793</v>
      </c>
      <c r="O47" s="65" t="s">
        <v>289</v>
      </c>
      <c r="P47" s="66">
        <v>46302</v>
      </c>
      <c r="Q47" s="31">
        <f t="shared" si="0"/>
        <v>751</v>
      </c>
      <c r="R47" s="31">
        <f t="shared" si="1"/>
        <v>1002</v>
      </c>
      <c r="S47" s="29">
        <f>IF($Q47&lt;Parâmetros!$E$19,$G47-1,$G47)</f>
        <v>46301</v>
      </c>
    </row>
    <row r="48" spans="1:19" ht="15" customHeight="1" x14ac:dyDescent="0.25">
      <c r="A48" s="116">
        <v>9821</v>
      </c>
      <c r="B48" s="65" t="s">
        <v>305</v>
      </c>
      <c r="C48" s="65" t="s">
        <v>71</v>
      </c>
      <c r="D48" s="66">
        <v>46303</v>
      </c>
      <c r="E48" s="67">
        <v>2.75</v>
      </c>
      <c r="F48" s="65" t="s">
        <v>285</v>
      </c>
      <c r="G48" s="66">
        <v>46302</v>
      </c>
      <c r="H48">
        <v>40520482</v>
      </c>
      <c r="I48">
        <v>30</v>
      </c>
      <c r="J48" s="65" t="s">
        <v>1153</v>
      </c>
      <c r="K48" s="65" t="s">
        <v>1154</v>
      </c>
      <c r="L48" s="66">
        <v>46302</v>
      </c>
      <c r="M48" s="65" t="s">
        <v>287</v>
      </c>
      <c r="N48" s="65" t="s">
        <v>793</v>
      </c>
      <c r="O48" s="65" t="s">
        <v>289</v>
      </c>
      <c r="P48" s="66">
        <v>46303</v>
      </c>
      <c r="Q48" s="31">
        <f t="shared" si="0"/>
        <v>435</v>
      </c>
      <c r="R48" s="31">
        <f t="shared" si="1"/>
        <v>600</v>
      </c>
      <c r="S48" s="29">
        <f>IF($Q48&lt;Parâmetros!$E$19,$G48-1,$G48)</f>
        <v>46302</v>
      </c>
    </row>
    <row r="49" spans="1:19" ht="15" customHeight="1" x14ac:dyDescent="0.25">
      <c r="A49" s="116">
        <v>9821</v>
      </c>
      <c r="B49" s="65" t="s">
        <v>305</v>
      </c>
      <c r="C49" s="65" t="s">
        <v>71</v>
      </c>
      <c r="D49" s="66">
        <v>46303</v>
      </c>
      <c r="E49" s="67">
        <v>1.32</v>
      </c>
      <c r="F49" s="65" t="s">
        <v>285</v>
      </c>
      <c r="G49" s="66">
        <v>46302</v>
      </c>
      <c r="H49">
        <v>40523246</v>
      </c>
      <c r="I49">
        <v>10</v>
      </c>
      <c r="J49" s="65" t="s">
        <v>1155</v>
      </c>
      <c r="K49" s="65" t="s">
        <v>370</v>
      </c>
      <c r="L49" s="66">
        <v>46302</v>
      </c>
      <c r="M49" s="65" t="s">
        <v>287</v>
      </c>
      <c r="N49" s="65" t="s">
        <v>793</v>
      </c>
      <c r="O49" s="65" t="s">
        <v>289</v>
      </c>
      <c r="P49" s="66">
        <v>46303</v>
      </c>
      <c r="Q49" s="31">
        <f t="shared" si="0"/>
        <v>609</v>
      </c>
      <c r="R49" s="31">
        <f t="shared" si="1"/>
        <v>688</v>
      </c>
      <c r="S49" s="29">
        <f>IF($Q49&lt;Parâmetros!$E$19,$G49-1,$G49)</f>
        <v>46302</v>
      </c>
    </row>
    <row r="50" spans="1:19" ht="15" customHeight="1" x14ac:dyDescent="0.25">
      <c r="A50" s="116">
        <v>9821</v>
      </c>
      <c r="B50" s="65" t="s">
        <v>305</v>
      </c>
      <c r="C50" s="65" t="s">
        <v>71</v>
      </c>
      <c r="D50" s="66">
        <v>46303</v>
      </c>
      <c r="E50" s="67">
        <v>4.1900000000000004</v>
      </c>
      <c r="F50" s="65" t="s">
        <v>285</v>
      </c>
      <c r="G50" s="66">
        <v>46302</v>
      </c>
      <c r="H50">
        <v>40523246</v>
      </c>
      <c r="I50">
        <v>10</v>
      </c>
      <c r="J50" s="65" t="s">
        <v>313</v>
      </c>
      <c r="K50" s="65" t="s">
        <v>1156</v>
      </c>
      <c r="L50" s="66">
        <v>46302</v>
      </c>
      <c r="M50" s="65" t="s">
        <v>287</v>
      </c>
      <c r="N50" s="65" t="s">
        <v>793</v>
      </c>
      <c r="O50" s="65" t="s">
        <v>289</v>
      </c>
      <c r="P50" s="66">
        <v>46303</v>
      </c>
      <c r="Q50" s="31">
        <f t="shared" si="0"/>
        <v>751</v>
      </c>
      <c r="R50" s="31">
        <f t="shared" si="1"/>
        <v>1002</v>
      </c>
      <c r="S50" s="29">
        <f>IF($Q50&lt;Parâmetros!$E$19,$G50-1,$G50)</f>
        <v>46302</v>
      </c>
    </row>
    <row r="51" spans="1:19" ht="15" customHeight="1" x14ac:dyDescent="0.25">
      <c r="A51" s="116">
        <v>9821</v>
      </c>
      <c r="B51" s="65" t="s">
        <v>305</v>
      </c>
      <c r="C51" s="65" t="s">
        <v>71</v>
      </c>
      <c r="D51" s="66">
        <v>46304</v>
      </c>
      <c r="E51" s="67">
        <v>2.75</v>
      </c>
      <c r="F51" s="65" t="s">
        <v>285</v>
      </c>
      <c r="G51" s="66">
        <v>46303</v>
      </c>
      <c r="H51">
        <v>40524058</v>
      </c>
      <c r="I51">
        <v>10</v>
      </c>
      <c r="J51" s="65" t="s">
        <v>1444</v>
      </c>
      <c r="K51" s="65" t="s">
        <v>1445</v>
      </c>
      <c r="L51" s="66">
        <v>46303</v>
      </c>
      <c r="M51" s="65" t="s">
        <v>287</v>
      </c>
      <c r="N51" s="65" t="s">
        <v>793</v>
      </c>
      <c r="O51" s="65" t="s">
        <v>289</v>
      </c>
      <c r="P51" s="66">
        <v>46304</v>
      </c>
      <c r="Q51" s="31">
        <f t="shared" si="0"/>
        <v>435</v>
      </c>
      <c r="R51" s="31">
        <f t="shared" si="1"/>
        <v>600</v>
      </c>
      <c r="S51" s="29">
        <f>IF($Q51&lt;Parâmetros!$E$19,$G51-1,$G51)</f>
        <v>46303</v>
      </c>
    </row>
    <row r="52" spans="1:19" ht="15" customHeight="1" x14ac:dyDescent="0.25">
      <c r="A52" s="116">
        <v>9821</v>
      </c>
      <c r="B52" s="65" t="s">
        <v>305</v>
      </c>
      <c r="C52" s="65" t="s">
        <v>71</v>
      </c>
      <c r="D52" s="66">
        <v>46304</v>
      </c>
      <c r="E52" s="67">
        <v>1.3</v>
      </c>
      <c r="F52" s="65" t="s">
        <v>285</v>
      </c>
      <c r="G52" s="66">
        <v>46303</v>
      </c>
      <c r="H52">
        <v>40524060</v>
      </c>
      <c r="I52">
        <v>10</v>
      </c>
      <c r="J52" s="65" t="s">
        <v>1446</v>
      </c>
      <c r="K52" s="65" t="s">
        <v>1447</v>
      </c>
      <c r="L52" s="66">
        <v>46303</v>
      </c>
      <c r="M52" s="65" t="s">
        <v>287</v>
      </c>
      <c r="N52" s="65" t="s">
        <v>793</v>
      </c>
      <c r="O52" s="65" t="s">
        <v>289</v>
      </c>
      <c r="P52" s="66">
        <v>46304</v>
      </c>
      <c r="Q52" s="31">
        <f t="shared" si="0"/>
        <v>610</v>
      </c>
      <c r="R52" s="31">
        <f t="shared" si="1"/>
        <v>688</v>
      </c>
      <c r="S52" s="29">
        <f>IF($Q52&lt;Parâmetros!$E$19,$G52-1,$G52)</f>
        <v>46303</v>
      </c>
    </row>
    <row r="53" spans="1:19" ht="15" customHeight="1" x14ac:dyDescent="0.25">
      <c r="A53" s="116">
        <v>9821</v>
      </c>
      <c r="B53" s="65" t="s">
        <v>305</v>
      </c>
      <c r="C53" s="65" t="s">
        <v>71</v>
      </c>
      <c r="D53" s="66">
        <v>46304</v>
      </c>
      <c r="E53" s="67">
        <v>4.1900000000000004</v>
      </c>
      <c r="F53" s="65" t="s">
        <v>285</v>
      </c>
      <c r="G53" s="66">
        <v>46303</v>
      </c>
      <c r="H53">
        <v>40524060</v>
      </c>
      <c r="I53">
        <v>10</v>
      </c>
      <c r="J53" s="65" t="s">
        <v>1448</v>
      </c>
      <c r="K53" s="65" t="s">
        <v>1449</v>
      </c>
      <c r="L53" s="66">
        <v>46303</v>
      </c>
      <c r="M53" s="65" t="s">
        <v>287</v>
      </c>
      <c r="N53" s="65" t="s">
        <v>793</v>
      </c>
      <c r="O53" s="65" t="s">
        <v>289</v>
      </c>
      <c r="P53" s="66">
        <v>46304</v>
      </c>
      <c r="Q53" s="31">
        <f t="shared" si="0"/>
        <v>752</v>
      </c>
      <c r="R53" s="31">
        <f t="shared" si="1"/>
        <v>1003</v>
      </c>
      <c r="S53" s="29">
        <f>IF($Q53&lt;Parâmetros!$E$19,$G53-1,$G53)</f>
        <v>46303</v>
      </c>
    </row>
    <row r="54" spans="1:19" ht="15" customHeight="1" x14ac:dyDescent="0.25">
      <c r="A54" s="116">
        <v>9821</v>
      </c>
      <c r="B54" s="65" t="s">
        <v>305</v>
      </c>
      <c r="C54" s="65" t="s">
        <v>71</v>
      </c>
      <c r="D54" s="66">
        <v>46306</v>
      </c>
      <c r="E54" s="67">
        <v>2.67</v>
      </c>
      <c r="F54" s="65" t="s">
        <v>285</v>
      </c>
      <c r="G54" s="66">
        <v>46304</v>
      </c>
      <c r="H54">
        <v>40459519</v>
      </c>
      <c r="I54">
        <v>30</v>
      </c>
      <c r="J54" s="65" t="s">
        <v>1671</v>
      </c>
      <c r="K54" s="65" t="s">
        <v>1672</v>
      </c>
      <c r="L54" s="66">
        <v>46304</v>
      </c>
      <c r="M54" s="65" t="s">
        <v>287</v>
      </c>
      <c r="N54" s="65" t="s">
        <v>793</v>
      </c>
      <c r="O54" s="65" t="s">
        <v>289</v>
      </c>
      <c r="P54" s="66">
        <v>46306</v>
      </c>
      <c r="Q54" s="31">
        <f t="shared" si="0"/>
        <v>440</v>
      </c>
      <c r="R54" s="31">
        <f t="shared" si="1"/>
        <v>600</v>
      </c>
      <c r="S54" s="29">
        <f>IF($Q54&lt;Parâmetros!$E$19,$G54-1,$G54)</f>
        <v>46304</v>
      </c>
    </row>
    <row r="55" spans="1:19" ht="15" customHeight="1" x14ac:dyDescent="0.25">
      <c r="A55" s="116">
        <v>9821</v>
      </c>
      <c r="B55" s="65" t="s">
        <v>305</v>
      </c>
      <c r="C55" s="65" t="s">
        <v>71</v>
      </c>
      <c r="D55" s="66">
        <v>46306</v>
      </c>
      <c r="E55" s="67">
        <v>1.4</v>
      </c>
      <c r="F55" s="65" t="s">
        <v>285</v>
      </c>
      <c r="G55" s="66">
        <v>46304</v>
      </c>
      <c r="H55">
        <v>40521825</v>
      </c>
      <c r="I55">
        <v>10</v>
      </c>
      <c r="J55" s="65" t="s">
        <v>1673</v>
      </c>
      <c r="K55" s="65" t="s">
        <v>1674</v>
      </c>
      <c r="L55" s="66">
        <v>46304</v>
      </c>
      <c r="M55" s="65" t="s">
        <v>287</v>
      </c>
      <c r="N55" s="65" t="s">
        <v>793</v>
      </c>
      <c r="O55" s="65" t="s">
        <v>289</v>
      </c>
      <c r="P55" s="66">
        <v>46306</v>
      </c>
      <c r="Q55" s="31">
        <f t="shared" si="0"/>
        <v>605</v>
      </c>
      <c r="R55" s="31">
        <f t="shared" si="1"/>
        <v>689</v>
      </c>
      <c r="S55" s="29">
        <f>IF($Q55&lt;Parâmetros!$E$19,$G55-1,$G55)</f>
        <v>46304</v>
      </c>
    </row>
    <row r="56" spans="1:19" ht="15" customHeight="1" x14ac:dyDescent="0.25">
      <c r="A56" s="116">
        <v>9821</v>
      </c>
      <c r="B56" s="65" t="s">
        <v>305</v>
      </c>
      <c r="C56" s="65" t="s">
        <v>71</v>
      </c>
      <c r="D56" s="66">
        <v>46306</v>
      </c>
      <c r="E56" s="67">
        <v>2</v>
      </c>
      <c r="F56" s="65" t="s">
        <v>285</v>
      </c>
      <c r="G56" s="66">
        <v>46304</v>
      </c>
      <c r="H56">
        <v>40521825</v>
      </c>
      <c r="I56">
        <v>10</v>
      </c>
      <c r="J56" s="65" t="s">
        <v>1675</v>
      </c>
      <c r="K56" s="65" t="s">
        <v>1676</v>
      </c>
      <c r="L56" s="66">
        <v>46304</v>
      </c>
      <c r="M56" s="65" t="s">
        <v>287</v>
      </c>
      <c r="N56" s="65" t="s">
        <v>793</v>
      </c>
      <c r="O56" s="65" t="s">
        <v>289</v>
      </c>
      <c r="P56" s="66">
        <v>46306</v>
      </c>
      <c r="Q56" s="31">
        <f t="shared" si="0"/>
        <v>752</v>
      </c>
      <c r="R56" s="31">
        <f t="shared" si="1"/>
        <v>872</v>
      </c>
      <c r="S56" s="29">
        <f>IF($Q56&lt;Parâmetros!$E$19,$G56-1,$G56)</f>
        <v>46304</v>
      </c>
    </row>
    <row r="57" spans="1:19" ht="15" customHeight="1" x14ac:dyDescent="0.25">
      <c r="A57" s="116">
        <v>9821</v>
      </c>
      <c r="B57" s="65" t="s">
        <v>305</v>
      </c>
      <c r="C57" s="65" t="s">
        <v>71</v>
      </c>
      <c r="D57" s="66">
        <v>46306</v>
      </c>
      <c r="E57" s="67">
        <v>0.43</v>
      </c>
      <c r="F57" s="65" t="s">
        <v>285</v>
      </c>
      <c r="G57" s="66">
        <v>46304</v>
      </c>
      <c r="H57">
        <v>40517771</v>
      </c>
      <c r="I57">
        <v>10</v>
      </c>
      <c r="J57" s="65" t="s">
        <v>1677</v>
      </c>
      <c r="K57" s="65" t="s">
        <v>1678</v>
      </c>
      <c r="L57" s="66">
        <v>46304</v>
      </c>
      <c r="M57" s="65" t="s">
        <v>287</v>
      </c>
      <c r="N57" s="65" t="s">
        <v>793</v>
      </c>
      <c r="O57" s="65" t="s">
        <v>289</v>
      </c>
      <c r="P57" s="66">
        <v>46306</v>
      </c>
      <c r="Q57" s="31">
        <f t="shared" si="0"/>
        <v>875</v>
      </c>
      <c r="R57" s="31">
        <f t="shared" si="1"/>
        <v>900</v>
      </c>
      <c r="S57" s="29">
        <f>IF($Q57&lt;Parâmetros!$E$19,$G57-1,$G57)</f>
        <v>46304</v>
      </c>
    </row>
    <row r="58" spans="1:19" ht="15" customHeight="1" x14ac:dyDescent="0.25">
      <c r="A58" s="116">
        <v>9821</v>
      </c>
      <c r="B58" s="65" t="s">
        <v>305</v>
      </c>
      <c r="C58" s="65" t="s">
        <v>71</v>
      </c>
      <c r="D58" s="66">
        <v>46306</v>
      </c>
      <c r="E58" s="67">
        <v>0.44</v>
      </c>
      <c r="F58" s="65" t="s">
        <v>285</v>
      </c>
      <c r="G58" s="66">
        <v>46304</v>
      </c>
      <c r="H58">
        <v>40517752</v>
      </c>
      <c r="I58">
        <v>10</v>
      </c>
      <c r="J58" s="65" t="s">
        <v>1679</v>
      </c>
      <c r="K58" s="65" t="s">
        <v>1680</v>
      </c>
      <c r="L58" s="66">
        <v>46304</v>
      </c>
      <c r="M58" s="65" t="s">
        <v>287</v>
      </c>
      <c r="N58" s="65" t="s">
        <v>793</v>
      </c>
      <c r="O58" s="65" t="s">
        <v>289</v>
      </c>
      <c r="P58" s="66">
        <v>46306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46304</v>
      </c>
    </row>
    <row r="59" spans="1:19" ht="15" customHeight="1" x14ac:dyDescent="0.25">
      <c r="A59" s="116">
        <v>9821</v>
      </c>
      <c r="B59" s="65" t="s">
        <v>305</v>
      </c>
      <c r="C59" s="65" t="s">
        <v>71</v>
      </c>
      <c r="D59" s="66">
        <v>46307</v>
      </c>
      <c r="E59" s="67">
        <v>4.1900000000000004</v>
      </c>
      <c r="F59" s="65" t="s">
        <v>285</v>
      </c>
      <c r="G59" s="66">
        <v>46306</v>
      </c>
      <c r="H59">
        <v>40524850</v>
      </c>
      <c r="I59">
        <v>20</v>
      </c>
      <c r="J59" s="65" t="s">
        <v>2309</v>
      </c>
      <c r="K59" s="65" t="s">
        <v>2310</v>
      </c>
      <c r="L59" s="66">
        <v>46306</v>
      </c>
      <c r="M59" s="65" t="s">
        <v>287</v>
      </c>
      <c r="N59">
        <v>3003736</v>
      </c>
      <c r="O59" s="65" t="s">
        <v>289</v>
      </c>
      <c r="P59" s="66">
        <v>46307</v>
      </c>
      <c r="Q59" s="31">
        <f t="shared" si="0"/>
        <v>438</v>
      </c>
      <c r="R59" s="31">
        <f t="shared" si="1"/>
        <v>689</v>
      </c>
      <c r="S59" s="29">
        <f>IF($Q59&lt;Parâmetros!$E$19,$G59-1,$G59)</f>
        <v>46306</v>
      </c>
    </row>
    <row r="60" spans="1:19" ht="15" customHeight="1" x14ac:dyDescent="0.25">
      <c r="A60" s="116">
        <v>9821</v>
      </c>
      <c r="B60" s="65" t="s">
        <v>305</v>
      </c>
      <c r="C60" s="65" t="s">
        <v>71</v>
      </c>
      <c r="D60" s="66">
        <v>46307</v>
      </c>
      <c r="E60" s="67">
        <v>2.97</v>
      </c>
      <c r="F60" s="65" t="s">
        <v>285</v>
      </c>
      <c r="G60" s="66">
        <v>46306</v>
      </c>
      <c r="H60">
        <v>40525119</v>
      </c>
      <c r="I60">
        <v>10</v>
      </c>
      <c r="J60" s="65" t="s">
        <v>2311</v>
      </c>
      <c r="K60" s="65" t="s">
        <v>2312</v>
      </c>
      <c r="L60" s="66">
        <v>46306</v>
      </c>
      <c r="M60" s="65" t="s">
        <v>287</v>
      </c>
      <c r="N60">
        <v>3002826</v>
      </c>
      <c r="O60" s="65" t="s">
        <v>289</v>
      </c>
      <c r="P60" s="66">
        <v>46307</v>
      </c>
      <c r="Q60" s="31">
        <f t="shared" si="0"/>
        <v>752</v>
      </c>
      <c r="R60" s="31">
        <f t="shared" si="1"/>
        <v>930</v>
      </c>
      <c r="S60" s="29">
        <f>IF($Q60&lt;Parâmetros!$E$19,$G60-1,$G60)</f>
        <v>46306</v>
      </c>
    </row>
    <row r="61" spans="1:19" ht="15" customHeight="1" x14ac:dyDescent="0.25">
      <c r="A61" s="116">
        <v>9821</v>
      </c>
      <c r="B61" s="65" t="s">
        <v>305</v>
      </c>
      <c r="C61" s="65" t="s">
        <v>71</v>
      </c>
      <c r="D61" s="66">
        <v>46308</v>
      </c>
      <c r="E61" s="67">
        <v>4.25</v>
      </c>
      <c r="F61" s="65" t="s">
        <v>285</v>
      </c>
      <c r="G61" s="66">
        <v>46307</v>
      </c>
      <c r="H61">
        <v>40525119</v>
      </c>
      <c r="I61">
        <v>10</v>
      </c>
      <c r="J61" s="65" t="s">
        <v>2313</v>
      </c>
      <c r="K61" s="65" t="s">
        <v>401</v>
      </c>
      <c r="L61" s="66">
        <v>46307</v>
      </c>
      <c r="M61" s="65" t="s">
        <v>287</v>
      </c>
      <c r="N61">
        <v>3002826</v>
      </c>
      <c r="O61" s="65" t="s">
        <v>289</v>
      </c>
      <c r="P61" s="66">
        <v>46308</v>
      </c>
      <c r="Q61" s="31">
        <f t="shared" si="0"/>
        <v>434</v>
      </c>
      <c r="R61" s="31">
        <f t="shared" si="1"/>
        <v>689</v>
      </c>
      <c r="S61" s="29">
        <f>IF($Q61&lt;Parâmetros!$E$19,$G61-1,$G61)</f>
        <v>46307</v>
      </c>
    </row>
    <row r="62" spans="1:19" ht="15" customHeight="1" x14ac:dyDescent="0.25">
      <c r="A62" s="116">
        <v>9821</v>
      </c>
      <c r="B62" s="65" t="s">
        <v>305</v>
      </c>
      <c r="C62" s="65" t="s">
        <v>71</v>
      </c>
      <c r="D62" s="66">
        <v>46308</v>
      </c>
      <c r="E62" s="67">
        <v>3.02</v>
      </c>
      <c r="F62" s="65" t="s">
        <v>285</v>
      </c>
      <c r="G62" s="66">
        <v>46307</v>
      </c>
      <c r="H62">
        <v>40525119</v>
      </c>
      <c r="I62">
        <v>10</v>
      </c>
      <c r="J62" s="65" t="s">
        <v>2314</v>
      </c>
      <c r="K62" s="65" t="s">
        <v>2315</v>
      </c>
      <c r="L62" s="66">
        <v>46307</v>
      </c>
      <c r="M62" s="65" t="s">
        <v>287</v>
      </c>
      <c r="N62">
        <v>3002826</v>
      </c>
      <c r="O62" s="65" t="s">
        <v>289</v>
      </c>
      <c r="P62" s="66">
        <v>46308</v>
      </c>
      <c r="Q62" s="31">
        <f t="shared" si="0"/>
        <v>751</v>
      </c>
      <c r="R62" s="31">
        <f t="shared" si="1"/>
        <v>932</v>
      </c>
      <c r="S62" s="29">
        <f>IF($Q62&lt;Parâmetros!$E$19,$G62-1,$G62)</f>
        <v>46307</v>
      </c>
    </row>
    <row r="63" spans="1:19" ht="15" customHeight="1" x14ac:dyDescent="0.25">
      <c r="A63" s="116">
        <v>11229</v>
      </c>
      <c r="B63" s="65" t="s">
        <v>343</v>
      </c>
      <c r="C63" s="65" t="s">
        <v>71</v>
      </c>
      <c r="D63" s="66">
        <v>46301</v>
      </c>
      <c r="E63" s="67">
        <v>4.1399999999999997</v>
      </c>
      <c r="F63" s="65" t="s">
        <v>285</v>
      </c>
      <c r="G63" s="66">
        <v>46300</v>
      </c>
      <c r="H63">
        <v>40522879</v>
      </c>
      <c r="I63">
        <v>10</v>
      </c>
      <c r="J63" s="65" t="s">
        <v>308</v>
      </c>
      <c r="K63" s="65" t="s">
        <v>370</v>
      </c>
      <c r="L63" s="66">
        <v>46300</v>
      </c>
      <c r="M63" s="65" t="s">
        <v>287</v>
      </c>
      <c r="N63" s="65" t="s">
        <v>793</v>
      </c>
      <c r="O63" s="65" t="s">
        <v>289</v>
      </c>
      <c r="P63" s="66">
        <v>46301</v>
      </c>
      <c r="Q63" s="31">
        <f t="shared" si="0"/>
        <v>440</v>
      </c>
      <c r="R63" s="31">
        <f t="shared" si="1"/>
        <v>688</v>
      </c>
      <c r="S63" s="29">
        <f>IF($Q63&lt;Parâmetros!$E$19,$G63-1,$G63)</f>
        <v>46300</v>
      </c>
    </row>
    <row r="64" spans="1:19" ht="15" customHeight="1" x14ac:dyDescent="0.25">
      <c r="A64" s="116">
        <v>11229</v>
      </c>
      <c r="B64" s="65" t="s">
        <v>343</v>
      </c>
      <c r="C64" s="65" t="s">
        <v>71</v>
      </c>
      <c r="D64" s="66">
        <v>46301</v>
      </c>
      <c r="E64" s="67">
        <v>4.1900000000000004</v>
      </c>
      <c r="F64" s="65" t="s">
        <v>285</v>
      </c>
      <c r="G64" s="66">
        <v>46300</v>
      </c>
      <c r="H64">
        <v>40522879</v>
      </c>
      <c r="I64">
        <v>10</v>
      </c>
      <c r="J64" s="65" t="s">
        <v>798</v>
      </c>
      <c r="K64" s="65" t="s">
        <v>799</v>
      </c>
      <c r="L64" s="66">
        <v>46300</v>
      </c>
      <c r="M64" s="65" t="s">
        <v>287</v>
      </c>
      <c r="N64" s="65" t="s">
        <v>793</v>
      </c>
      <c r="O64" s="65" t="s">
        <v>289</v>
      </c>
      <c r="P64" s="66">
        <v>46301</v>
      </c>
      <c r="Q64" s="31">
        <f t="shared" ref="Q64:Q127" si="2">IFERROR(VALUE(LEFT($J64,2))*60+VALUE(MID($J64,4,2)),9999)</f>
        <v>747</v>
      </c>
      <c r="R64" s="31">
        <f t="shared" ref="R64:R127" si="3">IFERROR(VALUE(LEFT($K64,2))*60+VALUE(MID($K64,4,2)),"")</f>
        <v>998</v>
      </c>
      <c r="S64" s="29">
        <f>IF($Q64&lt;Parâmetros!$E$19,$G64-1,$G64)</f>
        <v>46300</v>
      </c>
    </row>
    <row r="65" spans="1:19" ht="15" customHeight="1" x14ac:dyDescent="0.25">
      <c r="A65" s="116">
        <v>11229</v>
      </c>
      <c r="B65" s="65" t="s">
        <v>343</v>
      </c>
      <c r="C65" s="65" t="s">
        <v>71</v>
      </c>
      <c r="D65" s="66">
        <v>46301</v>
      </c>
      <c r="E65" s="67">
        <v>2.12</v>
      </c>
      <c r="F65" s="65" t="s">
        <v>285</v>
      </c>
      <c r="G65" s="66">
        <v>46301</v>
      </c>
      <c r="H65">
        <v>40521824</v>
      </c>
      <c r="I65">
        <v>10</v>
      </c>
      <c r="J65" s="65" t="s">
        <v>547</v>
      </c>
      <c r="K65" s="65" t="s">
        <v>800</v>
      </c>
      <c r="L65" s="66">
        <v>46301</v>
      </c>
      <c r="M65" s="65" t="s">
        <v>287</v>
      </c>
      <c r="N65" s="65" t="s">
        <v>793</v>
      </c>
      <c r="O65" s="65" t="s">
        <v>289</v>
      </c>
      <c r="P65" s="66">
        <v>46301</v>
      </c>
      <c r="Q65" s="31">
        <f t="shared" si="2"/>
        <v>426</v>
      </c>
      <c r="R65" s="31">
        <f t="shared" si="3"/>
        <v>553</v>
      </c>
      <c r="S65" s="29">
        <f>IF($Q65&lt;Parâmetros!$E$19,$G65-1,$G65)</f>
        <v>46301</v>
      </c>
    </row>
    <row r="66" spans="1:19" ht="15" customHeight="1" x14ac:dyDescent="0.25">
      <c r="A66" s="116">
        <v>11229</v>
      </c>
      <c r="B66" s="65" t="s">
        <v>343</v>
      </c>
      <c r="C66" s="65" t="s">
        <v>71</v>
      </c>
      <c r="D66" s="66">
        <v>46301</v>
      </c>
      <c r="E66" s="67">
        <v>2.17</v>
      </c>
      <c r="F66" s="65" t="s">
        <v>285</v>
      </c>
      <c r="G66" s="66">
        <v>46301</v>
      </c>
      <c r="H66">
        <v>40521827</v>
      </c>
      <c r="I66">
        <v>10</v>
      </c>
      <c r="J66" s="65" t="s">
        <v>801</v>
      </c>
      <c r="K66" s="65" t="s">
        <v>388</v>
      </c>
      <c r="L66" s="66">
        <v>46301</v>
      </c>
      <c r="M66" s="65" t="s">
        <v>287</v>
      </c>
      <c r="N66" s="65" t="s">
        <v>793</v>
      </c>
      <c r="O66" s="65" t="s">
        <v>289</v>
      </c>
      <c r="P66" s="66">
        <v>46301</v>
      </c>
      <c r="Q66" s="31">
        <f t="shared" si="2"/>
        <v>559</v>
      </c>
      <c r="R66" s="31">
        <f t="shared" si="3"/>
        <v>690</v>
      </c>
      <c r="S66" s="29">
        <f>IF($Q66&lt;Parâmetros!$E$19,$G66-1,$G66)</f>
        <v>46301</v>
      </c>
    </row>
    <row r="67" spans="1:19" ht="15" customHeight="1" x14ac:dyDescent="0.25">
      <c r="A67" s="116">
        <v>11229</v>
      </c>
      <c r="B67" s="65" t="s">
        <v>343</v>
      </c>
      <c r="C67" s="65" t="s">
        <v>71</v>
      </c>
      <c r="D67" s="66">
        <v>46301</v>
      </c>
      <c r="E67" s="67">
        <v>4</v>
      </c>
      <c r="F67" s="65" t="s">
        <v>285</v>
      </c>
      <c r="G67" s="66">
        <v>46301</v>
      </c>
      <c r="H67">
        <v>40521827</v>
      </c>
      <c r="I67">
        <v>10</v>
      </c>
      <c r="J67" s="65" t="s">
        <v>802</v>
      </c>
      <c r="K67" s="65" t="s">
        <v>803</v>
      </c>
      <c r="L67" s="66">
        <v>46301</v>
      </c>
      <c r="M67" s="65" t="s">
        <v>287</v>
      </c>
      <c r="N67" s="65" t="s">
        <v>793</v>
      </c>
      <c r="O67" s="65" t="s">
        <v>289</v>
      </c>
      <c r="P67" s="66">
        <v>46301</v>
      </c>
      <c r="Q67" s="31">
        <f t="shared" si="2"/>
        <v>747</v>
      </c>
      <c r="R67" s="31">
        <f t="shared" si="3"/>
        <v>987</v>
      </c>
      <c r="S67" s="29">
        <f>IF($Q67&lt;Parâmetros!$E$19,$G67-1,$G67)</f>
        <v>46301</v>
      </c>
    </row>
    <row r="68" spans="1:19" ht="15" customHeight="1" x14ac:dyDescent="0.25">
      <c r="A68" s="116">
        <v>11229</v>
      </c>
      <c r="B68" s="65" t="s">
        <v>343</v>
      </c>
      <c r="C68" s="65" t="s">
        <v>71</v>
      </c>
      <c r="D68" s="66">
        <v>46302</v>
      </c>
      <c r="E68" s="67">
        <v>4.3</v>
      </c>
      <c r="F68" s="65" t="s">
        <v>285</v>
      </c>
      <c r="G68" s="66">
        <v>46302</v>
      </c>
      <c r="H68">
        <v>40521826</v>
      </c>
      <c r="I68">
        <v>10</v>
      </c>
      <c r="J68" s="65" t="s">
        <v>925</v>
      </c>
      <c r="K68" s="65" t="s">
        <v>926</v>
      </c>
      <c r="L68" s="66">
        <v>46302</v>
      </c>
      <c r="M68" s="65" t="s">
        <v>287</v>
      </c>
      <c r="N68" s="65" t="s">
        <v>793</v>
      </c>
      <c r="O68" s="65" t="s">
        <v>289</v>
      </c>
      <c r="P68" s="66">
        <v>46302</v>
      </c>
      <c r="Q68" s="31">
        <f t="shared" si="2"/>
        <v>430</v>
      </c>
      <c r="R68" s="31">
        <f t="shared" si="3"/>
        <v>688</v>
      </c>
      <c r="S68" s="29">
        <f>IF($Q68&lt;Parâmetros!$E$19,$G68-1,$G68)</f>
        <v>46302</v>
      </c>
    </row>
    <row r="69" spans="1:19" ht="15" customHeight="1" x14ac:dyDescent="0.25">
      <c r="A69" s="116">
        <v>11229</v>
      </c>
      <c r="B69" s="65" t="s">
        <v>343</v>
      </c>
      <c r="C69" s="65" t="s">
        <v>71</v>
      </c>
      <c r="D69" s="66">
        <v>46302</v>
      </c>
      <c r="E69" s="67">
        <v>4.04</v>
      </c>
      <c r="F69" s="65" t="s">
        <v>285</v>
      </c>
      <c r="G69" s="66">
        <v>46302</v>
      </c>
      <c r="H69">
        <v>40521826</v>
      </c>
      <c r="I69">
        <v>10</v>
      </c>
      <c r="J69" s="65" t="s">
        <v>927</v>
      </c>
      <c r="K69" s="65" t="s">
        <v>928</v>
      </c>
      <c r="L69" s="66">
        <v>46302</v>
      </c>
      <c r="M69" s="65" t="s">
        <v>287</v>
      </c>
      <c r="N69" s="65" t="s">
        <v>793</v>
      </c>
      <c r="O69" s="65" t="s">
        <v>289</v>
      </c>
      <c r="P69" s="66">
        <v>46302</v>
      </c>
      <c r="Q69" s="31">
        <f t="shared" si="2"/>
        <v>749</v>
      </c>
      <c r="R69" s="31">
        <f t="shared" si="3"/>
        <v>992</v>
      </c>
      <c r="S69" s="29">
        <f>IF($Q69&lt;Parâmetros!$E$19,$G69-1,$G69)</f>
        <v>46302</v>
      </c>
    </row>
    <row r="70" spans="1:19" ht="15" customHeight="1" x14ac:dyDescent="0.25">
      <c r="A70" s="116">
        <v>11229</v>
      </c>
      <c r="B70" s="65" t="s">
        <v>343</v>
      </c>
      <c r="C70" s="65" t="s">
        <v>71</v>
      </c>
      <c r="D70" s="66">
        <v>46303</v>
      </c>
      <c r="E70" s="67">
        <v>4.17</v>
      </c>
      <c r="F70" s="65" t="s">
        <v>285</v>
      </c>
      <c r="G70" s="66">
        <v>46303</v>
      </c>
      <c r="H70">
        <v>40521826</v>
      </c>
      <c r="I70">
        <v>10</v>
      </c>
      <c r="J70" s="65" t="s">
        <v>1157</v>
      </c>
      <c r="K70" s="65" t="s">
        <v>1158</v>
      </c>
      <c r="L70" s="66">
        <v>46303</v>
      </c>
      <c r="M70" s="65" t="s">
        <v>287</v>
      </c>
      <c r="N70" s="65" t="s">
        <v>793</v>
      </c>
      <c r="O70" s="65" t="s">
        <v>289</v>
      </c>
      <c r="P70" s="66">
        <v>46303</v>
      </c>
      <c r="Q70" s="31">
        <f t="shared" si="2"/>
        <v>446</v>
      </c>
      <c r="R70" s="31">
        <f t="shared" si="3"/>
        <v>696</v>
      </c>
      <c r="S70" s="29">
        <f>IF($Q70&lt;Parâmetros!$E$19,$G70-1,$G70)</f>
        <v>46303</v>
      </c>
    </row>
    <row r="71" spans="1:19" ht="15" customHeight="1" x14ac:dyDescent="0.25">
      <c r="A71" s="116">
        <v>11229</v>
      </c>
      <c r="B71" s="65" t="s">
        <v>343</v>
      </c>
      <c r="C71" s="65" t="s">
        <v>71</v>
      </c>
      <c r="D71" s="66">
        <v>46303</v>
      </c>
      <c r="E71" s="67">
        <v>3.54</v>
      </c>
      <c r="F71" s="65" t="s">
        <v>285</v>
      </c>
      <c r="G71" s="66">
        <v>46303</v>
      </c>
      <c r="H71">
        <v>40520752</v>
      </c>
      <c r="I71">
        <v>10</v>
      </c>
      <c r="J71" s="65" t="s">
        <v>1159</v>
      </c>
      <c r="K71" s="65" t="s">
        <v>1160</v>
      </c>
      <c r="L71" s="66">
        <v>46303</v>
      </c>
      <c r="M71" s="65" t="s">
        <v>287</v>
      </c>
      <c r="N71" s="65" t="s">
        <v>793</v>
      </c>
      <c r="O71" s="65" t="s">
        <v>289</v>
      </c>
      <c r="P71" s="66">
        <v>46303</v>
      </c>
      <c r="Q71" s="31">
        <f t="shared" si="2"/>
        <v>760</v>
      </c>
      <c r="R71" s="31">
        <f t="shared" si="3"/>
        <v>972</v>
      </c>
      <c r="S71" s="29">
        <f>IF($Q71&lt;Parâmetros!$E$19,$G71-1,$G71)</f>
        <v>46303</v>
      </c>
    </row>
    <row r="72" spans="1:19" ht="15" customHeight="1" x14ac:dyDescent="0.25">
      <c r="A72" s="116">
        <v>11229</v>
      </c>
      <c r="B72" s="65" t="s">
        <v>343</v>
      </c>
      <c r="C72" s="65" t="s">
        <v>71</v>
      </c>
      <c r="D72" s="66">
        <v>46303</v>
      </c>
      <c r="E72" s="67">
        <v>0.42</v>
      </c>
      <c r="F72" s="65" t="s">
        <v>285</v>
      </c>
      <c r="G72" s="66">
        <v>46303</v>
      </c>
      <c r="H72">
        <v>40520752</v>
      </c>
      <c r="I72">
        <v>10</v>
      </c>
      <c r="J72" s="65" t="s">
        <v>1161</v>
      </c>
      <c r="K72" s="65" t="s">
        <v>1162</v>
      </c>
      <c r="L72" s="66">
        <v>46303</v>
      </c>
      <c r="M72" s="65" t="s">
        <v>287</v>
      </c>
      <c r="N72" s="65" t="s">
        <v>793</v>
      </c>
      <c r="O72" s="65" t="s">
        <v>289</v>
      </c>
      <c r="P72" s="66">
        <v>46303</v>
      </c>
      <c r="Q72" s="31">
        <f t="shared" si="2"/>
        <v>972</v>
      </c>
      <c r="R72" s="31">
        <f t="shared" si="3"/>
        <v>997</v>
      </c>
      <c r="S72" s="29">
        <f>IF($Q72&lt;Parâmetros!$E$19,$G72-1,$G72)</f>
        <v>46303</v>
      </c>
    </row>
    <row r="73" spans="1:19" ht="15" customHeight="1" x14ac:dyDescent="0.25">
      <c r="A73" s="116">
        <v>11229</v>
      </c>
      <c r="B73" s="65" t="s">
        <v>343</v>
      </c>
      <c r="C73" s="65" t="s">
        <v>71</v>
      </c>
      <c r="D73" s="66">
        <v>46308</v>
      </c>
      <c r="E73" s="67">
        <v>8.2200000000000006</v>
      </c>
      <c r="F73" s="65" t="s">
        <v>285</v>
      </c>
      <c r="G73" s="66">
        <v>46304</v>
      </c>
      <c r="H73">
        <v>40494736</v>
      </c>
      <c r="I73">
        <v>20</v>
      </c>
      <c r="J73" s="65" t="s">
        <v>2316</v>
      </c>
      <c r="K73" s="65" t="s">
        <v>2317</v>
      </c>
      <c r="L73" s="66">
        <v>46304</v>
      </c>
      <c r="M73" s="65" t="s">
        <v>287</v>
      </c>
      <c r="N73" s="65" t="s">
        <v>793</v>
      </c>
      <c r="O73" s="65" t="s">
        <v>289</v>
      </c>
      <c r="P73" s="66">
        <v>46308</v>
      </c>
      <c r="Q73" s="31">
        <f t="shared" si="2"/>
        <v>428</v>
      </c>
      <c r="R73" s="31">
        <f t="shared" si="3"/>
        <v>921</v>
      </c>
      <c r="S73" s="29">
        <f>IF($Q73&lt;Parâmetros!$E$19,$G73-1,$G73)</f>
        <v>46304</v>
      </c>
    </row>
    <row r="74" spans="1:19" ht="15" customHeight="1" x14ac:dyDescent="0.25">
      <c r="A74" s="116">
        <v>11229</v>
      </c>
      <c r="B74" s="65" t="s">
        <v>343</v>
      </c>
      <c r="C74" s="65" t="s">
        <v>71</v>
      </c>
      <c r="D74" s="66">
        <v>46308</v>
      </c>
      <c r="E74" s="67">
        <v>7.07</v>
      </c>
      <c r="F74" s="65" t="s">
        <v>285</v>
      </c>
      <c r="G74" s="66">
        <v>46305</v>
      </c>
      <c r="H74">
        <v>40494736</v>
      </c>
      <c r="I74">
        <v>20</v>
      </c>
      <c r="J74" s="65" t="s">
        <v>1171</v>
      </c>
      <c r="K74" s="65" t="s">
        <v>2318</v>
      </c>
      <c r="L74" s="66">
        <v>46305</v>
      </c>
      <c r="M74" s="65" t="s">
        <v>287</v>
      </c>
      <c r="N74" s="65" t="s">
        <v>793</v>
      </c>
      <c r="O74" s="65" t="s">
        <v>289</v>
      </c>
      <c r="P74" s="66">
        <v>46308</v>
      </c>
      <c r="Q74" s="31">
        <f t="shared" si="2"/>
        <v>430</v>
      </c>
      <c r="R74" s="31">
        <f t="shared" si="3"/>
        <v>854</v>
      </c>
      <c r="S74" s="29">
        <f>IF($Q74&lt;Parâmetros!$E$19,$G74-1,$G74)</f>
        <v>46305</v>
      </c>
    </row>
    <row r="75" spans="1:19" ht="15" customHeight="1" x14ac:dyDescent="0.25">
      <c r="A75" s="116">
        <v>11229</v>
      </c>
      <c r="B75" s="65" t="s">
        <v>343</v>
      </c>
      <c r="C75" s="65" t="s">
        <v>71</v>
      </c>
      <c r="D75" s="66">
        <v>46308</v>
      </c>
      <c r="E75" s="67">
        <v>7.1</v>
      </c>
      <c r="F75" s="65" t="s">
        <v>285</v>
      </c>
      <c r="G75" s="66">
        <v>46307</v>
      </c>
      <c r="H75">
        <v>40494736</v>
      </c>
      <c r="I75">
        <v>20</v>
      </c>
      <c r="J75" s="65" t="s">
        <v>2319</v>
      </c>
      <c r="K75" s="65" t="s">
        <v>2320</v>
      </c>
      <c r="L75" s="66">
        <v>46307</v>
      </c>
      <c r="M75" s="65" t="s">
        <v>287</v>
      </c>
      <c r="N75" s="65" t="s">
        <v>793</v>
      </c>
      <c r="O75" s="65" t="s">
        <v>289</v>
      </c>
      <c r="P75" s="66">
        <v>46308</v>
      </c>
      <c r="Q75" s="31">
        <f t="shared" si="2"/>
        <v>430</v>
      </c>
      <c r="R75" s="31">
        <f t="shared" si="3"/>
        <v>856</v>
      </c>
      <c r="S75" s="29">
        <f>IF($Q75&lt;Parâmetros!$E$19,$G75-1,$G75)</f>
        <v>46307</v>
      </c>
    </row>
    <row r="76" spans="1:19" ht="15" customHeight="1" x14ac:dyDescent="0.25">
      <c r="A76" s="116">
        <v>11352</v>
      </c>
      <c r="B76" s="65" t="s">
        <v>52</v>
      </c>
      <c r="C76" s="65" t="s">
        <v>72</v>
      </c>
      <c r="D76" s="66">
        <v>46300</v>
      </c>
      <c r="E76" s="67">
        <v>19.18</v>
      </c>
      <c r="F76" s="65" t="s">
        <v>285</v>
      </c>
      <c r="G76" s="66">
        <v>46299</v>
      </c>
      <c r="H76">
        <v>40519045</v>
      </c>
      <c r="I76">
        <v>10</v>
      </c>
      <c r="J76" s="65" t="s">
        <v>349</v>
      </c>
      <c r="K76" s="65" t="s">
        <v>350</v>
      </c>
      <c r="L76" s="66">
        <v>46300</v>
      </c>
      <c r="M76" s="65" t="s">
        <v>287</v>
      </c>
      <c r="N76" s="65" t="s">
        <v>793</v>
      </c>
      <c r="O76" s="65" t="s">
        <v>289</v>
      </c>
      <c r="P76" s="66">
        <v>46300</v>
      </c>
      <c r="Q76" s="31">
        <f t="shared" si="2"/>
        <v>795</v>
      </c>
      <c r="R76" s="31">
        <f t="shared" si="3"/>
        <v>506</v>
      </c>
      <c r="S76" s="29">
        <f>IF($Q76&lt;Parâmetros!$E$19,$G76-1,$G76)</f>
        <v>46299</v>
      </c>
    </row>
    <row r="77" spans="1:19" ht="15" customHeight="1" x14ac:dyDescent="0.25">
      <c r="A77" s="116">
        <v>11352</v>
      </c>
      <c r="B77" s="65" t="s">
        <v>52</v>
      </c>
      <c r="C77" s="65" t="s">
        <v>72</v>
      </c>
      <c r="D77" s="66">
        <v>46300</v>
      </c>
      <c r="E77" s="67">
        <v>4.05</v>
      </c>
      <c r="F77" s="65" t="s">
        <v>285</v>
      </c>
      <c r="G77" s="66">
        <v>46300</v>
      </c>
      <c r="H77">
        <v>40521845</v>
      </c>
      <c r="I77">
        <v>10</v>
      </c>
      <c r="J77" s="65" t="s">
        <v>351</v>
      </c>
      <c r="K77" s="65" t="s">
        <v>352</v>
      </c>
      <c r="L77" s="66">
        <v>46300</v>
      </c>
      <c r="M77" s="65" t="s">
        <v>287</v>
      </c>
      <c r="N77" s="65" t="s">
        <v>793</v>
      </c>
      <c r="O77" s="65" t="s">
        <v>289</v>
      </c>
      <c r="P77" s="66">
        <v>46300</v>
      </c>
      <c r="Q77" s="31">
        <f t="shared" si="2"/>
        <v>447</v>
      </c>
      <c r="R77" s="31">
        <f t="shared" si="3"/>
        <v>690</v>
      </c>
      <c r="S77" s="29">
        <f>IF($Q77&lt;Parâmetros!$E$19,$G77-1,$G77)</f>
        <v>46300</v>
      </c>
    </row>
    <row r="78" spans="1:19" ht="15" customHeight="1" x14ac:dyDescent="0.25">
      <c r="A78" s="116">
        <v>11352</v>
      </c>
      <c r="B78" s="65" t="s">
        <v>52</v>
      </c>
      <c r="C78" s="65" t="s">
        <v>72</v>
      </c>
      <c r="D78" s="66">
        <v>46300</v>
      </c>
      <c r="E78" s="67">
        <v>4</v>
      </c>
      <c r="F78" s="65" t="s">
        <v>285</v>
      </c>
      <c r="G78" s="66">
        <v>46300</v>
      </c>
      <c r="H78">
        <v>40521845</v>
      </c>
      <c r="I78">
        <v>10</v>
      </c>
      <c r="J78" s="65" t="s">
        <v>353</v>
      </c>
      <c r="K78" s="65" t="s">
        <v>354</v>
      </c>
      <c r="L78" s="66">
        <v>46300</v>
      </c>
      <c r="M78" s="65" t="s">
        <v>287</v>
      </c>
      <c r="N78" s="65" t="s">
        <v>793</v>
      </c>
      <c r="O78" s="65" t="s">
        <v>289</v>
      </c>
      <c r="P78" s="66">
        <v>46300</v>
      </c>
      <c r="Q78" s="31">
        <f t="shared" si="2"/>
        <v>754</v>
      </c>
      <c r="R78" s="31">
        <f t="shared" si="3"/>
        <v>994</v>
      </c>
      <c r="S78" s="29">
        <f>IF($Q78&lt;Parâmetros!$E$19,$G78-1,$G78)</f>
        <v>46300</v>
      </c>
    </row>
    <row r="79" spans="1:19" ht="15" customHeight="1" x14ac:dyDescent="0.25">
      <c r="A79" s="116">
        <v>11352</v>
      </c>
      <c r="B79" s="65" t="s">
        <v>52</v>
      </c>
      <c r="C79" s="65" t="s">
        <v>72</v>
      </c>
      <c r="D79" s="66">
        <v>46301</v>
      </c>
      <c r="E79" s="67">
        <v>8.14</v>
      </c>
      <c r="F79" s="65" t="s">
        <v>285</v>
      </c>
      <c r="G79" s="66">
        <v>46301</v>
      </c>
      <c r="H79">
        <v>40521845</v>
      </c>
      <c r="I79">
        <v>10</v>
      </c>
      <c r="J79" s="65" t="s">
        <v>804</v>
      </c>
      <c r="K79" s="65" t="s">
        <v>696</v>
      </c>
      <c r="L79" s="66">
        <v>46301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442</v>
      </c>
      <c r="R79" s="31">
        <f t="shared" si="3"/>
        <v>930</v>
      </c>
      <c r="S79" s="29">
        <f>IF($Q79&lt;Parâmetros!$E$19,$G79-1,$G79)</f>
        <v>46301</v>
      </c>
    </row>
    <row r="80" spans="1:19" ht="15" customHeight="1" x14ac:dyDescent="0.25">
      <c r="A80" s="116">
        <v>11352</v>
      </c>
      <c r="B80" s="65" t="s">
        <v>52</v>
      </c>
      <c r="C80" s="65" t="s">
        <v>72</v>
      </c>
      <c r="D80" s="66">
        <v>46303</v>
      </c>
      <c r="E80" s="67">
        <v>4.09</v>
      </c>
      <c r="F80" s="65" t="s">
        <v>285</v>
      </c>
      <c r="G80" s="66">
        <v>46302</v>
      </c>
      <c r="H80">
        <v>40521845</v>
      </c>
      <c r="I80">
        <v>10</v>
      </c>
      <c r="J80" s="65" t="s">
        <v>1163</v>
      </c>
      <c r="K80" s="65" t="s">
        <v>1164</v>
      </c>
      <c r="L80" s="66">
        <v>46302</v>
      </c>
      <c r="M80" s="65" t="s">
        <v>287</v>
      </c>
      <c r="N80" s="65" t="s">
        <v>793</v>
      </c>
      <c r="O80" s="65" t="s">
        <v>289</v>
      </c>
      <c r="P80" s="66">
        <v>46303</v>
      </c>
      <c r="Q80" s="31">
        <f t="shared" si="2"/>
        <v>443</v>
      </c>
      <c r="R80" s="31">
        <f t="shared" si="3"/>
        <v>688</v>
      </c>
      <c r="S80" s="29">
        <f>IF($Q80&lt;Parâmetros!$E$19,$G80-1,$G80)</f>
        <v>46302</v>
      </c>
    </row>
    <row r="81" spans="1:19" ht="15" customHeight="1" x14ac:dyDescent="0.25">
      <c r="A81" s="116">
        <v>11352</v>
      </c>
      <c r="B81" s="65" t="s">
        <v>52</v>
      </c>
      <c r="C81" s="65" t="s">
        <v>72</v>
      </c>
      <c r="D81" s="66">
        <v>46303</v>
      </c>
      <c r="E81" s="67">
        <v>3.87</v>
      </c>
      <c r="F81" s="65" t="s">
        <v>285</v>
      </c>
      <c r="G81" s="66">
        <v>46302</v>
      </c>
      <c r="H81">
        <v>40521845</v>
      </c>
      <c r="I81">
        <v>10</v>
      </c>
      <c r="J81" s="65" t="s">
        <v>1165</v>
      </c>
      <c r="K81" s="65" t="s">
        <v>1166</v>
      </c>
      <c r="L81" s="66">
        <v>46302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752</v>
      </c>
      <c r="R81" s="31">
        <f t="shared" si="3"/>
        <v>984</v>
      </c>
      <c r="S81" s="29">
        <f>IF($Q81&lt;Parâmetros!$E$19,$G81-1,$G81)</f>
        <v>46302</v>
      </c>
    </row>
    <row r="82" spans="1:19" ht="15" customHeight="1" x14ac:dyDescent="0.25">
      <c r="A82" s="116">
        <v>11352</v>
      </c>
      <c r="B82" s="65" t="s">
        <v>52</v>
      </c>
      <c r="C82" s="65" t="s">
        <v>72</v>
      </c>
      <c r="D82" s="66">
        <v>46303</v>
      </c>
      <c r="E82" s="67">
        <v>4.54</v>
      </c>
      <c r="F82" s="65" t="s">
        <v>285</v>
      </c>
      <c r="G82" s="66">
        <v>46303</v>
      </c>
      <c r="H82">
        <v>40521845</v>
      </c>
      <c r="I82">
        <v>10</v>
      </c>
      <c r="J82" s="65" t="s">
        <v>1167</v>
      </c>
      <c r="K82" s="65" t="s">
        <v>1168</v>
      </c>
      <c r="L82" s="66">
        <v>46303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450</v>
      </c>
      <c r="R82" s="31">
        <f t="shared" si="3"/>
        <v>722</v>
      </c>
      <c r="S82" s="29">
        <f>IF($Q82&lt;Parâmetros!$E$19,$G82-1,$G82)</f>
        <v>46303</v>
      </c>
    </row>
    <row r="83" spans="1:19" ht="15" customHeight="1" x14ac:dyDescent="0.25">
      <c r="A83" s="116">
        <v>11352</v>
      </c>
      <c r="B83" s="65" t="s">
        <v>52</v>
      </c>
      <c r="C83" s="65" t="s">
        <v>72</v>
      </c>
      <c r="D83" s="66">
        <v>46303</v>
      </c>
      <c r="E83" s="67">
        <v>3.14</v>
      </c>
      <c r="F83" s="65" t="s">
        <v>285</v>
      </c>
      <c r="G83" s="66">
        <v>46303</v>
      </c>
      <c r="H83">
        <v>40521845</v>
      </c>
      <c r="I83">
        <v>10</v>
      </c>
      <c r="J83" s="65" t="s">
        <v>1169</v>
      </c>
      <c r="K83" s="65" t="s">
        <v>1170</v>
      </c>
      <c r="L83" s="66">
        <v>46303</v>
      </c>
      <c r="M83" s="65" t="s">
        <v>287</v>
      </c>
      <c r="N83" s="65" t="s">
        <v>793</v>
      </c>
      <c r="O83" s="65" t="s">
        <v>289</v>
      </c>
      <c r="P83" s="66">
        <v>46303</v>
      </c>
      <c r="Q83" s="31">
        <f t="shared" si="2"/>
        <v>788</v>
      </c>
      <c r="R83" s="31">
        <f t="shared" si="3"/>
        <v>976</v>
      </c>
      <c r="S83" s="29">
        <f>IF($Q83&lt;Parâmetros!$E$19,$G83-1,$G83)</f>
        <v>46303</v>
      </c>
    </row>
    <row r="84" spans="1:19" ht="15" customHeight="1" x14ac:dyDescent="0.25">
      <c r="A84" s="116">
        <v>11352</v>
      </c>
      <c r="B84" s="65" t="s">
        <v>52</v>
      </c>
      <c r="C84" s="65" t="s">
        <v>72</v>
      </c>
      <c r="D84" s="66">
        <v>46304</v>
      </c>
      <c r="E84" s="67">
        <v>4.12</v>
      </c>
      <c r="F84" s="65" t="s">
        <v>285</v>
      </c>
      <c r="G84" s="66">
        <v>46304</v>
      </c>
      <c r="H84">
        <v>40521845</v>
      </c>
      <c r="I84">
        <v>10</v>
      </c>
      <c r="J84" s="65" t="s">
        <v>1450</v>
      </c>
      <c r="K84" s="65" t="s">
        <v>1451</v>
      </c>
      <c r="L84" s="66">
        <v>46304</v>
      </c>
      <c r="M84" s="65" t="s">
        <v>287</v>
      </c>
      <c r="N84" s="65" t="s">
        <v>793</v>
      </c>
      <c r="O84" s="65" t="s">
        <v>289</v>
      </c>
      <c r="P84" s="66">
        <v>46304</v>
      </c>
      <c r="Q84" s="31">
        <f t="shared" si="2"/>
        <v>451</v>
      </c>
      <c r="R84" s="31">
        <f t="shared" si="3"/>
        <v>698</v>
      </c>
      <c r="S84" s="29">
        <f>IF($Q84&lt;Parâmetros!$E$19,$G84-1,$G84)</f>
        <v>46304</v>
      </c>
    </row>
    <row r="85" spans="1:19" ht="15" customHeight="1" x14ac:dyDescent="0.25">
      <c r="A85" s="116">
        <v>11352</v>
      </c>
      <c r="B85" s="65" t="s">
        <v>52</v>
      </c>
      <c r="C85" s="65" t="s">
        <v>72</v>
      </c>
      <c r="D85" s="66">
        <v>46307</v>
      </c>
      <c r="E85" s="67">
        <v>4</v>
      </c>
      <c r="F85" s="65" t="s">
        <v>285</v>
      </c>
      <c r="G85" s="66">
        <v>46307</v>
      </c>
      <c r="H85">
        <v>40524066</v>
      </c>
      <c r="I85">
        <v>10</v>
      </c>
      <c r="J85" s="65" t="s">
        <v>2321</v>
      </c>
      <c r="K85" s="65" t="s">
        <v>2322</v>
      </c>
      <c r="L85" s="66">
        <v>46307</v>
      </c>
      <c r="M85" s="65" t="s">
        <v>287</v>
      </c>
      <c r="N85" s="65" t="s">
        <v>793</v>
      </c>
      <c r="O85" s="65" t="s">
        <v>289</v>
      </c>
      <c r="P85" s="66">
        <v>46307</v>
      </c>
      <c r="Q85" s="31">
        <f t="shared" si="2"/>
        <v>450</v>
      </c>
      <c r="R85" s="31">
        <f t="shared" si="3"/>
        <v>690</v>
      </c>
      <c r="S85" s="29">
        <f>IF($Q85&lt;Parâmetros!$E$19,$G85-1,$G85)</f>
        <v>46307</v>
      </c>
    </row>
    <row r="86" spans="1:19" ht="15" customHeight="1" x14ac:dyDescent="0.25">
      <c r="A86" s="116">
        <v>11352</v>
      </c>
      <c r="B86" s="65" t="s">
        <v>52</v>
      </c>
      <c r="C86" s="65" t="s">
        <v>72</v>
      </c>
      <c r="D86" s="66">
        <v>46307</v>
      </c>
      <c r="E86" s="67">
        <v>2.35</v>
      </c>
      <c r="F86" s="65" t="s">
        <v>285</v>
      </c>
      <c r="G86" s="66">
        <v>46307</v>
      </c>
      <c r="H86">
        <v>40524066</v>
      </c>
      <c r="I86">
        <v>10</v>
      </c>
      <c r="J86" s="65" t="s">
        <v>383</v>
      </c>
      <c r="K86" s="65" t="s">
        <v>2323</v>
      </c>
      <c r="L86" s="66">
        <v>46307</v>
      </c>
      <c r="M86" s="65" t="s">
        <v>287</v>
      </c>
      <c r="N86" s="65" t="s">
        <v>793</v>
      </c>
      <c r="O86" s="65" t="s">
        <v>289</v>
      </c>
      <c r="P86" s="66">
        <v>46307</v>
      </c>
      <c r="Q86" s="31">
        <f t="shared" si="2"/>
        <v>751</v>
      </c>
      <c r="R86" s="31">
        <f t="shared" si="3"/>
        <v>892</v>
      </c>
      <c r="S86" s="29">
        <f>IF($Q86&lt;Parâmetros!$E$19,$G86-1,$G86)</f>
        <v>46307</v>
      </c>
    </row>
    <row r="87" spans="1:19" ht="15" customHeight="1" x14ac:dyDescent="0.25">
      <c r="A87" s="116">
        <v>11352</v>
      </c>
      <c r="B87" s="65" t="s">
        <v>52</v>
      </c>
      <c r="C87" s="65" t="s">
        <v>72</v>
      </c>
      <c r="D87" s="66">
        <v>46307</v>
      </c>
      <c r="E87" s="67">
        <v>0.32</v>
      </c>
      <c r="F87" s="65" t="s">
        <v>285</v>
      </c>
      <c r="G87" s="66">
        <v>46307</v>
      </c>
      <c r="H87">
        <v>40524066</v>
      </c>
      <c r="I87">
        <v>10</v>
      </c>
      <c r="J87" s="65" t="s">
        <v>2324</v>
      </c>
      <c r="K87" s="65" t="s">
        <v>2325</v>
      </c>
      <c r="L87" s="66">
        <v>46307</v>
      </c>
      <c r="M87" s="65" t="s">
        <v>287</v>
      </c>
      <c r="N87" s="65" t="s">
        <v>793</v>
      </c>
      <c r="O87" s="65" t="s">
        <v>289</v>
      </c>
      <c r="P87" s="66">
        <v>46307</v>
      </c>
      <c r="Q87" s="31">
        <f t="shared" si="2"/>
        <v>892</v>
      </c>
      <c r="R87" s="31">
        <f t="shared" si="3"/>
        <v>912</v>
      </c>
      <c r="S87" s="29">
        <f>IF($Q87&lt;Parâmetros!$E$19,$G87-1,$G87)</f>
        <v>46307</v>
      </c>
    </row>
    <row r="88" spans="1:19" ht="15" customHeight="1" x14ac:dyDescent="0.25">
      <c r="A88" s="116">
        <v>11415</v>
      </c>
      <c r="B88" s="65" t="s">
        <v>355</v>
      </c>
      <c r="C88" s="65" t="s">
        <v>75</v>
      </c>
      <c r="D88" s="66">
        <v>46301</v>
      </c>
      <c r="E88" s="67">
        <v>0.75</v>
      </c>
      <c r="F88" s="65" t="s">
        <v>285</v>
      </c>
      <c r="G88" s="66">
        <v>46300</v>
      </c>
      <c r="H88">
        <v>40521764</v>
      </c>
      <c r="I88">
        <v>10</v>
      </c>
      <c r="J88" s="65" t="s">
        <v>805</v>
      </c>
      <c r="K88" s="65" t="s">
        <v>298</v>
      </c>
      <c r="L88" s="66">
        <v>46300</v>
      </c>
      <c r="M88" s="65" t="s">
        <v>315</v>
      </c>
      <c r="N88" s="65" t="s">
        <v>793</v>
      </c>
      <c r="O88" s="65" t="s">
        <v>289</v>
      </c>
      <c r="P88" s="66">
        <v>46301</v>
      </c>
      <c r="Q88" s="31">
        <f t="shared" si="2"/>
        <v>435</v>
      </c>
      <c r="R88" s="31">
        <f t="shared" si="3"/>
        <v>480</v>
      </c>
      <c r="S88" s="29">
        <f>IF($Q88&lt;Parâmetros!$E$19,$G88-1,$G88)</f>
        <v>46300</v>
      </c>
    </row>
    <row r="89" spans="1:19" ht="15" customHeight="1" x14ac:dyDescent="0.25">
      <c r="A89" s="116">
        <v>11415</v>
      </c>
      <c r="B89" s="65" t="s">
        <v>355</v>
      </c>
      <c r="C89" s="65" t="s">
        <v>75</v>
      </c>
      <c r="D89" s="66">
        <v>46301</v>
      </c>
      <c r="E89" s="67">
        <v>0.62</v>
      </c>
      <c r="F89" s="65" t="s">
        <v>285</v>
      </c>
      <c r="G89" s="66">
        <v>46300</v>
      </c>
      <c r="H89">
        <v>40521765</v>
      </c>
      <c r="I89">
        <v>10</v>
      </c>
      <c r="J89" s="65" t="s">
        <v>806</v>
      </c>
      <c r="K89" s="65" t="s">
        <v>807</v>
      </c>
      <c r="L89" s="66">
        <v>46300</v>
      </c>
      <c r="M89" s="65" t="s">
        <v>315</v>
      </c>
      <c r="N89" s="65" t="s">
        <v>793</v>
      </c>
      <c r="O89" s="65" t="s">
        <v>289</v>
      </c>
      <c r="P89" s="66">
        <v>46301</v>
      </c>
      <c r="Q89" s="31">
        <f t="shared" si="2"/>
        <v>485</v>
      </c>
      <c r="R89" s="31">
        <f t="shared" si="3"/>
        <v>522</v>
      </c>
      <c r="S89" s="29">
        <f>IF($Q89&lt;Parâmetros!$E$19,$G89-1,$G89)</f>
        <v>46300</v>
      </c>
    </row>
    <row r="90" spans="1:19" ht="15" customHeight="1" x14ac:dyDescent="0.25">
      <c r="A90" s="116">
        <v>11415</v>
      </c>
      <c r="B90" s="65" t="s">
        <v>355</v>
      </c>
      <c r="C90" s="65" t="s">
        <v>75</v>
      </c>
      <c r="D90" s="66">
        <v>46301</v>
      </c>
      <c r="E90" s="67">
        <v>0.69</v>
      </c>
      <c r="F90" s="65" t="s">
        <v>285</v>
      </c>
      <c r="G90" s="66">
        <v>46300</v>
      </c>
      <c r="H90">
        <v>40521766</v>
      </c>
      <c r="I90">
        <v>10</v>
      </c>
      <c r="J90" s="65" t="s">
        <v>808</v>
      </c>
      <c r="K90" s="65" t="s">
        <v>809</v>
      </c>
      <c r="L90" s="66">
        <v>46300</v>
      </c>
      <c r="M90" s="65" t="s">
        <v>315</v>
      </c>
      <c r="N90" s="65" t="s">
        <v>793</v>
      </c>
      <c r="O90" s="65" t="s">
        <v>289</v>
      </c>
      <c r="P90" s="66">
        <v>46301</v>
      </c>
      <c r="Q90" s="31">
        <f t="shared" si="2"/>
        <v>525</v>
      </c>
      <c r="R90" s="31">
        <f t="shared" si="3"/>
        <v>566</v>
      </c>
      <c r="S90" s="29">
        <f>IF($Q90&lt;Parâmetros!$E$19,$G90-1,$G90)</f>
        <v>46300</v>
      </c>
    </row>
    <row r="91" spans="1:19" ht="15" customHeight="1" x14ac:dyDescent="0.25">
      <c r="A91" s="116">
        <v>11415</v>
      </c>
      <c r="B91" s="65" t="s">
        <v>355</v>
      </c>
      <c r="C91" s="65" t="s">
        <v>75</v>
      </c>
      <c r="D91" s="66">
        <v>46301</v>
      </c>
      <c r="E91" s="67">
        <v>0.55000000000000004</v>
      </c>
      <c r="F91" s="65" t="s">
        <v>285</v>
      </c>
      <c r="G91" s="66">
        <v>46300</v>
      </c>
      <c r="H91">
        <v>40521767</v>
      </c>
      <c r="I91">
        <v>10</v>
      </c>
      <c r="J91" s="65" t="s">
        <v>810</v>
      </c>
      <c r="K91" s="65" t="s">
        <v>811</v>
      </c>
      <c r="L91" s="66">
        <v>46300</v>
      </c>
      <c r="M91" s="65" t="s">
        <v>315</v>
      </c>
      <c r="N91" s="65" t="s">
        <v>793</v>
      </c>
      <c r="O91" s="65" t="s">
        <v>289</v>
      </c>
      <c r="P91" s="66">
        <v>46301</v>
      </c>
      <c r="Q91" s="31">
        <f t="shared" si="2"/>
        <v>572</v>
      </c>
      <c r="R91" s="31">
        <f t="shared" si="3"/>
        <v>605</v>
      </c>
      <c r="S91" s="29">
        <f>IF($Q91&lt;Parâmetros!$E$19,$G91-1,$G91)</f>
        <v>46300</v>
      </c>
    </row>
    <row r="92" spans="1:19" ht="15" customHeight="1" x14ac:dyDescent="0.25">
      <c r="A92" s="116">
        <v>11415</v>
      </c>
      <c r="B92" s="65" t="s">
        <v>355</v>
      </c>
      <c r="C92" s="65" t="s">
        <v>75</v>
      </c>
      <c r="D92" s="66">
        <v>46301</v>
      </c>
      <c r="E92" s="67">
        <v>0.64</v>
      </c>
      <c r="F92" s="65" t="s">
        <v>285</v>
      </c>
      <c r="G92" s="66">
        <v>46300</v>
      </c>
      <c r="H92">
        <v>40521768</v>
      </c>
      <c r="I92">
        <v>10</v>
      </c>
      <c r="J92" s="65" t="s">
        <v>297</v>
      </c>
      <c r="K92" s="65" t="s">
        <v>812</v>
      </c>
      <c r="L92" s="66">
        <v>46300</v>
      </c>
      <c r="M92" s="65" t="s">
        <v>315</v>
      </c>
      <c r="N92" s="65" t="s">
        <v>793</v>
      </c>
      <c r="O92" s="65" t="s">
        <v>289</v>
      </c>
      <c r="P92" s="66">
        <v>46301</v>
      </c>
      <c r="Q92" s="31">
        <f t="shared" si="2"/>
        <v>610</v>
      </c>
      <c r="R92" s="31">
        <f t="shared" si="3"/>
        <v>648</v>
      </c>
      <c r="S92" s="29">
        <f>IF($Q92&lt;Parâmetros!$E$19,$G92-1,$G92)</f>
        <v>46300</v>
      </c>
    </row>
    <row r="93" spans="1:19" ht="15" customHeight="1" x14ac:dyDescent="0.25">
      <c r="A93" s="116">
        <v>11415</v>
      </c>
      <c r="B93" s="65" t="s">
        <v>355</v>
      </c>
      <c r="C93" s="65" t="s">
        <v>75</v>
      </c>
      <c r="D93" s="66">
        <v>46301</v>
      </c>
      <c r="E93" s="67">
        <v>0.5</v>
      </c>
      <c r="F93" s="65" t="s">
        <v>285</v>
      </c>
      <c r="G93" s="66">
        <v>46300</v>
      </c>
      <c r="H93">
        <v>40521684</v>
      </c>
      <c r="I93">
        <v>10</v>
      </c>
      <c r="J93" s="65" t="s">
        <v>813</v>
      </c>
      <c r="K93" s="65" t="s">
        <v>380</v>
      </c>
      <c r="L93" s="66">
        <v>46300</v>
      </c>
      <c r="M93" s="65" t="s">
        <v>315</v>
      </c>
      <c r="N93" s="65" t="s">
        <v>793</v>
      </c>
      <c r="O93" s="65" t="s">
        <v>289</v>
      </c>
      <c r="P93" s="66">
        <v>46301</v>
      </c>
      <c r="Q93" s="31">
        <f t="shared" si="2"/>
        <v>660</v>
      </c>
      <c r="R93" s="31">
        <f t="shared" si="3"/>
        <v>690</v>
      </c>
      <c r="S93" s="29">
        <f>IF($Q93&lt;Parâmetros!$E$19,$G93-1,$G93)</f>
        <v>46300</v>
      </c>
    </row>
    <row r="94" spans="1:19" ht="15" customHeight="1" x14ac:dyDescent="0.25">
      <c r="A94" s="116">
        <v>11415</v>
      </c>
      <c r="B94" s="65" t="s">
        <v>355</v>
      </c>
      <c r="C94" s="65" t="s">
        <v>75</v>
      </c>
      <c r="D94" s="66">
        <v>46301</v>
      </c>
      <c r="E94" s="67">
        <v>3.82</v>
      </c>
      <c r="F94" s="65" t="s">
        <v>285</v>
      </c>
      <c r="G94" s="66">
        <v>46300</v>
      </c>
      <c r="H94">
        <v>40521668</v>
      </c>
      <c r="I94">
        <v>10</v>
      </c>
      <c r="J94" s="65" t="s">
        <v>363</v>
      </c>
      <c r="K94" s="65" t="s">
        <v>814</v>
      </c>
      <c r="L94" s="66">
        <v>46300</v>
      </c>
      <c r="M94" s="65" t="s">
        <v>357</v>
      </c>
      <c r="N94" s="65" t="s">
        <v>793</v>
      </c>
      <c r="O94" s="65" t="s">
        <v>289</v>
      </c>
      <c r="P94" s="66">
        <v>46301</v>
      </c>
      <c r="Q94" s="31">
        <f t="shared" si="2"/>
        <v>750</v>
      </c>
      <c r="R94" s="31">
        <f t="shared" si="3"/>
        <v>979</v>
      </c>
      <c r="S94" s="29">
        <f>IF($Q94&lt;Parâmetros!$E$19,$G94-1,$G94)</f>
        <v>46300</v>
      </c>
    </row>
    <row r="95" spans="1:19" ht="15" customHeight="1" x14ac:dyDescent="0.25">
      <c r="A95" s="116">
        <v>11415</v>
      </c>
      <c r="B95" s="65" t="s">
        <v>355</v>
      </c>
      <c r="C95" s="65" t="s">
        <v>75</v>
      </c>
      <c r="D95" s="66">
        <v>46301</v>
      </c>
      <c r="E95" s="67">
        <v>1.52</v>
      </c>
      <c r="F95" s="65" t="s">
        <v>285</v>
      </c>
      <c r="G95" s="66">
        <v>46301</v>
      </c>
      <c r="H95">
        <v>40521698</v>
      </c>
      <c r="I95">
        <v>10</v>
      </c>
      <c r="J95" s="65" t="s">
        <v>815</v>
      </c>
      <c r="K95" s="65" t="s">
        <v>816</v>
      </c>
      <c r="L95" s="66">
        <v>46301</v>
      </c>
      <c r="M95" s="65" t="s">
        <v>315</v>
      </c>
      <c r="N95" s="65" t="s">
        <v>793</v>
      </c>
      <c r="O95" s="65" t="s">
        <v>289</v>
      </c>
      <c r="P95" s="66">
        <v>46301</v>
      </c>
      <c r="Q95" s="31">
        <f t="shared" si="2"/>
        <v>500</v>
      </c>
      <c r="R95" s="31">
        <f t="shared" si="3"/>
        <v>592</v>
      </c>
      <c r="S95" s="29">
        <f>IF($Q95&lt;Parâmetros!$E$19,$G95-1,$G95)</f>
        <v>46301</v>
      </c>
    </row>
    <row r="96" spans="1:19" ht="15" customHeight="1" x14ac:dyDescent="0.25">
      <c r="A96" s="116">
        <v>11415</v>
      </c>
      <c r="B96" s="65" t="s">
        <v>355</v>
      </c>
      <c r="C96" s="65" t="s">
        <v>75</v>
      </c>
      <c r="D96" s="66">
        <v>46301</v>
      </c>
      <c r="E96" s="67">
        <v>1.44</v>
      </c>
      <c r="F96" s="65" t="s">
        <v>285</v>
      </c>
      <c r="G96" s="66">
        <v>46301</v>
      </c>
      <c r="H96">
        <v>40521690</v>
      </c>
      <c r="I96">
        <v>10</v>
      </c>
      <c r="J96" s="65" t="s">
        <v>336</v>
      </c>
      <c r="K96" s="65" t="s">
        <v>817</v>
      </c>
      <c r="L96" s="66">
        <v>46301</v>
      </c>
      <c r="M96" s="65" t="s">
        <v>315</v>
      </c>
      <c r="N96" s="65" t="s">
        <v>793</v>
      </c>
      <c r="O96" s="65" t="s">
        <v>289</v>
      </c>
      <c r="P96" s="66">
        <v>46301</v>
      </c>
      <c r="Q96" s="31">
        <f t="shared" si="2"/>
        <v>600</v>
      </c>
      <c r="R96" s="31">
        <f t="shared" si="3"/>
        <v>686</v>
      </c>
      <c r="S96" s="29">
        <f>IF($Q96&lt;Parâmetros!$E$19,$G96-1,$G96)</f>
        <v>46301</v>
      </c>
    </row>
    <row r="97" spans="1:19" ht="15" customHeight="1" x14ac:dyDescent="0.25">
      <c r="A97" s="116">
        <v>11415</v>
      </c>
      <c r="B97" s="65" t="s">
        <v>355</v>
      </c>
      <c r="C97" s="65" t="s">
        <v>75</v>
      </c>
      <c r="D97" s="66">
        <v>46301</v>
      </c>
      <c r="E97" s="67">
        <v>1.94</v>
      </c>
      <c r="F97" s="65" t="s">
        <v>285</v>
      </c>
      <c r="G97" s="66">
        <v>46301</v>
      </c>
      <c r="H97">
        <v>40521677</v>
      </c>
      <c r="I97">
        <v>10</v>
      </c>
      <c r="J97" s="65" t="s">
        <v>301</v>
      </c>
      <c r="K97" s="65" t="s">
        <v>818</v>
      </c>
      <c r="L97" s="66">
        <v>46301</v>
      </c>
      <c r="M97" s="65" t="s">
        <v>315</v>
      </c>
      <c r="N97" s="65" t="s">
        <v>793</v>
      </c>
      <c r="O97" s="65" t="s">
        <v>289</v>
      </c>
      <c r="P97" s="66">
        <v>46301</v>
      </c>
      <c r="Q97" s="31">
        <f t="shared" si="2"/>
        <v>750</v>
      </c>
      <c r="R97" s="31">
        <f t="shared" si="3"/>
        <v>867</v>
      </c>
      <c r="S97" s="29">
        <f>IF($Q97&lt;Parâmetros!$E$19,$G97-1,$G97)</f>
        <v>46301</v>
      </c>
    </row>
    <row r="98" spans="1:19" ht="15" customHeight="1" x14ac:dyDescent="0.25">
      <c r="A98" s="116">
        <v>11415</v>
      </c>
      <c r="B98" s="65" t="s">
        <v>355</v>
      </c>
      <c r="C98" s="65" t="s">
        <v>75</v>
      </c>
      <c r="D98" s="66">
        <v>46301</v>
      </c>
      <c r="E98" s="67">
        <v>1.77</v>
      </c>
      <c r="F98" s="65" t="s">
        <v>285</v>
      </c>
      <c r="G98" s="66">
        <v>46301</v>
      </c>
      <c r="H98">
        <v>40521678</v>
      </c>
      <c r="I98">
        <v>10</v>
      </c>
      <c r="J98" s="65" t="s">
        <v>819</v>
      </c>
      <c r="K98" s="65" t="s">
        <v>820</v>
      </c>
      <c r="L98" s="66">
        <v>46301</v>
      </c>
      <c r="M98" s="65" t="s">
        <v>315</v>
      </c>
      <c r="N98" s="65" t="s">
        <v>793</v>
      </c>
      <c r="O98" s="65" t="s">
        <v>289</v>
      </c>
      <c r="P98" s="66">
        <v>46301</v>
      </c>
      <c r="Q98" s="31">
        <f t="shared" si="2"/>
        <v>875</v>
      </c>
      <c r="R98" s="31">
        <f t="shared" si="3"/>
        <v>981</v>
      </c>
      <c r="S98" s="29">
        <f>IF($Q98&lt;Parâmetros!$E$19,$G98-1,$G98)</f>
        <v>46301</v>
      </c>
    </row>
    <row r="99" spans="1:19" ht="15" customHeight="1" x14ac:dyDescent="0.25">
      <c r="A99" s="116">
        <v>11415</v>
      </c>
      <c r="B99" s="65" t="s">
        <v>355</v>
      </c>
      <c r="C99" s="65" t="s">
        <v>75</v>
      </c>
      <c r="D99" s="66">
        <v>46302</v>
      </c>
      <c r="E99" s="67">
        <v>0.7</v>
      </c>
      <c r="F99" s="65" t="s">
        <v>285</v>
      </c>
      <c r="G99" s="66">
        <v>46302</v>
      </c>
      <c r="H99">
        <v>40521693</v>
      </c>
      <c r="I99">
        <v>10</v>
      </c>
      <c r="J99" s="65" t="s">
        <v>929</v>
      </c>
      <c r="K99" s="65" t="s">
        <v>930</v>
      </c>
      <c r="L99" s="66">
        <v>46302</v>
      </c>
      <c r="M99" s="65" t="s">
        <v>315</v>
      </c>
      <c r="N99" s="65" t="s">
        <v>793</v>
      </c>
      <c r="O99" s="65" t="s">
        <v>289</v>
      </c>
      <c r="P99" s="66">
        <v>46302</v>
      </c>
      <c r="Q99" s="31">
        <f t="shared" si="2"/>
        <v>430</v>
      </c>
      <c r="R99" s="31">
        <f t="shared" si="3"/>
        <v>473</v>
      </c>
      <c r="S99" s="29">
        <f>IF($Q99&lt;Parâmetros!$E$19,$G99-1,$G99)</f>
        <v>46302</v>
      </c>
    </row>
    <row r="100" spans="1:19" ht="15" customHeight="1" x14ac:dyDescent="0.25">
      <c r="A100" s="116">
        <v>11415</v>
      </c>
      <c r="B100" s="65" t="s">
        <v>355</v>
      </c>
      <c r="C100" s="65" t="s">
        <v>75</v>
      </c>
      <c r="D100" s="66">
        <v>46302</v>
      </c>
      <c r="E100" s="67">
        <v>0.55000000000000004</v>
      </c>
      <c r="F100" s="65" t="s">
        <v>285</v>
      </c>
      <c r="G100" s="66">
        <v>46302</v>
      </c>
      <c r="H100">
        <v>40521720</v>
      </c>
      <c r="I100">
        <v>10</v>
      </c>
      <c r="J100" s="65" t="s">
        <v>931</v>
      </c>
      <c r="K100" s="65" t="s">
        <v>697</v>
      </c>
      <c r="L100" s="66">
        <v>46302</v>
      </c>
      <c r="M100" s="65" t="s">
        <v>315</v>
      </c>
      <c r="N100" s="65" t="s">
        <v>793</v>
      </c>
      <c r="O100" s="65" t="s">
        <v>289</v>
      </c>
      <c r="P100" s="66">
        <v>46302</v>
      </c>
      <c r="Q100" s="31">
        <f t="shared" si="2"/>
        <v>476</v>
      </c>
      <c r="R100" s="31">
        <f t="shared" si="3"/>
        <v>510</v>
      </c>
      <c r="S100" s="29">
        <f>IF($Q100&lt;Parâmetros!$E$19,$G100-1,$G100)</f>
        <v>46302</v>
      </c>
    </row>
    <row r="101" spans="1:19" ht="15" customHeight="1" x14ac:dyDescent="0.25">
      <c r="A101" s="116">
        <v>11415</v>
      </c>
      <c r="B101" s="65" t="s">
        <v>355</v>
      </c>
      <c r="C101" s="65" t="s">
        <v>75</v>
      </c>
      <c r="D101" s="66">
        <v>46302</v>
      </c>
      <c r="E101" s="67">
        <v>0.52</v>
      </c>
      <c r="F101" s="65" t="s">
        <v>285</v>
      </c>
      <c r="G101" s="66">
        <v>46302</v>
      </c>
      <c r="H101">
        <v>40521721</v>
      </c>
      <c r="I101">
        <v>10</v>
      </c>
      <c r="J101" s="65" t="s">
        <v>932</v>
      </c>
      <c r="K101" s="65" t="s">
        <v>933</v>
      </c>
      <c r="L101" s="66">
        <v>46302</v>
      </c>
      <c r="M101" s="65" t="s">
        <v>315</v>
      </c>
      <c r="N101" s="65" t="s">
        <v>793</v>
      </c>
      <c r="O101" s="65" t="s">
        <v>289</v>
      </c>
      <c r="P101" s="66">
        <v>46302</v>
      </c>
      <c r="Q101" s="31">
        <f t="shared" si="2"/>
        <v>513</v>
      </c>
      <c r="R101" s="31">
        <f t="shared" si="3"/>
        <v>544</v>
      </c>
      <c r="S101" s="29">
        <f>IF($Q101&lt;Parâmetros!$E$19,$G101-1,$G101)</f>
        <v>46302</v>
      </c>
    </row>
    <row r="102" spans="1:19" ht="15" customHeight="1" x14ac:dyDescent="0.25">
      <c r="A102" s="116">
        <v>11415</v>
      </c>
      <c r="B102" s="65" t="s">
        <v>355</v>
      </c>
      <c r="C102" s="65" t="s">
        <v>75</v>
      </c>
      <c r="D102" s="66">
        <v>46302</v>
      </c>
      <c r="E102" s="67">
        <v>0.59</v>
      </c>
      <c r="F102" s="65" t="s">
        <v>285</v>
      </c>
      <c r="G102" s="66">
        <v>46302</v>
      </c>
      <c r="H102">
        <v>40521722</v>
      </c>
      <c r="I102">
        <v>10</v>
      </c>
      <c r="J102" s="65" t="s">
        <v>934</v>
      </c>
      <c r="K102" s="65" t="s">
        <v>935</v>
      </c>
      <c r="L102" s="66">
        <v>46302</v>
      </c>
      <c r="M102" s="65" t="s">
        <v>315</v>
      </c>
      <c r="N102" s="65" t="s">
        <v>793</v>
      </c>
      <c r="O102" s="65" t="s">
        <v>289</v>
      </c>
      <c r="P102" s="66">
        <v>46302</v>
      </c>
      <c r="Q102" s="31">
        <f t="shared" si="2"/>
        <v>547</v>
      </c>
      <c r="R102" s="31">
        <f t="shared" si="3"/>
        <v>582</v>
      </c>
      <c r="S102" s="29">
        <f>IF($Q102&lt;Parâmetros!$E$19,$G102-1,$G102)</f>
        <v>46302</v>
      </c>
    </row>
    <row r="103" spans="1:19" ht="15" customHeight="1" x14ac:dyDescent="0.25">
      <c r="A103" s="116">
        <v>11415</v>
      </c>
      <c r="B103" s="65" t="s">
        <v>355</v>
      </c>
      <c r="C103" s="65" t="s">
        <v>75</v>
      </c>
      <c r="D103" s="66">
        <v>46302</v>
      </c>
      <c r="E103" s="67">
        <v>0.55000000000000004</v>
      </c>
      <c r="F103" s="65" t="s">
        <v>285</v>
      </c>
      <c r="G103" s="66">
        <v>46302</v>
      </c>
      <c r="H103">
        <v>40521723</v>
      </c>
      <c r="I103">
        <v>10</v>
      </c>
      <c r="J103" s="65" t="s">
        <v>290</v>
      </c>
      <c r="K103" s="65" t="s">
        <v>936</v>
      </c>
      <c r="L103" s="66">
        <v>46302</v>
      </c>
      <c r="M103" s="65" t="s">
        <v>315</v>
      </c>
      <c r="N103" s="65" t="s">
        <v>793</v>
      </c>
      <c r="O103" s="65" t="s">
        <v>289</v>
      </c>
      <c r="P103" s="66">
        <v>46302</v>
      </c>
      <c r="Q103" s="31">
        <f t="shared" si="2"/>
        <v>585</v>
      </c>
      <c r="R103" s="31">
        <f t="shared" si="3"/>
        <v>618</v>
      </c>
      <c r="S103" s="29">
        <f>IF($Q103&lt;Parâmetros!$E$19,$G103-1,$G103)</f>
        <v>46302</v>
      </c>
    </row>
    <row r="104" spans="1:19" ht="15" customHeight="1" x14ac:dyDescent="0.25">
      <c r="A104" s="116">
        <v>11415</v>
      </c>
      <c r="B104" s="65" t="s">
        <v>355</v>
      </c>
      <c r="C104" s="65" t="s">
        <v>75</v>
      </c>
      <c r="D104" s="66">
        <v>46302</v>
      </c>
      <c r="E104" s="67">
        <v>0.62</v>
      </c>
      <c r="F104" s="65" t="s">
        <v>285</v>
      </c>
      <c r="G104" s="66">
        <v>46302</v>
      </c>
      <c r="H104">
        <v>40521724</v>
      </c>
      <c r="I104">
        <v>10</v>
      </c>
      <c r="J104" s="65" t="s">
        <v>937</v>
      </c>
      <c r="K104" s="65" t="s">
        <v>938</v>
      </c>
      <c r="L104" s="66">
        <v>46302</v>
      </c>
      <c r="M104" s="65" t="s">
        <v>315</v>
      </c>
      <c r="N104" s="65" t="s">
        <v>793</v>
      </c>
      <c r="O104" s="65" t="s">
        <v>289</v>
      </c>
      <c r="P104" s="66">
        <v>46302</v>
      </c>
      <c r="Q104" s="31">
        <f t="shared" si="2"/>
        <v>620</v>
      </c>
      <c r="R104" s="31">
        <f t="shared" si="3"/>
        <v>657</v>
      </c>
      <c r="S104" s="29">
        <f>IF($Q104&lt;Parâmetros!$E$19,$G104-1,$G104)</f>
        <v>46302</v>
      </c>
    </row>
    <row r="105" spans="1:19" ht="15" customHeight="1" x14ac:dyDescent="0.25">
      <c r="A105" s="116">
        <v>11415</v>
      </c>
      <c r="B105" s="65" t="s">
        <v>355</v>
      </c>
      <c r="C105" s="65" t="s">
        <v>75</v>
      </c>
      <c r="D105" s="66">
        <v>46302</v>
      </c>
      <c r="E105" s="67">
        <v>0.54</v>
      </c>
      <c r="F105" s="65" t="s">
        <v>285</v>
      </c>
      <c r="G105" s="66">
        <v>46302</v>
      </c>
      <c r="H105">
        <v>40521725</v>
      </c>
      <c r="I105">
        <v>10</v>
      </c>
      <c r="J105" s="65" t="s">
        <v>716</v>
      </c>
      <c r="K105" s="65" t="s">
        <v>939</v>
      </c>
      <c r="L105" s="66">
        <v>46302</v>
      </c>
      <c r="M105" s="65" t="s">
        <v>315</v>
      </c>
      <c r="N105" s="65" t="s">
        <v>793</v>
      </c>
      <c r="O105" s="65" t="s">
        <v>289</v>
      </c>
      <c r="P105" s="66">
        <v>46302</v>
      </c>
      <c r="Q105" s="31">
        <f t="shared" si="2"/>
        <v>660</v>
      </c>
      <c r="R105" s="31">
        <f t="shared" si="3"/>
        <v>692</v>
      </c>
      <c r="S105" s="29">
        <f>IF($Q105&lt;Parâmetros!$E$19,$G105-1,$G105)</f>
        <v>46302</v>
      </c>
    </row>
    <row r="106" spans="1:19" ht="15" customHeight="1" x14ac:dyDescent="0.25">
      <c r="A106" s="116">
        <v>11415</v>
      </c>
      <c r="B106" s="65" t="s">
        <v>355</v>
      </c>
      <c r="C106" s="65" t="s">
        <v>75</v>
      </c>
      <c r="D106" s="66">
        <v>46302</v>
      </c>
      <c r="E106" s="67">
        <v>2.27</v>
      </c>
      <c r="F106" s="65" t="s">
        <v>285</v>
      </c>
      <c r="G106" s="66">
        <v>46302</v>
      </c>
      <c r="H106">
        <v>40521699</v>
      </c>
      <c r="I106">
        <v>10</v>
      </c>
      <c r="J106" s="65" t="s">
        <v>940</v>
      </c>
      <c r="K106" s="65" t="s">
        <v>941</v>
      </c>
      <c r="L106" s="66">
        <v>46302</v>
      </c>
      <c r="M106" s="65" t="s">
        <v>315</v>
      </c>
      <c r="N106" s="65" t="s">
        <v>793</v>
      </c>
      <c r="O106" s="65" t="s">
        <v>289</v>
      </c>
      <c r="P106" s="66">
        <v>46302</v>
      </c>
      <c r="Q106" s="31">
        <f t="shared" si="2"/>
        <v>756</v>
      </c>
      <c r="R106" s="31">
        <f t="shared" si="3"/>
        <v>892</v>
      </c>
      <c r="S106" s="29">
        <f>IF($Q106&lt;Parâmetros!$E$19,$G106-1,$G106)</f>
        <v>46302</v>
      </c>
    </row>
    <row r="107" spans="1:19" ht="15" customHeight="1" x14ac:dyDescent="0.25">
      <c r="A107" s="116">
        <v>11415</v>
      </c>
      <c r="B107" s="65" t="s">
        <v>355</v>
      </c>
      <c r="C107" s="65" t="s">
        <v>75</v>
      </c>
      <c r="D107" s="66">
        <v>46302</v>
      </c>
      <c r="E107" s="67">
        <v>1.42</v>
      </c>
      <c r="F107" s="65" t="s">
        <v>285</v>
      </c>
      <c r="G107" s="66">
        <v>46302</v>
      </c>
      <c r="H107">
        <v>40521691</v>
      </c>
      <c r="I107">
        <v>10</v>
      </c>
      <c r="J107" s="65" t="s">
        <v>942</v>
      </c>
      <c r="K107" s="65" t="s">
        <v>943</v>
      </c>
      <c r="L107" s="66">
        <v>46302</v>
      </c>
      <c r="M107" s="65" t="s">
        <v>315</v>
      </c>
      <c r="N107" s="65" t="s">
        <v>793</v>
      </c>
      <c r="O107" s="65" t="s">
        <v>289</v>
      </c>
      <c r="P107" s="66">
        <v>46302</v>
      </c>
      <c r="Q107" s="31">
        <f t="shared" si="2"/>
        <v>900</v>
      </c>
      <c r="R107" s="31">
        <f t="shared" si="3"/>
        <v>985</v>
      </c>
      <c r="S107" s="29">
        <f>IF($Q107&lt;Parâmetros!$E$19,$G107-1,$G107)</f>
        <v>46302</v>
      </c>
    </row>
    <row r="108" spans="1:19" ht="15" customHeight="1" x14ac:dyDescent="0.25">
      <c r="A108" s="116">
        <v>11415</v>
      </c>
      <c r="B108" s="65" t="s">
        <v>355</v>
      </c>
      <c r="C108" s="65" t="s">
        <v>75</v>
      </c>
      <c r="D108" s="66">
        <v>46304</v>
      </c>
      <c r="E108" s="67">
        <v>0.37</v>
      </c>
      <c r="F108" s="65" t="s">
        <v>285</v>
      </c>
      <c r="G108" s="66">
        <v>46303</v>
      </c>
      <c r="H108">
        <v>40521681</v>
      </c>
      <c r="I108">
        <v>10</v>
      </c>
      <c r="J108" s="65" t="s">
        <v>1452</v>
      </c>
      <c r="K108" s="65" t="s">
        <v>1453</v>
      </c>
      <c r="L108" s="66">
        <v>46303</v>
      </c>
      <c r="M108" s="65" t="s">
        <v>315</v>
      </c>
      <c r="N108" s="65" t="s">
        <v>793</v>
      </c>
      <c r="O108" s="65" t="s">
        <v>289</v>
      </c>
      <c r="P108" s="66">
        <v>46304</v>
      </c>
      <c r="Q108" s="31">
        <f t="shared" si="2"/>
        <v>430</v>
      </c>
      <c r="R108" s="31">
        <f t="shared" si="3"/>
        <v>452</v>
      </c>
      <c r="S108" s="29">
        <f>IF($Q108&lt;Parâmetros!$E$19,$G108-1,$G108)</f>
        <v>46303</v>
      </c>
    </row>
    <row r="109" spans="1:19" ht="15" customHeight="1" x14ac:dyDescent="0.25">
      <c r="A109" s="116">
        <v>11415</v>
      </c>
      <c r="B109" s="65" t="s">
        <v>355</v>
      </c>
      <c r="C109" s="65" t="s">
        <v>75</v>
      </c>
      <c r="D109" s="66">
        <v>46304</v>
      </c>
      <c r="E109" s="67">
        <v>0.32</v>
      </c>
      <c r="F109" s="65" t="s">
        <v>285</v>
      </c>
      <c r="G109" s="66">
        <v>46303</v>
      </c>
      <c r="H109">
        <v>40521682</v>
      </c>
      <c r="I109">
        <v>10</v>
      </c>
      <c r="J109" s="65" t="s">
        <v>1454</v>
      </c>
      <c r="K109" s="65" t="s">
        <v>1455</v>
      </c>
      <c r="L109" s="66">
        <v>46303</v>
      </c>
      <c r="M109" s="65" t="s">
        <v>315</v>
      </c>
      <c r="N109" s="65" t="s">
        <v>793</v>
      </c>
      <c r="O109" s="65" t="s">
        <v>289</v>
      </c>
      <c r="P109" s="66">
        <v>46304</v>
      </c>
      <c r="Q109" s="31">
        <f t="shared" si="2"/>
        <v>456</v>
      </c>
      <c r="R109" s="31">
        <f t="shared" si="3"/>
        <v>476</v>
      </c>
      <c r="S109" s="29">
        <f>IF($Q109&lt;Parâmetros!$E$19,$G109-1,$G109)</f>
        <v>46303</v>
      </c>
    </row>
    <row r="110" spans="1:19" ht="15" customHeight="1" x14ac:dyDescent="0.25">
      <c r="A110" s="116">
        <v>11415</v>
      </c>
      <c r="B110" s="65" t="s">
        <v>355</v>
      </c>
      <c r="C110" s="65" t="s">
        <v>75</v>
      </c>
      <c r="D110" s="66">
        <v>46304</v>
      </c>
      <c r="E110" s="67">
        <v>0.37</v>
      </c>
      <c r="F110" s="65" t="s">
        <v>285</v>
      </c>
      <c r="G110" s="66">
        <v>46303</v>
      </c>
      <c r="H110">
        <v>40521683</v>
      </c>
      <c r="I110">
        <v>10</v>
      </c>
      <c r="J110" s="65" t="s">
        <v>1456</v>
      </c>
      <c r="K110" s="65" t="s">
        <v>1457</v>
      </c>
      <c r="L110" s="66">
        <v>46303</v>
      </c>
      <c r="M110" s="65" t="s">
        <v>315</v>
      </c>
      <c r="N110" s="65" t="s">
        <v>793</v>
      </c>
      <c r="O110" s="65" t="s">
        <v>289</v>
      </c>
      <c r="P110" s="66">
        <v>46304</v>
      </c>
      <c r="Q110" s="31">
        <f t="shared" si="2"/>
        <v>480</v>
      </c>
      <c r="R110" s="31">
        <f t="shared" si="3"/>
        <v>502</v>
      </c>
      <c r="S110" s="29">
        <f>IF($Q110&lt;Parâmetros!$E$19,$G110-1,$G110)</f>
        <v>46303</v>
      </c>
    </row>
    <row r="111" spans="1:19" ht="15" customHeight="1" x14ac:dyDescent="0.25">
      <c r="A111" s="116">
        <v>11415</v>
      </c>
      <c r="B111" s="65" t="s">
        <v>355</v>
      </c>
      <c r="C111" s="65" t="s">
        <v>75</v>
      </c>
      <c r="D111" s="66">
        <v>46304</v>
      </c>
      <c r="E111" s="67">
        <v>0.67</v>
      </c>
      <c r="F111" s="65" t="s">
        <v>285</v>
      </c>
      <c r="G111" s="66">
        <v>46303</v>
      </c>
      <c r="H111">
        <v>40521703</v>
      </c>
      <c r="I111">
        <v>10</v>
      </c>
      <c r="J111" s="65" t="s">
        <v>1458</v>
      </c>
      <c r="K111" s="65" t="s">
        <v>1459</v>
      </c>
      <c r="L111" s="66">
        <v>46303</v>
      </c>
      <c r="M111" s="65" t="s">
        <v>291</v>
      </c>
      <c r="N111" s="65" t="s">
        <v>793</v>
      </c>
      <c r="O111" s="65" t="s">
        <v>289</v>
      </c>
      <c r="P111" s="66">
        <v>46304</v>
      </c>
      <c r="Q111" s="31">
        <f t="shared" si="2"/>
        <v>510</v>
      </c>
      <c r="R111" s="31">
        <f t="shared" si="3"/>
        <v>550</v>
      </c>
      <c r="S111" s="29">
        <f>IF($Q111&lt;Parâmetros!$E$19,$G111-1,$G111)</f>
        <v>46303</v>
      </c>
    </row>
    <row r="112" spans="1:19" ht="15" customHeight="1" x14ac:dyDescent="0.25">
      <c r="A112" s="116">
        <v>11415</v>
      </c>
      <c r="B112" s="65" t="s">
        <v>355</v>
      </c>
      <c r="C112" s="65" t="s">
        <v>75</v>
      </c>
      <c r="D112" s="66">
        <v>46304</v>
      </c>
      <c r="E112" s="67">
        <v>2.17</v>
      </c>
      <c r="F112" s="65" t="s">
        <v>285</v>
      </c>
      <c r="G112" s="66">
        <v>46303</v>
      </c>
      <c r="H112">
        <v>40520766</v>
      </c>
      <c r="I112">
        <v>10</v>
      </c>
      <c r="J112" s="65" t="s">
        <v>1460</v>
      </c>
      <c r="K112" s="65" t="s">
        <v>1461</v>
      </c>
      <c r="L112" s="66">
        <v>46303</v>
      </c>
      <c r="M112" s="65" t="s">
        <v>287</v>
      </c>
      <c r="N112" s="65" t="s">
        <v>793</v>
      </c>
      <c r="O112" s="65" t="s">
        <v>289</v>
      </c>
      <c r="P112" s="66">
        <v>46304</v>
      </c>
      <c r="Q112" s="31">
        <f t="shared" si="2"/>
        <v>560</v>
      </c>
      <c r="R112" s="31">
        <f t="shared" si="3"/>
        <v>690</v>
      </c>
      <c r="S112" s="29">
        <f>IF($Q112&lt;Parâmetros!$E$19,$G112-1,$G112)</f>
        <v>46303</v>
      </c>
    </row>
    <row r="113" spans="1:19" ht="15" customHeight="1" x14ac:dyDescent="0.25">
      <c r="A113" s="116">
        <v>11415</v>
      </c>
      <c r="B113" s="65" t="s">
        <v>355</v>
      </c>
      <c r="C113" s="65" t="s">
        <v>75</v>
      </c>
      <c r="D113" s="66">
        <v>46304</v>
      </c>
      <c r="E113" s="67">
        <v>2.5</v>
      </c>
      <c r="F113" s="65" t="s">
        <v>285</v>
      </c>
      <c r="G113" s="66">
        <v>46303</v>
      </c>
      <c r="H113">
        <v>40523778</v>
      </c>
      <c r="I113">
        <v>10</v>
      </c>
      <c r="J113" s="65" t="s">
        <v>1462</v>
      </c>
      <c r="K113" s="65" t="s">
        <v>1463</v>
      </c>
      <c r="L113" s="66">
        <v>46303</v>
      </c>
      <c r="M113" s="65" t="s">
        <v>287</v>
      </c>
      <c r="N113" s="65" t="s">
        <v>793</v>
      </c>
      <c r="O113" s="65" t="s">
        <v>289</v>
      </c>
      <c r="P113" s="66">
        <v>46304</v>
      </c>
      <c r="Q113" s="31">
        <f t="shared" si="2"/>
        <v>750</v>
      </c>
      <c r="R113" s="31">
        <f t="shared" si="3"/>
        <v>900</v>
      </c>
      <c r="S113" s="29">
        <f>IF($Q113&lt;Parâmetros!$E$19,$G113-1,$G113)</f>
        <v>46303</v>
      </c>
    </row>
    <row r="114" spans="1:19" ht="15" customHeight="1" x14ac:dyDescent="0.25">
      <c r="A114" s="116">
        <v>11415</v>
      </c>
      <c r="B114" s="65" t="s">
        <v>355</v>
      </c>
      <c r="C114" s="65" t="s">
        <v>75</v>
      </c>
      <c r="D114" s="66">
        <v>46304</v>
      </c>
      <c r="E114" s="67">
        <v>0.56999999999999995</v>
      </c>
      <c r="F114" s="65" t="s">
        <v>285</v>
      </c>
      <c r="G114" s="66">
        <v>46303</v>
      </c>
      <c r="H114">
        <v>40521719</v>
      </c>
      <c r="I114">
        <v>10</v>
      </c>
      <c r="J114" s="65" t="s">
        <v>1464</v>
      </c>
      <c r="K114" s="65" t="s">
        <v>1465</v>
      </c>
      <c r="L114" s="66">
        <v>46303</v>
      </c>
      <c r="M114" s="65" t="s">
        <v>315</v>
      </c>
      <c r="N114">
        <v>3012390</v>
      </c>
      <c r="O114" s="65" t="s">
        <v>289</v>
      </c>
      <c r="P114" s="66">
        <v>46304</v>
      </c>
      <c r="Q114" s="31">
        <f t="shared" si="2"/>
        <v>910</v>
      </c>
      <c r="R114" s="31">
        <f t="shared" si="3"/>
        <v>945</v>
      </c>
      <c r="S114" s="29">
        <f>IF($Q114&lt;Parâmetros!$E$19,$G114-1,$G114)</f>
        <v>46303</v>
      </c>
    </row>
    <row r="115" spans="1:19" ht="15" customHeight="1" x14ac:dyDescent="0.25">
      <c r="A115" s="116">
        <v>11415</v>
      </c>
      <c r="B115" s="65" t="s">
        <v>355</v>
      </c>
      <c r="C115" s="65" t="s">
        <v>75</v>
      </c>
      <c r="D115" s="66">
        <v>46304</v>
      </c>
      <c r="E115" s="67">
        <v>0.67</v>
      </c>
      <c r="F115" s="65" t="s">
        <v>285</v>
      </c>
      <c r="G115" s="66">
        <v>46303</v>
      </c>
      <c r="H115">
        <v>40521718</v>
      </c>
      <c r="I115">
        <v>10</v>
      </c>
      <c r="J115" s="65" t="s">
        <v>1466</v>
      </c>
      <c r="K115" s="65" t="s">
        <v>1072</v>
      </c>
      <c r="L115" s="66">
        <v>46303</v>
      </c>
      <c r="M115" s="65" t="s">
        <v>315</v>
      </c>
      <c r="N115" s="65" t="s">
        <v>793</v>
      </c>
      <c r="O115" s="65" t="s">
        <v>289</v>
      </c>
      <c r="P115" s="66">
        <v>46304</v>
      </c>
      <c r="Q115" s="31">
        <f t="shared" si="2"/>
        <v>948</v>
      </c>
      <c r="R115" s="31">
        <f t="shared" si="3"/>
        <v>988</v>
      </c>
      <c r="S115" s="29">
        <f>IF($Q115&lt;Parâmetros!$E$19,$G115-1,$G115)</f>
        <v>46303</v>
      </c>
    </row>
    <row r="116" spans="1:19" ht="15" customHeight="1" x14ac:dyDescent="0.25">
      <c r="A116" s="116">
        <v>11415</v>
      </c>
      <c r="B116" s="65" t="s">
        <v>355</v>
      </c>
      <c r="C116" s="65" t="s">
        <v>75</v>
      </c>
      <c r="D116" s="66">
        <v>46304</v>
      </c>
      <c r="E116" s="67">
        <v>0.85</v>
      </c>
      <c r="F116" s="65" t="s">
        <v>285</v>
      </c>
      <c r="G116" s="66">
        <v>46304</v>
      </c>
      <c r="H116">
        <v>40523753</v>
      </c>
      <c r="I116">
        <v>10</v>
      </c>
      <c r="J116" s="65" t="s">
        <v>1467</v>
      </c>
      <c r="K116" s="65" t="s">
        <v>1468</v>
      </c>
      <c r="L116" s="66">
        <v>46304</v>
      </c>
      <c r="M116" s="65" t="s">
        <v>287</v>
      </c>
      <c r="N116">
        <v>3010186</v>
      </c>
      <c r="O116" s="65" t="s">
        <v>289</v>
      </c>
      <c r="P116" s="66">
        <v>46304</v>
      </c>
      <c r="Q116" s="31">
        <f t="shared" si="2"/>
        <v>431</v>
      </c>
      <c r="R116" s="31">
        <f t="shared" si="3"/>
        <v>482</v>
      </c>
      <c r="S116" s="29">
        <f>IF($Q116&lt;Parâmetros!$E$19,$G116-1,$G116)</f>
        <v>46304</v>
      </c>
    </row>
    <row r="117" spans="1:19" ht="15" customHeight="1" x14ac:dyDescent="0.25">
      <c r="A117" s="116">
        <v>11415</v>
      </c>
      <c r="B117" s="65" t="s">
        <v>355</v>
      </c>
      <c r="C117" s="65" t="s">
        <v>75</v>
      </c>
      <c r="D117" s="66">
        <v>46304</v>
      </c>
      <c r="E117" s="67">
        <v>0.6</v>
      </c>
      <c r="F117" s="65" t="s">
        <v>285</v>
      </c>
      <c r="G117" s="66">
        <v>46304</v>
      </c>
      <c r="H117">
        <v>40521717</v>
      </c>
      <c r="I117">
        <v>10</v>
      </c>
      <c r="J117" s="65" t="s">
        <v>1469</v>
      </c>
      <c r="K117" s="65" t="s">
        <v>1470</v>
      </c>
      <c r="L117" s="66">
        <v>46304</v>
      </c>
      <c r="M117" s="65" t="s">
        <v>315</v>
      </c>
      <c r="N117" s="65" t="s">
        <v>793</v>
      </c>
      <c r="O117" s="65" t="s">
        <v>289</v>
      </c>
      <c r="P117" s="66">
        <v>46304</v>
      </c>
      <c r="Q117" s="31">
        <f t="shared" si="2"/>
        <v>492</v>
      </c>
      <c r="R117" s="31">
        <f t="shared" si="3"/>
        <v>528</v>
      </c>
      <c r="S117" s="29">
        <f>IF($Q117&lt;Parâmetros!$E$19,$G117-1,$G117)</f>
        <v>46304</v>
      </c>
    </row>
    <row r="118" spans="1:19" ht="15" customHeight="1" x14ac:dyDescent="0.25">
      <c r="A118" s="116">
        <v>11415</v>
      </c>
      <c r="B118" s="65" t="s">
        <v>355</v>
      </c>
      <c r="C118" s="65" t="s">
        <v>75</v>
      </c>
      <c r="D118" s="66">
        <v>46304</v>
      </c>
      <c r="E118" s="67">
        <v>1.65</v>
      </c>
      <c r="F118" s="65" t="s">
        <v>285</v>
      </c>
      <c r="G118" s="66">
        <v>46304</v>
      </c>
      <c r="H118">
        <v>40521716</v>
      </c>
      <c r="I118">
        <v>10</v>
      </c>
      <c r="J118" s="65" t="s">
        <v>1471</v>
      </c>
      <c r="K118" s="65" t="s">
        <v>1472</v>
      </c>
      <c r="L118" s="66">
        <v>46304</v>
      </c>
      <c r="M118" s="65" t="s">
        <v>315</v>
      </c>
      <c r="N118" s="65" t="s">
        <v>793</v>
      </c>
      <c r="O118" s="65" t="s">
        <v>289</v>
      </c>
      <c r="P118" s="66">
        <v>46304</v>
      </c>
      <c r="Q118" s="31">
        <f t="shared" si="2"/>
        <v>531</v>
      </c>
      <c r="R118" s="31">
        <f t="shared" si="3"/>
        <v>630</v>
      </c>
      <c r="S118" s="29">
        <f>IF($Q118&lt;Parâmetros!$E$19,$G118-1,$G118)</f>
        <v>46304</v>
      </c>
    </row>
    <row r="119" spans="1:19" ht="15" customHeight="1" x14ac:dyDescent="0.25">
      <c r="A119" s="116">
        <v>11415</v>
      </c>
      <c r="B119" s="65" t="s">
        <v>355</v>
      </c>
      <c r="C119" s="65" t="s">
        <v>75</v>
      </c>
      <c r="D119" s="66">
        <v>46304</v>
      </c>
      <c r="E119" s="67">
        <v>0.39</v>
      </c>
      <c r="F119" s="65" t="s">
        <v>285</v>
      </c>
      <c r="G119" s="66">
        <v>46304</v>
      </c>
      <c r="H119">
        <v>40521715</v>
      </c>
      <c r="I119">
        <v>10</v>
      </c>
      <c r="J119" s="65" t="s">
        <v>1473</v>
      </c>
      <c r="K119" s="65" t="s">
        <v>1474</v>
      </c>
      <c r="L119" s="66">
        <v>46304</v>
      </c>
      <c r="M119" s="65" t="s">
        <v>315</v>
      </c>
      <c r="N119">
        <v>3011667</v>
      </c>
      <c r="O119" s="65" t="s">
        <v>289</v>
      </c>
      <c r="P119" s="66">
        <v>46304</v>
      </c>
      <c r="Q119" s="31">
        <f t="shared" si="2"/>
        <v>636</v>
      </c>
      <c r="R119" s="31">
        <f t="shared" si="3"/>
        <v>660</v>
      </c>
      <c r="S119" s="29">
        <f>IF($Q119&lt;Parâmetros!$E$19,$G119-1,$G119)</f>
        <v>46304</v>
      </c>
    </row>
    <row r="120" spans="1:19" ht="15" customHeight="1" x14ac:dyDescent="0.25">
      <c r="A120" s="116">
        <v>11415</v>
      </c>
      <c r="B120" s="65" t="s">
        <v>355</v>
      </c>
      <c r="C120" s="65" t="s">
        <v>75</v>
      </c>
      <c r="D120" s="66">
        <v>46304</v>
      </c>
      <c r="E120" s="67">
        <v>0.45</v>
      </c>
      <c r="F120" s="65" t="s">
        <v>285</v>
      </c>
      <c r="G120" s="66">
        <v>46304</v>
      </c>
      <c r="H120">
        <v>40521714</v>
      </c>
      <c r="I120">
        <v>10</v>
      </c>
      <c r="J120" s="65" t="s">
        <v>1475</v>
      </c>
      <c r="K120" s="65" t="s">
        <v>1476</v>
      </c>
      <c r="L120" s="66">
        <v>46304</v>
      </c>
      <c r="M120" s="65" t="s">
        <v>315</v>
      </c>
      <c r="N120" s="65" t="s">
        <v>793</v>
      </c>
      <c r="O120" s="65" t="s">
        <v>289</v>
      </c>
      <c r="P120" s="66">
        <v>46304</v>
      </c>
      <c r="Q120" s="31">
        <f t="shared" si="2"/>
        <v>666</v>
      </c>
      <c r="R120" s="31">
        <f t="shared" si="3"/>
        <v>693</v>
      </c>
      <c r="S120" s="29">
        <f>IF($Q120&lt;Parâmetros!$E$19,$G120-1,$G120)</f>
        <v>46304</v>
      </c>
    </row>
    <row r="121" spans="1:19" ht="15" customHeight="1" x14ac:dyDescent="0.25">
      <c r="A121" s="116">
        <v>11415</v>
      </c>
      <c r="B121" s="65" t="s">
        <v>355</v>
      </c>
      <c r="C121" s="65" t="s">
        <v>75</v>
      </c>
      <c r="D121" s="66">
        <v>46304</v>
      </c>
      <c r="E121" s="67">
        <v>0.59</v>
      </c>
      <c r="F121" s="65" t="s">
        <v>285</v>
      </c>
      <c r="G121" s="66">
        <v>46304</v>
      </c>
      <c r="H121">
        <v>40521713</v>
      </c>
      <c r="I121">
        <v>10</v>
      </c>
      <c r="J121" s="65" t="s">
        <v>1477</v>
      </c>
      <c r="K121" s="65" t="s">
        <v>1478</v>
      </c>
      <c r="L121" s="66">
        <v>46304</v>
      </c>
      <c r="M121" s="65" t="s">
        <v>315</v>
      </c>
      <c r="N121" s="65" t="s">
        <v>793</v>
      </c>
      <c r="O121" s="65" t="s">
        <v>289</v>
      </c>
      <c r="P121" s="66">
        <v>46304</v>
      </c>
      <c r="Q121" s="31">
        <f t="shared" si="2"/>
        <v>695</v>
      </c>
      <c r="R121" s="31">
        <f t="shared" si="3"/>
        <v>730</v>
      </c>
      <c r="S121" s="29">
        <f>IF($Q121&lt;Parâmetros!$E$19,$G121-1,$G121)</f>
        <v>46304</v>
      </c>
    </row>
    <row r="122" spans="1:19" ht="15" customHeight="1" x14ac:dyDescent="0.25">
      <c r="A122" s="116">
        <v>11415</v>
      </c>
      <c r="B122" s="65" t="s">
        <v>355</v>
      </c>
      <c r="C122" s="65" t="s">
        <v>75</v>
      </c>
      <c r="D122" s="66">
        <v>46304</v>
      </c>
      <c r="E122" s="67">
        <v>0.55000000000000004</v>
      </c>
      <c r="F122" s="65" t="s">
        <v>285</v>
      </c>
      <c r="G122" s="66">
        <v>46304</v>
      </c>
      <c r="H122">
        <v>40521712</v>
      </c>
      <c r="I122">
        <v>10</v>
      </c>
      <c r="J122" s="65" t="s">
        <v>1479</v>
      </c>
      <c r="K122" s="65" t="s">
        <v>1480</v>
      </c>
      <c r="L122" s="66">
        <v>46304</v>
      </c>
      <c r="M122" s="65" t="s">
        <v>315</v>
      </c>
      <c r="N122" s="65" t="s">
        <v>793</v>
      </c>
      <c r="O122" s="65" t="s">
        <v>289</v>
      </c>
      <c r="P122" s="66">
        <v>46304</v>
      </c>
      <c r="Q122" s="31">
        <f t="shared" si="2"/>
        <v>785</v>
      </c>
      <c r="R122" s="31">
        <f t="shared" si="3"/>
        <v>818</v>
      </c>
      <c r="S122" s="29">
        <f>IF($Q122&lt;Parâmetros!$E$19,$G122-1,$G122)</f>
        <v>46304</v>
      </c>
    </row>
    <row r="123" spans="1:19" ht="15" customHeight="1" x14ac:dyDescent="0.25">
      <c r="A123" s="116">
        <v>11415</v>
      </c>
      <c r="B123" s="65" t="s">
        <v>355</v>
      </c>
      <c r="C123" s="65" t="s">
        <v>75</v>
      </c>
      <c r="D123" s="66">
        <v>46304</v>
      </c>
      <c r="E123" s="67">
        <v>0.72</v>
      </c>
      <c r="F123" s="65" t="s">
        <v>285</v>
      </c>
      <c r="G123" s="66">
        <v>46304</v>
      </c>
      <c r="H123">
        <v>40521711</v>
      </c>
      <c r="I123">
        <v>10</v>
      </c>
      <c r="J123" s="65" t="s">
        <v>1481</v>
      </c>
      <c r="K123" s="65" t="s">
        <v>1482</v>
      </c>
      <c r="L123" s="66">
        <v>46304</v>
      </c>
      <c r="M123" s="65" t="s">
        <v>291</v>
      </c>
      <c r="N123" s="65" t="s">
        <v>793</v>
      </c>
      <c r="O123" s="65" t="s">
        <v>289</v>
      </c>
      <c r="P123" s="66">
        <v>46304</v>
      </c>
      <c r="Q123" s="31">
        <f t="shared" si="2"/>
        <v>821</v>
      </c>
      <c r="R123" s="31">
        <f t="shared" si="3"/>
        <v>864</v>
      </c>
      <c r="S123" s="29">
        <f>IF($Q123&lt;Parâmetros!$E$19,$G123-1,$G123)</f>
        <v>46304</v>
      </c>
    </row>
    <row r="124" spans="1:19" ht="15" customHeight="1" x14ac:dyDescent="0.25">
      <c r="A124" s="116">
        <v>11415</v>
      </c>
      <c r="B124" s="65" t="s">
        <v>355</v>
      </c>
      <c r="C124" s="65" t="s">
        <v>75</v>
      </c>
      <c r="D124" s="66">
        <v>46304</v>
      </c>
      <c r="E124" s="67">
        <v>0.65</v>
      </c>
      <c r="F124" s="65" t="s">
        <v>285</v>
      </c>
      <c r="G124" s="66">
        <v>46304</v>
      </c>
      <c r="H124">
        <v>40521710</v>
      </c>
      <c r="I124">
        <v>10</v>
      </c>
      <c r="J124" s="65" t="s">
        <v>1483</v>
      </c>
      <c r="K124" s="65" t="s">
        <v>1484</v>
      </c>
      <c r="L124" s="66">
        <v>46304</v>
      </c>
      <c r="M124" s="65" t="s">
        <v>291</v>
      </c>
      <c r="N124" s="65" t="s">
        <v>793</v>
      </c>
      <c r="O124" s="65" t="s">
        <v>289</v>
      </c>
      <c r="P124" s="66">
        <v>46304</v>
      </c>
      <c r="Q124" s="31">
        <f t="shared" si="2"/>
        <v>865</v>
      </c>
      <c r="R124" s="31">
        <f t="shared" si="3"/>
        <v>905</v>
      </c>
      <c r="S124" s="29">
        <f>IF($Q124&lt;Parâmetros!$E$19,$G124-1,$G124)</f>
        <v>46304</v>
      </c>
    </row>
    <row r="125" spans="1:19" ht="15" customHeight="1" x14ac:dyDescent="0.25">
      <c r="A125" s="116">
        <v>11415</v>
      </c>
      <c r="B125" s="65" t="s">
        <v>355</v>
      </c>
      <c r="C125" s="65" t="s">
        <v>75</v>
      </c>
      <c r="D125" s="66">
        <v>46304</v>
      </c>
      <c r="E125" s="67">
        <v>1.2</v>
      </c>
      <c r="F125" s="65" t="s">
        <v>285</v>
      </c>
      <c r="G125" s="66">
        <v>46304</v>
      </c>
      <c r="H125">
        <v>40523778</v>
      </c>
      <c r="I125">
        <v>10</v>
      </c>
      <c r="J125" s="65" t="s">
        <v>1485</v>
      </c>
      <c r="K125" s="65" t="s">
        <v>1486</v>
      </c>
      <c r="L125" s="66">
        <v>46304</v>
      </c>
      <c r="M125" s="65" t="s">
        <v>287</v>
      </c>
      <c r="N125" s="65" t="s">
        <v>793</v>
      </c>
      <c r="O125" s="65" t="s">
        <v>289</v>
      </c>
      <c r="P125" s="66">
        <v>46304</v>
      </c>
      <c r="Q125" s="31">
        <f t="shared" si="2"/>
        <v>911</v>
      </c>
      <c r="R125" s="31">
        <f t="shared" si="3"/>
        <v>983</v>
      </c>
      <c r="S125" s="29">
        <f>IF($Q125&lt;Parâmetros!$E$19,$G125-1,$G125)</f>
        <v>46304</v>
      </c>
    </row>
    <row r="126" spans="1:19" ht="15" customHeight="1" x14ac:dyDescent="0.25">
      <c r="A126" s="116">
        <v>11415</v>
      </c>
      <c r="B126" s="65" t="s">
        <v>355</v>
      </c>
      <c r="C126" s="65" t="s">
        <v>75</v>
      </c>
      <c r="D126" s="66">
        <v>46305</v>
      </c>
      <c r="E126" s="67">
        <v>4.1900000000000004</v>
      </c>
      <c r="F126" s="65" t="s">
        <v>285</v>
      </c>
      <c r="G126" s="66">
        <v>46305</v>
      </c>
      <c r="H126">
        <v>40523778</v>
      </c>
      <c r="I126">
        <v>10</v>
      </c>
      <c r="J126" s="65" t="s">
        <v>1681</v>
      </c>
      <c r="K126" s="65" t="s">
        <v>1535</v>
      </c>
      <c r="L126" s="66">
        <v>46305</v>
      </c>
      <c r="M126" s="65" t="s">
        <v>287</v>
      </c>
      <c r="N126" s="65" t="s">
        <v>793</v>
      </c>
      <c r="O126" s="65" t="s">
        <v>289</v>
      </c>
      <c r="P126" s="66">
        <v>46305</v>
      </c>
      <c r="Q126" s="31">
        <f t="shared" si="2"/>
        <v>438</v>
      </c>
      <c r="R126" s="31">
        <f t="shared" si="3"/>
        <v>690</v>
      </c>
      <c r="S126" s="29">
        <f>IF($Q126&lt;Parâmetros!$E$19,$G126-1,$G126)</f>
        <v>46305</v>
      </c>
    </row>
    <row r="127" spans="1:19" ht="15" customHeight="1" x14ac:dyDescent="0.25">
      <c r="A127" s="116">
        <v>11415</v>
      </c>
      <c r="B127" s="65" t="s">
        <v>355</v>
      </c>
      <c r="C127" s="65" t="s">
        <v>75</v>
      </c>
      <c r="D127" s="66">
        <v>46305</v>
      </c>
      <c r="E127" s="67">
        <v>0.59</v>
      </c>
      <c r="F127" s="65" t="s">
        <v>285</v>
      </c>
      <c r="G127" s="66">
        <v>46305</v>
      </c>
      <c r="H127">
        <v>40521704</v>
      </c>
      <c r="I127">
        <v>10</v>
      </c>
      <c r="J127" s="65" t="s">
        <v>839</v>
      </c>
      <c r="K127" s="65" t="s">
        <v>488</v>
      </c>
      <c r="L127" s="66">
        <v>46305</v>
      </c>
      <c r="M127" s="65" t="s">
        <v>315</v>
      </c>
      <c r="N127" s="65" t="s">
        <v>793</v>
      </c>
      <c r="O127" s="65" t="s">
        <v>289</v>
      </c>
      <c r="P127" s="66">
        <v>46305</v>
      </c>
      <c r="Q127" s="31">
        <f t="shared" si="2"/>
        <v>750</v>
      </c>
      <c r="R127" s="31">
        <f t="shared" si="3"/>
        <v>785</v>
      </c>
      <c r="S127" s="29">
        <f>IF($Q127&lt;Parâmetros!$E$19,$G127-1,$G127)</f>
        <v>46305</v>
      </c>
    </row>
    <row r="128" spans="1:19" ht="15" customHeight="1" x14ac:dyDescent="0.25">
      <c r="A128" s="116">
        <v>11415</v>
      </c>
      <c r="B128" s="65" t="s">
        <v>355</v>
      </c>
      <c r="C128" s="65" t="s">
        <v>75</v>
      </c>
      <c r="D128" s="66">
        <v>46305</v>
      </c>
      <c r="E128" s="67">
        <v>0.49</v>
      </c>
      <c r="F128" s="65" t="s">
        <v>285</v>
      </c>
      <c r="G128" s="66">
        <v>46305</v>
      </c>
      <c r="H128">
        <v>40521705</v>
      </c>
      <c r="I128">
        <v>10</v>
      </c>
      <c r="J128" s="65" t="s">
        <v>1682</v>
      </c>
      <c r="K128" s="65" t="s">
        <v>1683</v>
      </c>
      <c r="L128" s="66">
        <v>46305</v>
      </c>
      <c r="M128" s="65" t="s">
        <v>315</v>
      </c>
      <c r="N128" s="65" t="s">
        <v>793</v>
      </c>
      <c r="O128" s="65" t="s">
        <v>289</v>
      </c>
      <c r="P128" s="66">
        <v>46305</v>
      </c>
      <c r="Q128" s="31">
        <f t="shared" ref="Q128:Q191" si="4">IFERROR(VALUE(LEFT($J128,2))*60+VALUE(MID($J128,4,2)),9999)</f>
        <v>788</v>
      </c>
      <c r="R128" s="31">
        <f t="shared" ref="R128:R191" si="5">IFERROR(VALUE(LEFT($K128,2))*60+VALUE(MID($K128,4,2)),"")</f>
        <v>817</v>
      </c>
      <c r="S128" s="29">
        <f>IF($Q128&lt;Parâmetros!$E$19,$G128-1,$G128)</f>
        <v>46305</v>
      </c>
    </row>
    <row r="129" spans="1:19" ht="15" customHeight="1" x14ac:dyDescent="0.25">
      <c r="A129" s="116">
        <v>11415</v>
      </c>
      <c r="B129" s="65" t="s">
        <v>355</v>
      </c>
      <c r="C129" s="65" t="s">
        <v>75</v>
      </c>
      <c r="D129" s="66">
        <v>46305</v>
      </c>
      <c r="E129" s="67">
        <v>0.6</v>
      </c>
      <c r="F129" s="65" t="s">
        <v>285</v>
      </c>
      <c r="G129" s="66">
        <v>46305</v>
      </c>
      <c r="H129">
        <v>40521706</v>
      </c>
      <c r="I129">
        <v>10</v>
      </c>
      <c r="J129" s="65" t="s">
        <v>1684</v>
      </c>
      <c r="K129" s="65" t="s">
        <v>1685</v>
      </c>
      <c r="L129" s="66">
        <v>46305</v>
      </c>
      <c r="M129" s="65" t="s">
        <v>315</v>
      </c>
      <c r="N129" s="65" t="s">
        <v>793</v>
      </c>
      <c r="O129" s="65" t="s">
        <v>289</v>
      </c>
      <c r="P129" s="66">
        <v>46305</v>
      </c>
      <c r="Q129" s="31">
        <f t="shared" si="4"/>
        <v>822</v>
      </c>
      <c r="R129" s="31">
        <f t="shared" si="5"/>
        <v>858</v>
      </c>
      <c r="S129" s="29">
        <f>IF($Q129&lt;Parâmetros!$E$19,$G129-1,$G129)</f>
        <v>46305</v>
      </c>
    </row>
    <row r="130" spans="1:19" ht="15" customHeight="1" x14ac:dyDescent="0.25">
      <c r="A130" s="116">
        <v>11415</v>
      </c>
      <c r="B130" s="65" t="s">
        <v>355</v>
      </c>
      <c r="C130" s="65" t="s">
        <v>75</v>
      </c>
      <c r="D130" s="66">
        <v>46305</v>
      </c>
      <c r="E130" s="67">
        <v>0.5</v>
      </c>
      <c r="F130" s="65" t="s">
        <v>285</v>
      </c>
      <c r="G130" s="66">
        <v>46305</v>
      </c>
      <c r="H130">
        <v>40521707</v>
      </c>
      <c r="I130">
        <v>10</v>
      </c>
      <c r="J130" s="65" t="s">
        <v>1686</v>
      </c>
      <c r="K130" s="65" t="s">
        <v>1687</v>
      </c>
      <c r="L130" s="66">
        <v>46305</v>
      </c>
      <c r="M130" s="65" t="s">
        <v>315</v>
      </c>
      <c r="N130" s="65" t="s">
        <v>793</v>
      </c>
      <c r="O130" s="65" t="s">
        <v>289</v>
      </c>
      <c r="P130" s="66">
        <v>46305</v>
      </c>
      <c r="Q130" s="31">
        <f t="shared" si="4"/>
        <v>860</v>
      </c>
      <c r="R130" s="31">
        <f t="shared" si="5"/>
        <v>890</v>
      </c>
      <c r="S130" s="29">
        <f>IF($Q130&lt;Parâmetros!$E$19,$G130-1,$G130)</f>
        <v>46305</v>
      </c>
    </row>
    <row r="131" spans="1:19" ht="15" customHeight="1" x14ac:dyDescent="0.25">
      <c r="A131" s="116">
        <v>11918</v>
      </c>
      <c r="B131" s="65" t="s">
        <v>64</v>
      </c>
      <c r="C131" s="65" t="s">
        <v>76</v>
      </c>
      <c r="D131" s="66">
        <v>46302</v>
      </c>
      <c r="E131" s="67">
        <v>4</v>
      </c>
      <c r="F131" s="65" t="s">
        <v>285</v>
      </c>
      <c r="G131" s="66">
        <v>46300</v>
      </c>
      <c r="H131">
        <v>40521037</v>
      </c>
      <c r="I131">
        <v>10</v>
      </c>
      <c r="J131" s="65" t="s">
        <v>541</v>
      </c>
      <c r="K131" s="65" t="s">
        <v>944</v>
      </c>
      <c r="L131" s="66">
        <v>46300</v>
      </c>
      <c r="M131" s="65" t="s">
        <v>287</v>
      </c>
      <c r="N131" s="65" t="s">
        <v>793</v>
      </c>
      <c r="O131" s="65" t="s">
        <v>289</v>
      </c>
      <c r="P131" s="66">
        <v>46302</v>
      </c>
      <c r="Q131" s="31">
        <f t="shared" si="4"/>
        <v>753</v>
      </c>
      <c r="R131" s="31">
        <f t="shared" si="5"/>
        <v>993</v>
      </c>
      <c r="S131" s="29">
        <f>IF($Q131&lt;Parâmetros!$E$19,$G131-1,$G131)</f>
        <v>46300</v>
      </c>
    </row>
    <row r="132" spans="1:19" ht="15" customHeight="1" x14ac:dyDescent="0.25">
      <c r="A132" s="116">
        <v>11918</v>
      </c>
      <c r="B132" s="65" t="s">
        <v>64</v>
      </c>
      <c r="C132" s="65" t="s">
        <v>76</v>
      </c>
      <c r="D132" s="66">
        <v>46302</v>
      </c>
      <c r="E132" s="67">
        <v>4.2699999999999996</v>
      </c>
      <c r="F132" s="65" t="s">
        <v>285</v>
      </c>
      <c r="G132" s="66">
        <v>46301</v>
      </c>
      <c r="H132">
        <v>40520482</v>
      </c>
      <c r="I132">
        <v>20</v>
      </c>
      <c r="J132" s="65" t="s">
        <v>945</v>
      </c>
      <c r="K132" s="65" t="s">
        <v>946</v>
      </c>
      <c r="L132" s="66">
        <v>46301</v>
      </c>
      <c r="M132" s="65" t="s">
        <v>287</v>
      </c>
      <c r="N132" s="65" t="s">
        <v>793</v>
      </c>
      <c r="O132" s="65" t="s">
        <v>289</v>
      </c>
      <c r="P132" s="66">
        <v>46302</v>
      </c>
      <c r="Q132" s="31">
        <f t="shared" si="4"/>
        <v>429</v>
      </c>
      <c r="R132" s="31">
        <f t="shared" si="5"/>
        <v>686</v>
      </c>
      <c r="S132" s="29">
        <f>IF($Q132&lt;Parâmetros!$E$19,$G132-1,$G132)</f>
        <v>46301</v>
      </c>
    </row>
    <row r="133" spans="1:19" ht="15" customHeight="1" x14ac:dyDescent="0.25">
      <c r="A133" s="116">
        <v>11918</v>
      </c>
      <c r="B133" s="65" t="s">
        <v>64</v>
      </c>
      <c r="C133" s="65" t="s">
        <v>76</v>
      </c>
      <c r="D133" s="66">
        <v>46302</v>
      </c>
      <c r="E133" s="67">
        <v>3.94</v>
      </c>
      <c r="F133" s="65" t="s">
        <v>285</v>
      </c>
      <c r="G133" s="66">
        <v>46301</v>
      </c>
      <c r="H133">
        <v>40520482</v>
      </c>
      <c r="I133">
        <v>20</v>
      </c>
      <c r="J133" s="65" t="s">
        <v>947</v>
      </c>
      <c r="K133" s="65" t="s">
        <v>948</v>
      </c>
      <c r="L133" s="66">
        <v>46301</v>
      </c>
      <c r="M133" s="65" t="s">
        <v>287</v>
      </c>
      <c r="N133" s="65" t="s">
        <v>793</v>
      </c>
      <c r="O133" s="65" t="s">
        <v>289</v>
      </c>
      <c r="P133" s="66">
        <v>46302</v>
      </c>
      <c r="Q133" s="31">
        <f t="shared" si="4"/>
        <v>756</v>
      </c>
      <c r="R133" s="31">
        <f t="shared" si="5"/>
        <v>992</v>
      </c>
      <c r="S133" s="29">
        <f>IF($Q133&lt;Parâmetros!$E$19,$G133-1,$G133)</f>
        <v>46301</v>
      </c>
    </row>
    <row r="134" spans="1:19" ht="15" customHeight="1" x14ac:dyDescent="0.25">
      <c r="A134" s="116">
        <v>11918</v>
      </c>
      <c r="B134" s="65" t="s">
        <v>64</v>
      </c>
      <c r="C134" s="65" t="s">
        <v>76</v>
      </c>
      <c r="D134" s="66">
        <v>46302</v>
      </c>
      <c r="E134" s="67">
        <v>4.34</v>
      </c>
      <c r="F134" s="65" t="s">
        <v>285</v>
      </c>
      <c r="G134" s="66">
        <v>46302</v>
      </c>
      <c r="H134">
        <v>40520482</v>
      </c>
      <c r="I134">
        <v>20</v>
      </c>
      <c r="J134" s="65" t="s">
        <v>949</v>
      </c>
      <c r="K134" s="65" t="s">
        <v>950</v>
      </c>
      <c r="L134" s="66">
        <v>46302</v>
      </c>
      <c r="M134" s="65" t="s">
        <v>287</v>
      </c>
      <c r="N134" s="65" t="s">
        <v>793</v>
      </c>
      <c r="O134" s="65" t="s">
        <v>289</v>
      </c>
      <c r="P134" s="66">
        <v>46302</v>
      </c>
      <c r="Q134" s="31">
        <f t="shared" si="4"/>
        <v>426</v>
      </c>
      <c r="R134" s="31">
        <f t="shared" si="5"/>
        <v>686</v>
      </c>
      <c r="S134" s="29">
        <f>IF($Q134&lt;Parâmetros!$E$19,$G134-1,$G134)</f>
        <v>46302</v>
      </c>
    </row>
    <row r="135" spans="1:19" ht="15" customHeight="1" x14ac:dyDescent="0.25">
      <c r="A135" s="116">
        <v>11918</v>
      </c>
      <c r="B135" s="65" t="s">
        <v>64</v>
      </c>
      <c r="C135" s="65" t="s">
        <v>76</v>
      </c>
      <c r="D135" s="66">
        <v>46302</v>
      </c>
      <c r="E135" s="67">
        <v>3.85</v>
      </c>
      <c r="F135" s="65" t="s">
        <v>285</v>
      </c>
      <c r="G135" s="66">
        <v>46302</v>
      </c>
      <c r="H135">
        <v>40520482</v>
      </c>
      <c r="I135">
        <v>20</v>
      </c>
      <c r="J135" s="65" t="s">
        <v>951</v>
      </c>
      <c r="K135" s="65" t="s">
        <v>358</v>
      </c>
      <c r="L135" s="66">
        <v>46302</v>
      </c>
      <c r="M135" s="65" t="s">
        <v>287</v>
      </c>
      <c r="N135" s="65" t="s">
        <v>793</v>
      </c>
      <c r="O135" s="65" t="s">
        <v>289</v>
      </c>
      <c r="P135" s="66">
        <v>46302</v>
      </c>
      <c r="Q135" s="31">
        <f t="shared" si="4"/>
        <v>757</v>
      </c>
      <c r="R135" s="31">
        <f t="shared" si="5"/>
        <v>988</v>
      </c>
      <c r="S135" s="29">
        <f>IF($Q135&lt;Parâmetros!$E$19,$G135-1,$G135)</f>
        <v>46302</v>
      </c>
    </row>
    <row r="136" spans="1:19" ht="15" customHeight="1" x14ac:dyDescent="0.25">
      <c r="A136" s="116">
        <v>11918</v>
      </c>
      <c r="B136" s="65" t="s">
        <v>64</v>
      </c>
      <c r="C136" s="65" t="s">
        <v>76</v>
      </c>
      <c r="D136" s="66">
        <v>46303</v>
      </c>
      <c r="E136" s="67">
        <v>4.29</v>
      </c>
      <c r="F136" s="65" t="s">
        <v>285</v>
      </c>
      <c r="G136" s="66">
        <v>46303</v>
      </c>
      <c r="H136">
        <v>40503417</v>
      </c>
      <c r="I136">
        <v>60</v>
      </c>
      <c r="J136" s="65" t="s">
        <v>1171</v>
      </c>
      <c r="K136" s="65" t="s">
        <v>1172</v>
      </c>
      <c r="L136" s="66">
        <v>46303</v>
      </c>
      <c r="M136" s="65" t="s">
        <v>287</v>
      </c>
      <c r="N136" s="65" t="s">
        <v>793</v>
      </c>
      <c r="O136" s="65" t="s">
        <v>289</v>
      </c>
      <c r="P136" s="66">
        <v>46303</v>
      </c>
      <c r="Q136" s="31">
        <f t="shared" si="4"/>
        <v>430</v>
      </c>
      <c r="R136" s="31">
        <f t="shared" si="5"/>
        <v>687</v>
      </c>
      <c r="S136" s="29">
        <f>IF($Q136&lt;Parâmetros!$E$19,$G136-1,$G136)</f>
        <v>46303</v>
      </c>
    </row>
    <row r="137" spans="1:19" ht="15" customHeight="1" x14ac:dyDescent="0.25">
      <c r="A137" s="116">
        <v>11918</v>
      </c>
      <c r="B137" s="65" t="s">
        <v>64</v>
      </c>
      <c r="C137" s="65" t="s">
        <v>76</v>
      </c>
      <c r="D137" s="66">
        <v>46303</v>
      </c>
      <c r="E137" s="67">
        <v>3.75</v>
      </c>
      <c r="F137" s="65" t="s">
        <v>285</v>
      </c>
      <c r="G137" s="66">
        <v>46303</v>
      </c>
      <c r="H137">
        <v>40520482</v>
      </c>
      <c r="I137">
        <v>20</v>
      </c>
      <c r="J137" s="65" t="s">
        <v>1173</v>
      </c>
      <c r="K137" s="65" t="s">
        <v>1174</v>
      </c>
      <c r="L137" s="66">
        <v>46303</v>
      </c>
      <c r="M137" s="65" t="s">
        <v>287</v>
      </c>
      <c r="N137" s="65" t="s">
        <v>793</v>
      </c>
      <c r="O137" s="65" t="s">
        <v>289</v>
      </c>
      <c r="P137" s="66">
        <v>46303</v>
      </c>
      <c r="Q137" s="31">
        <f t="shared" si="4"/>
        <v>757</v>
      </c>
      <c r="R137" s="31">
        <f t="shared" si="5"/>
        <v>982</v>
      </c>
      <c r="S137" s="29">
        <f>IF($Q137&lt;Parâmetros!$E$19,$G137-1,$G137)</f>
        <v>46303</v>
      </c>
    </row>
    <row r="138" spans="1:19" ht="15" customHeight="1" x14ac:dyDescent="0.25">
      <c r="A138" s="116">
        <v>11918</v>
      </c>
      <c r="B138" s="65" t="s">
        <v>64</v>
      </c>
      <c r="C138" s="65" t="s">
        <v>76</v>
      </c>
      <c r="D138" s="66">
        <v>46304</v>
      </c>
      <c r="E138" s="67">
        <v>0.85</v>
      </c>
      <c r="F138" s="65" t="s">
        <v>285</v>
      </c>
      <c r="G138" s="66">
        <v>46304</v>
      </c>
      <c r="H138">
        <v>40521049</v>
      </c>
      <c r="I138">
        <v>10</v>
      </c>
      <c r="J138" s="65" t="s">
        <v>1487</v>
      </c>
      <c r="K138" s="65" t="s">
        <v>316</v>
      </c>
      <c r="L138" s="66">
        <v>46304</v>
      </c>
      <c r="M138" s="65" t="s">
        <v>287</v>
      </c>
      <c r="N138" s="65" t="s">
        <v>793</v>
      </c>
      <c r="O138" s="65" t="s">
        <v>289</v>
      </c>
      <c r="P138" s="66">
        <v>46304</v>
      </c>
      <c r="Q138" s="31">
        <f t="shared" si="4"/>
        <v>429</v>
      </c>
      <c r="R138" s="31">
        <f t="shared" si="5"/>
        <v>480</v>
      </c>
      <c r="S138" s="29">
        <f>IF($Q138&lt;Parâmetros!$E$19,$G138-1,$G138)</f>
        <v>46304</v>
      </c>
    </row>
    <row r="139" spans="1:19" ht="15" customHeight="1" x14ac:dyDescent="0.25">
      <c r="A139" s="116">
        <v>11918</v>
      </c>
      <c r="B139" s="65" t="s">
        <v>64</v>
      </c>
      <c r="C139" s="65" t="s">
        <v>76</v>
      </c>
      <c r="D139" s="66">
        <v>46304</v>
      </c>
      <c r="E139" s="67">
        <v>3.34</v>
      </c>
      <c r="F139" s="65" t="s">
        <v>285</v>
      </c>
      <c r="G139" s="66">
        <v>46304</v>
      </c>
      <c r="H139">
        <v>40503417</v>
      </c>
      <c r="I139">
        <v>80</v>
      </c>
      <c r="J139" s="65" t="s">
        <v>1488</v>
      </c>
      <c r="K139" s="65" t="s">
        <v>1489</v>
      </c>
      <c r="L139" s="66">
        <v>46304</v>
      </c>
      <c r="M139" s="65" t="s">
        <v>287</v>
      </c>
      <c r="N139" s="65" t="s">
        <v>793</v>
      </c>
      <c r="O139" s="65" t="s">
        <v>289</v>
      </c>
      <c r="P139" s="66">
        <v>46304</v>
      </c>
      <c r="Q139" s="31">
        <f t="shared" si="4"/>
        <v>489</v>
      </c>
      <c r="R139" s="31">
        <f t="shared" si="5"/>
        <v>689</v>
      </c>
      <c r="S139" s="29">
        <f>IF($Q139&lt;Parâmetros!$E$19,$G139-1,$G139)</f>
        <v>46304</v>
      </c>
    </row>
    <row r="140" spans="1:19" ht="15" customHeight="1" x14ac:dyDescent="0.25">
      <c r="A140" s="116">
        <v>11918</v>
      </c>
      <c r="B140" s="65" t="s">
        <v>64</v>
      </c>
      <c r="C140" s="65" t="s">
        <v>76</v>
      </c>
      <c r="D140" s="66">
        <v>46304</v>
      </c>
      <c r="E140" s="67">
        <v>3.89</v>
      </c>
      <c r="F140" s="65" t="s">
        <v>285</v>
      </c>
      <c r="G140" s="66">
        <v>46304</v>
      </c>
      <c r="H140">
        <v>40503417</v>
      </c>
      <c r="I140">
        <v>90</v>
      </c>
      <c r="J140" s="65" t="s">
        <v>1490</v>
      </c>
      <c r="K140" s="65" t="s">
        <v>1491</v>
      </c>
      <c r="L140" s="66">
        <v>46304</v>
      </c>
      <c r="M140" s="65" t="s">
        <v>287</v>
      </c>
      <c r="N140" s="65" t="s">
        <v>793</v>
      </c>
      <c r="O140" s="65" t="s">
        <v>289</v>
      </c>
      <c r="P140" s="66">
        <v>46304</v>
      </c>
      <c r="Q140" s="31">
        <f t="shared" si="4"/>
        <v>753</v>
      </c>
      <c r="R140" s="31">
        <f t="shared" si="5"/>
        <v>986</v>
      </c>
      <c r="S140" s="29">
        <f>IF($Q140&lt;Parâmetros!$E$19,$G140-1,$G140)</f>
        <v>46304</v>
      </c>
    </row>
    <row r="141" spans="1:19" ht="15" customHeight="1" x14ac:dyDescent="0.25">
      <c r="A141" s="116">
        <v>11918</v>
      </c>
      <c r="B141" s="65" t="s">
        <v>64</v>
      </c>
      <c r="C141" s="65" t="s">
        <v>76</v>
      </c>
      <c r="D141" s="66">
        <v>46305</v>
      </c>
      <c r="E141" s="67">
        <v>4.2699999999999996</v>
      </c>
      <c r="F141" s="65" t="s">
        <v>285</v>
      </c>
      <c r="G141" s="66">
        <v>46305</v>
      </c>
      <c r="H141">
        <v>40503417</v>
      </c>
      <c r="I141">
        <v>90</v>
      </c>
      <c r="J141" s="65" t="s">
        <v>1688</v>
      </c>
      <c r="K141" s="65" t="s">
        <v>1689</v>
      </c>
      <c r="L141" s="66">
        <v>46305</v>
      </c>
      <c r="M141" s="65" t="s">
        <v>287</v>
      </c>
      <c r="N141" s="65" t="s">
        <v>793</v>
      </c>
      <c r="O141" s="65" t="s">
        <v>289</v>
      </c>
      <c r="P141" s="66">
        <v>46305</v>
      </c>
      <c r="Q141" s="31">
        <f t="shared" si="4"/>
        <v>431</v>
      </c>
      <c r="R141" s="31">
        <f t="shared" si="5"/>
        <v>688</v>
      </c>
      <c r="S141" s="29">
        <f>IF($Q141&lt;Parâmetros!$E$19,$G141-1,$G141)</f>
        <v>46305</v>
      </c>
    </row>
    <row r="142" spans="1:19" ht="15" customHeight="1" x14ac:dyDescent="0.25">
      <c r="A142" s="116">
        <v>11918</v>
      </c>
      <c r="B142" s="65" t="s">
        <v>64</v>
      </c>
      <c r="C142" s="65" t="s">
        <v>76</v>
      </c>
      <c r="D142" s="66">
        <v>46305</v>
      </c>
      <c r="E142" s="67">
        <v>2.29</v>
      </c>
      <c r="F142" s="65" t="s">
        <v>285</v>
      </c>
      <c r="G142" s="66">
        <v>46305</v>
      </c>
      <c r="H142">
        <v>40503417</v>
      </c>
      <c r="I142">
        <v>90</v>
      </c>
      <c r="J142" s="65" t="s">
        <v>686</v>
      </c>
      <c r="K142" s="65" t="s">
        <v>1690</v>
      </c>
      <c r="L142" s="66">
        <v>46305</v>
      </c>
      <c r="M142" s="65" t="s">
        <v>287</v>
      </c>
      <c r="N142" s="65" t="s">
        <v>793</v>
      </c>
      <c r="O142" s="65" t="s">
        <v>289</v>
      </c>
      <c r="P142" s="66">
        <v>46305</v>
      </c>
      <c r="Q142" s="31">
        <f t="shared" si="4"/>
        <v>755</v>
      </c>
      <c r="R142" s="31">
        <f t="shared" si="5"/>
        <v>892</v>
      </c>
      <c r="S142" s="29">
        <f>IF($Q142&lt;Parâmetros!$E$19,$G142-1,$G142)</f>
        <v>46305</v>
      </c>
    </row>
    <row r="143" spans="1:19" ht="15" customHeight="1" x14ac:dyDescent="0.25">
      <c r="A143" s="116">
        <v>11918</v>
      </c>
      <c r="B143" s="65" t="s">
        <v>64</v>
      </c>
      <c r="C143" s="65" t="s">
        <v>76</v>
      </c>
      <c r="D143" s="66">
        <v>46308</v>
      </c>
      <c r="E143" s="67">
        <v>4.09</v>
      </c>
      <c r="F143" s="65" t="s">
        <v>285</v>
      </c>
      <c r="G143" s="66">
        <v>46307</v>
      </c>
      <c r="H143">
        <v>40520129</v>
      </c>
      <c r="I143">
        <v>10</v>
      </c>
      <c r="J143" s="65" t="s">
        <v>2326</v>
      </c>
      <c r="K143" s="65" t="s">
        <v>2327</v>
      </c>
      <c r="L143" s="66">
        <v>46307</v>
      </c>
      <c r="M143" s="65" t="s">
        <v>287</v>
      </c>
      <c r="N143" s="65" t="s">
        <v>793</v>
      </c>
      <c r="O143" s="65" t="s">
        <v>289</v>
      </c>
      <c r="P143" s="66">
        <v>46308</v>
      </c>
      <c r="Q143" s="31">
        <f t="shared" si="4"/>
        <v>432</v>
      </c>
      <c r="R143" s="31">
        <f t="shared" si="5"/>
        <v>677</v>
      </c>
      <c r="S143" s="29">
        <f>IF($Q143&lt;Parâmetros!$E$19,$G143-1,$G143)</f>
        <v>46307</v>
      </c>
    </row>
    <row r="144" spans="1:19" ht="15" customHeight="1" x14ac:dyDescent="0.25">
      <c r="A144" s="116">
        <v>11950</v>
      </c>
      <c r="B144" s="65" t="s">
        <v>14</v>
      </c>
      <c r="C144" s="65" t="s">
        <v>71</v>
      </c>
      <c r="D144" s="66">
        <v>46300</v>
      </c>
      <c r="E144" s="67">
        <v>5.32</v>
      </c>
      <c r="F144" s="65" t="s">
        <v>285</v>
      </c>
      <c r="G144" s="66">
        <v>46300</v>
      </c>
      <c r="H144">
        <v>40491633</v>
      </c>
      <c r="I144">
        <v>30</v>
      </c>
      <c r="J144" s="65" t="s">
        <v>374</v>
      </c>
      <c r="K144" s="65" t="s">
        <v>375</v>
      </c>
      <c r="L144" s="66">
        <v>46300</v>
      </c>
      <c r="M144" s="65" t="s">
        <v>287</v>
      </c>
      <c r="N144" s="65" t="s">
        <v>793</v>
      </c>
      <c r="O144" s="65" t="s">
        <v>289</v>
      </c>
      <c r="P144" s="66">
        <v>46300</v>
      </c>
      <c r="Q144" s="31">
        <f t="shared" si="4"/>
        <v>940</v>
      </c>
      <c r="R144" s="31">
        <f t="shared" si="5"/>
        <v>1260</v>
      </c>
      <c r="S144" s="29">
        <f>IF($Q144&lt;Parâmetros!$E$19,$G144-1,$G144)</f>
        <v>46300</v>
      </c>
    </row>
    <row r="145" spans="1:19" ht="15" customHeight="1" x14ac:dyDescent="0.25">
      <c r="A145" s="116">
        <v>11950</v>
      </c>
      <c r="B145" s="65" t="s">
        <v>14</v>
      </c>
      <c r="C145" s="65" t="s">
        <v>71</v>
      </c>
      <c r="D145" s="66">
        <v>46300</v>
      </c>
      <c r="E145" s="67">
        <v>1.3</v>
      </c>
      <c r="F145" s="65" t="s">
        <v>285</v>
      </c>
      <c r="G145" s="66">
        <v>46300</v>
      </c>
      <c r="H145">
        <v>40470802</v>
      </c>
      <c r="I145">
        <v>20</v>
      </c>
      <c r="J145" s="65" t="s">
        <v>376</v>
      </c>
      <c r="K145" s="65" t="s">
        <v>377</v>
      </c>
      <c r="L145" s="66">
        <v>46300</v>
      </c>
      <c r="M145" s="65" t="s">
        <v>287</v>
      </c>
      <c r="N145">
        <v>3003564</v>
      </c>
      <c r="O145" s="65" t="s">
        <v>289</v>
      </c>
      <c r="P145" s="66">
        <v>46300</v>
      </c>
      <c r="Q145" s="31">
        <f t="shared" si="4"/>
        <v>1320</v>
      </c>
      <c r="R145" s="31">
        <f t="shared" si="5"/>
        <v>1398</v>
      </c>
      <c r="S145" s="29">
        <f>IF($Q145&lt;Parâmetros!$E$19,$G145-1,$G145)</f>
        <v>46300</v>
      </c>
    </row>
    <row r="146" spans="1:19" ht="15" customHeight="1" x14ac:dyDescent="0.25">
      <c r="A146" s="116">
        <v>11950</v>
      </c>
      <c r="B146" s="65" t="s">
        <v>14</v>
      </c>
      <c r="C146" s="65" t="s">
        <v>71</v>
      </c>
      <c r="D146" s="66">
        <v>46302</v>
      </c>
      <c r="E146" s="67">
        <v>1.64</v>
      </c>
      <c r="F146" s="65" t="s">
        <v>285</v>
      </c>
      <c r="G146" s="66">
        <v>46301</v>
      </c>
      <c r="H146">
        <v>40515467</v>
      </c>
      <c r="I146">
        <v>30</v>
      </c>
      <c r="J146" s="65" t="s">
        <v>952</v>
      </c>
      <c r="K146" s="65" t="s">
        <v>953</v>
      </c>
      <c r="L146" s="66">
        <v>46301</v>
      </c>
      <c r="M146" s="65" t="s">
        <v>287</v>
      </c>
      <c r="N146" s="65" t="s">
        <v>793</v>
      </c>
      <c r="O146" s="65" t="s">
        <v>289</v>
      </c>
      <c r="P146" s="66">
        <v>46302</v>
      </c>
      <c r="Q146" s="31">
        <f t="shared" si="4"/>
        <v>1320</v>
      </c>
      <c r="R146" s="31">
        <f t="shared" si="5"/>
        <v>1418</v>
      </c>
      <c r="S146" s="29">
        <f>IF($Q146&lt;Parâmetros!$E$19,$G146-1,$G146)</f>
        <v>46301</v>
      </c>
    </row>
    <row r="147" spans="1:19" ht="15" customHeight="1" x14ac:dyDescent="0.25">
      <c r="A147" s="116">
        <v>11950</v>
      </c>
      <c r="B147" s="65" t="s">
        <v>14</v>
      </c>
      <c r="C147" s="65" t="s">
        <v>71</v>
      </c>
      <c r="D147" s="66">
        <v>46303</v>
      </c>
      <c r="E147" s="67">
        <v>2.92</v>
      </c>
      <c r="F147" s="65" t="s">
        <v>285</v>
      </c>
      <c r="G147" s="66">
        <v>46302</v>
      </c>
      <c r="H147">
        <v>40523812</v>
      </c>
      <c r="I147">
        <v>10</v>
      </c>
      <c r="J147" s="65" t="s">
        <v>1175</v>
      </c>
      <c r="K147" s="65" t="s">
        <v>1176</v>
      </c>
      <c r="L147" s="66">
        <v>46302</v>
      </c>
      <c r="M147" s="65" t="s">
        <v>287</v>
      </c>
      <c r="N147">
        <v>3004269</v>
      </c>
      <c r="O147" s="65" t="s">
        <v>289</v>
      </c>
      <c r="P147" s="66">
        <v>46303</v>
      </c>
      <c r="Q147" s="31">
        <f t="shared" si="4"/>
        <v>935</v>
      </c>
      <c r="R147" s="31">
        <f t="shared" si="5"/>
        <v>1111</v>
      </c>
      <c r="S147" s="29">
        <f>IF($Q147&lt;Parâmetros!$E$19,$G147-1,$G147)</f>
        <v>46302</v>
      </c>
    </row>
    <row r="148" spans="1:19" ht="15" customHeight="1" x14ac:dyDescent="0.25">
      <c r="A148" s="116">
        <v>11950</v>
      </c>
      <c r="B148" s="65" t="s">
        <v>14</v>
      </c>
      <c r="C148" s="65" t="s">
        <v>71</v>
      </c>
      <c r="D148" s="66">
        <v>46303</v>
      </c>
      <c r="E148" s="67">
        <v>2.42</v>
      </c>
      <c r="F148" s="65" t="s">
        <v>285</v>
      </c>
      <c r="G148" s="66">
        <v>46302</v>
      </c>
      <c r="H148">
        <v>40470802</v>
      </c>
      <c r="I148">
        <v>20</v>
      </c>
      <c r="J148" s="65" t="s">
        <v>1177</v>
      </c>
      <c r="K148" s="65" t="s">
        <v>1178</v>
      </c>
      <c r="L148" s="66">
        <v>46302</v>
      </c>
      <c r="M148" s="65" t="s">
        <v>287</v>
      </c>
      <c r="N148">
        <v>3003564</v>
      </c>
      <c r="O148" s="65" t="s">
        <v>289</v>
      </c>
      <c r="P148" s="66">
        <v>46303</v>
      </c>
      <c r="Q148" s="31">
        <f t="shared" si="4"/>
        <v>1115</v>
      </c>
      <c r="R148" s="31">
        <f t="shared" si="5"/>
        <v>1260</v>
      </c>
      <c r="S148" s="29">
        <f>IF($Q148&lt;Parâmetros!$E$19,$G148-1,$G148)</f>
        <v>46302</v>
      </c>
    </row>
    <row r="149" spans="1:19" ht="15" customHeight="1" x14ac:dyDescent="0.25">
      <c r="A149" s="116">
        <v>11950</v>
      </c>
      <c r="B149" s="65" t="s">
        <v>14</v>
      </c>
      <c r="C149" s="65" t="s">
        <v>71</v>
      </c>
      <c r="D149" s="66">
        <v>46303</v>
      </c>
      <c r="E149" s="67">
        <v>1.52</v>
      </c>
      <c r="F149" s="65" t="s">
        <v>285</v>
      </c>
      <c r="G149" s="66">
        <v>46302</v>
      </c>
      <c r="H149">
        <v>40470802</v>
      </c>
      <c r="I149">
        <v>20</v>
      </c>
      <c r="J149" s="65" t="s">
        <v>1179</v>
      </c>
      <c r="K149" s="65" t="s">
        <v>1180</v>
      </c>
      <c r="L149" s="66">
        <v>46302</v>
      </c>
      <c r="M149" s="65" t="s">
        <v>287</v>
      </c>
      <c r="N149">
        <v>3003564</v>
      </c>
      <c r="O149" s="65" t="s">
        <v>289</v>
      </c>
      <c r="P149" s="66">
        <v>46303</v>
      </c>
      <c r="Q149" s="31">
        <f t="shared" si="4"/>
        <v>1320</v>
      </c>
      <c r="R149" s="31">
        <f t="shared" si="5"/>
        <v>1411</v>
      </c>
      <c r="S149" s="29">
        <f>IF($Q149&lt;Parâmetros!$E$19,$G149-1,$G149)</f>
        <v>46302</v>
      </c>
    </row>
    <row r="150" spans="1:19" ht="15" customHeight="1" x14ac:dyDescent="0.25">
      <c r="A150" s="116">
        <v>12244</v>
      </c>
      <c r="B150" s="65" t="s">
        <v>68</v>
      </c>
      <c r="C150" s="65" t="s">
        <v>79</v>
      </c>
      <c r="D150" s="66">
        <v>46300</v>
      </c>
      <c r="E150" s="67">
        <v>1.55</v>
      </c>
      <c r="F150" s="65" t="s">
        <v>285</v>
      </c>
      <c r="G150" s="66">
        <v>46300</v>
      </c>
      <c r="H150">
        <v>40503926</v>
      </c>
      <c r="I150">
        <v>20</v>
      </c>
      <c r="J150" s="65" t="s">
        <v>391</v>
      </c>
      <c r="K150" s="65" t="s">
        <v>334</v>
      </c>
      <c r="L150" s="66">
        <v>46300</v>
      </c>
      <c r="M150" s="65" t="s">
        <v>387</v>
      </c>
      <c r="N150" s="65" t="s">
        <v>793</v>
      </c>
      <c r="O150" s="65" t="s">
        <v>289</v>
      </c>
      <c r="P150" s="66">
        <v>46300</v>
      </c>
      <c r="Q150" s="31">
        <f t="shared" si="4"/>
        <v>447</v>
      </c>
      <c r="R150" s="31">
        <f t="shared" si="5"/>
        <v>540</v>
      </c>
      <c r="S150" s="29">
        <f>IF($Q150&lt;Parâmetros!$E$19,$G150-1,$G150)</f>
        <v>46300</v>
      </c>
    </row>
    <row r="151" spans="1:19" ht="15" customHeight="1" x14ac:dyDescent="0.25">
      <c r="A151" s="116">
        <v>12244</v>
      </c>
      <c r="B151" s="65" t="s">
        <v>68</v>
      </c>
      <c r="C151" s="65" t="s">
        <v>79</v>
      </c>
      <c r="D151" s="66">
        <v>46300</v>
      </c>
      <c r="E151" s="67">
        <v>2.16</v>
      </c>
      <c r="F151" s="65" t="s">
        <v>285</v>
      </c>
      <c r="G151" s="66">
        <v>46300</v>
      </c>
      <c r="H151">
        <v>40520729</v>
      </c>
      <c r="I151">
        <v>20</v>
      </c>
      <c r="J151" s="65" t="s">
        <v>335</v>
      </c>
      <c r="K151" s="65" t="s">
        <v>392</v>
      </c>
      <c r="L151" s="66">
        <v>46300</v>
      </c>
      <c r="M151" s="65" t="s">
        <v>287</v>
      </c>
      <c r="N151" s="65" t="s">
        <v>793</v>
      </c>
      <c r="O151" s="65" t="s">
        <v>289</v>
      </c>
      <c r="P151" s="66">
        <v>46300</v>
      </c>
      <c r="Q151" s="31">
        <f t="shared" si="4"/>
        <v>540</v>
      </c>
      <c r="R151" s="31">
        <f t="shared" si="5"/>
        <v>670</v>
      </c>
      <c r="S151" s="29">
        <f>IF($Q151&lt;Parâmetros!$E$19,$G151-1,$G151)</f>
        <v>46300</v>
      </c>
    </row>
    <row r="152" spans="1:19" ht="15" customHeight="1" x14ac:dyDescent="0.25">
      <c r="A152" s="116">
        <v>12244</v>
      </c>
      <c r="B152" s="65" t="s">
        <v>68</v>
      </c>
      <c r="C152" s="65" t="s">
        <v>79</v>
      </c>
      <c r="D152" s="66">
        <v>46300</v>
      </c>
      <c r="E152" s="67">
        <v>3.14</v>
      </c>
      <c r="F152" s="65" t="s">
        <v>285</v>
      </c>
      <c r="G152" s="66">
        <v>46300</v>
      </c>
      <c r="H152">
        <v>40522632</v>
      </c>
      <c r="I152">
        <v>30</v>
      </c>
      <c r="J152" s="65" t="s">
        <v>393</v>
      </c>
      <c r="K152" s="65" t="s">
        <v>394</v>
      </c>
      <c r="L152" s="66">
        <v>46300</v>
      </c>
      <c r="M152" s="65" t="s">
        <v>287</v>
      </c>
      <c r="N152" s="65" t="s">
        <v>793</v>
      </c>
      <c r="O152" s="65" t="s">
        <v>289</v>
      </c>
      <c r="P152" s="66">
        <v>46300</v>
      </c>
      <c r="Q152" s="31">
        <f t="shared" si="4"/>
        <v>732</v>
      </c>
      <c r="R152" s="31">
        <f t="shared" si="5"/>
        <v>920</v>
      </c>
      <c r="S152" s="29">
        <f>IF($Q152&lt;Parâmetros!$E$19,$G152-1,$G152)</f>
        <v>46300</v>
      </c>
    </row>
    <row r="153" spans="1:19" ht="15" customHeight="1" x14ac:dyDescent="0.25">
      <c r="A153" s="116">
        <v>12244</v>
      </c>
      <c r="B153" s="65" t="s">
        <v>68</v>
      </c>
      <c r="C153" s="65" t="s">
        <v>79</v>
      </c>
      <c r="D153" s="66">
        <v>46301</v>
      </c>
      <c r="E153" s="67">
        <v>1.25</v>
      </c>
      <c r="F153" s="65" t="s">
        <v>285</v>
      </c>
      <c r="G153" s="66">
        <v>46301</v>
      </c>
      <c r="H153">
        <v>40502109</v>
      </c>
      <c r="I153">
        <v>20</v>
      </c>
      <c r="J153" s="65" t="s">
        <v>709</v>
      </c>
      <c r="K153" s="65" t="s">
        <v>821</v>
      </c>
      <c r="L153" s="66">
        <v>46301</v>
      </c>
      <c r="M153" s="65" t="s">
        <v>287</v>
      </c>
      <c r="N153">
        <v>3006422</v>
      </c>
      <c r="O153" s="65" t="s">
        <v>289</v>
      </c>
      <c r="P153" s="66">
        <v>46301</v>
      </c>
      <c r="Q153" s="31">
        <f t="shared" si="4"/>
        <v>435</v>
      </c>
      <c r="R153" s="31">
        <f t="shared" si="5"/>
        <v>510</v>
      </c>
      <c r="S153" s="29">
        <f>IF($Q153&lt;Parâmetros!$E$19,$G153-1,$G153)</f>
        <v>46301</v>
      </c>
    </row>
    <row r="154" spans="1:19" ht="15" customHeight="1" x14ac:dyDescent="0.25">
      <c r="A154" s="116">
        <v>12244</v>
      </c>
      <c r="B154" s="65" t="s">
        <v>68</v>
      </c>
      <c r="C154" s="65" t="s">
        <v>79</v>
      </c>
      <c r="D154" s="66">
        <v>46301</v>
      </c>
      <c r="E154" s="67">
        <v>0.99</v>
      </c>
      <c r="F154" s="65" t="s">
        <v>285</v>
      </c>
      <c r="G154" s="66">
        <v>46301</v>
      </c>
      <c r="H154">
        <v>40503926</v>
      </c>
      <c r="I154">
        <v>40</v>
      </c>
      <c r="J154" s="65" t="s">
        <v>822</v>
      </c>
      <c r="K154" s="65" t="s">
        <v>556</v>
      </c>
      <c r="L154" s="66">
        <v>46301</v>
      </c>
      <c r="M154" s="65" t="s">
        <v>387</v>
      </c>
      <c r="N154" s="65" t="s">
        <v>793</v>
      </c>
      <c r="O154" s="65" t="s">
        <v>289</v>
      </c>
      <c r="P154" s="66">
        <v>46301</v>
      </c>
      <c r="Q154" s="31">
        <f t="shared" si="4"/>
        <v>511</v>
      </c>
      <c r="R154" s="31">
        <f t="shared" si="5"/>
        <v>570</v>
      </c>
      <c r="S154" s="29">
        <f>IF($Q154&lt;Parâmetros!$E$19,$G154-1,$G154)</f>
        <v>46301</v>
      </c>
    </row>
    <row r="155" spans="1:19" ht="15" customHeight="1" x14ac:dyDescent="0.25">
      <c r="A155" s="116">
        <v>12244</v>
      </c>
      <c r="B155" s="65" t="s">
        <v>68</v>
      </c>
      <c r="C155" s="65" t="s">
        <v>79</v>
      </c>
      <c r="D155" s="66">
        <v>46301</v>
      </c>
      <c r="E155" s="67">
        <v>1.77</v>
      </c>
      <c r="F155" s="65" t="s">
        <v>285</v>
      </c>
      <c r="G155" s="66">
        <v>46301</v>
      </c>
      <c r="H155">
        <v>40510446</v>
      </c>
      <c r="I155">
        <v>10</v>
      </c>
      <c r="J155" s="65" t="s">
        <v>379</v>
      </c>
      <c r="K155" s="65" t="s">
        <v>823</v>
      </c>
      <c r="L155" s="66">
        <v>46301</v>
      </c>
      <c r="M155" s="65" t="s">
        <v>287</v>
      </c>
      <c r="N155" s="65" t="s">
        <v>793</v>
      </c>
      <c r="O155" s="65" t="s">
        <v>289</v>
      </c>
      <c r="P155" s="66">
        <v>46301</v>
      </c>
      <c r="Q155" s="31">
        <f t="shared" si="4"/>
        <v>571</v>
      </c>
      <c r="R155" s="31">
        <f t="shared" si="5"/>
        <v>677</v>
      </c>
      <c r="S155" s="29">
        <f>IF($Q155&lt;Parâmetros!$E$19,$G155-1,$G155)</f>
        <v>46301</v>
      </c>
    </row>
    <row r="156" spans="1:19" ht="15" customHeight="1" x14ac:dyDescent="0.25">
      <c r="A156" s="116">
        <v>12244</v>
      </c>
      <c r="B156" s="65" t="s">
        <v>68</v>
      </c>
      <c r="C156" s="65" t="s">
        <v>79</v>
      </c>
      <c r="D156" s="66">
        <v>46302</v>
      </c>
      <c r="E156" s="67">
        <v>2.62</v>
      </c>
      <c r="F156" s="65" t="s">
        <v>285</v>
      </c>
      <c r="G156" s="66">
        <v>46301</v>
      </c>
      <c r="H156">
        <v>40522896</v>
      </c>
      <c r="I156">
        <v>20</v>
      </c>
      <c r="J156" s="65" t="s">
        <v>299</v>
      </c>
      <c r="K156" s="65" t="s">
        <v>824</v>
      </c>
      <c r="L156" s="66">
        <v>46301</v>
      </c>
      <c r="M156" s="65" t="s">
        <v>287</v>
      </c>
      <c r="N156" s="65" t="s">
        <v>793</v>
      </c>
      <c r="O156" s="65" t="s">
        <v>289</v>
      </c>
      <c r="P156" s="66">
        <v>46302</v>
      </c>
      <c r="Q156" s="31">
        <f t="shared" si="4"/>
        <v>753</v>
      </c>
      <c r="R156" s="31">
        <f t="shared" si="5"/>
        <v>910</v>
      </c>
      <c r="S156" s="29">
        <f>IF($Q156&lt;Parâmetros!$E$19,$G156-1,$G156)</f>
        <v>46301</v>
      </c>
    </row>
    <row r="157" spans="1:19" ht="15" customHeight="1" x14ac:dyDescent="0.25">
      <c r="A157" s="116">
        <v>12244</v>
      </c>
      <c r="B157" s="65" t="s">
        <v>68</v>
      </c>
      <c r="C157" s="65" t="s">
        <v>79</v>
      </c>
      <c r="D157" s="66">
        <v>46302</v>
      </c>
      <c r="E157" s="67">
        <v>2.9</v>
      </c>
      <c r="F157" s="65" t="s">
        <v>285</v>
      </c>
      <c r="G157" s="66">
        <v>46302</v>
      </c>
      <c r="H157">
        <v>40515467</v>
      </c>
      <c r="I157">
        <v>20</v>
      </c>
      <c r="J157" s="65" t="s">
        <v>288</v>
      </c>
      <c r="K157" s="65" t="s">
        <v>295</v>
      </c>
      <c r="L157" s="66">
        <v>46302</v>
      </c>
      <c r="M157" s="65" t="s">
        <v>287</v>
      </c>
      <c r="N157" s="65" t="s">
        <v>793</v>
      </c>
      <c r="O157" s="65" t="s">
        <v>289</v>
      </c>
      <c r="P157" s="66">
        <v>46302</v>
      </c>
      <c r="Q157" s="31">
        <f t="shared" si="4"/>
        <v>426</v>
      </c>
      <c r="R157" s="31">
        <f t="shared" si="5"/>
        <v>600</v>
      </c>
      <c r="S157" s="29">
        <f>IF($Q157&lt;Parâmetros!$E$19,$G157-1,$G157)</f>
        <v>46302</v>
      </c>
    </row>
    <row r="158" spans="1:19" ht="15" customHeight="1" x14ac:dyDescent="0.25">
      <c r="A158" s="116">
        <v>12244</v>
      </c>
      <c r="B158" s="65" t="s">
        <v>68</v>
      </c>
      <c r="C158" s="65" t="s">
        <v>79</v>
      </c>
      <c r="D158" s="66">
        <v>46302</v>
      </c>
      <c r="E158" s="67">
        <v>1.37</v>
      </c>
      <c r="F158" s="65" t="s">
        <v>285</v>
      </c>
      <c r="G158" s="66">
        <v>46302</v>
      </c>
      <c r="H158">
        <v>40522896</v>
      </c>
      <c r="I158">
        <v>20</v>
      </c>
      <c r="J158" s="65" t="s">
        <v>954</v>
      </c>
      <c r="K158" s="65" t="s">
        <v>955</v>
      </c>
      <c r="L158" s="66">
        <v>46302</v>
      </c>
      <c r="M158" s="65" t="s">
        <v>287</v>
      </c>
      <c r="N158" s="65" t="s">
        <v>793</v>
      </c>
      <c r="O158" s="65" t="s">
        <v>289</v>
      </c>
      <c r="P158" s="66">
        <v>46302</v>
      </c>
      <c r="Q158" s="31">
        <f t="shared" si="4"/>
        <v>601</v>
      </c>
      <c r="R158" s="31">
        <f t="shared" si="5"/>
        <v>684</v>
      </c>
      <c r="S158" s="29">
        <f>IF($Q158&lt;Parâmetros!$E$19,$G158-1,$G158)</f>
        <v>46302</v>
      </c>
    </row>
    <row r="159" spans="1:19" ht="15" customHeight="1" x14ac:dyDescent="0.25">
      <c r="A159" s="116">
        <v>12244</v>
      </c>
      <c r="B159" s="65" t="s">
        <v>68</v>
      </c>
      <c r="C159" s="65" t="s">
        <v>79</v>
      </c>
      <c r="D159" s="66">
        <v>46302</v>
      </c>
      <c r="E159" s="67">
        <v>0.89</v>
      </c>
      <c r="F159" s="65" t="s">
        <v>285</v>
      </c>
      <c r="G159" s="66">
        <v>46302</v>
      </c>
      <c r="H159">
        <v>40516841</v>
      </c>
      <c r="I159">
        <v>20</v>
      </c>
      <c r="J159" s="65" t="s">
        <v>956</v>
      </c>
      <c r="K159" s="65" t="s">
        <v>957</v>
      </c>
      <c r="L159" s="66">
        <v>46302</v>
      </c>
      <c r="M159" s="65" t="s">
        <v>287</v>
      </c>
      <c r="N159" s="65" t="s">
        <v>793</v>
      </c>
      <c r="O159" s="65" t="s">
        <v>289</v>
      </c>
      <c r="P159" s="66">
        <v>46302</v>
      </c>
      <c r="Q159" s="31">
        <f t="shared" si="4"/>
        <v>752</v>
      </c>
      <c r="R159" s="31">
        <f t="shared" si="5"/>
        <v>805</v>
      </c>
      <c r="S159" s="29">
        <f>IF($Q159&lt;Parâmetros!$E$19,$G159-1,$G159)</f>
        <v>46302</v>
      </c>
    </row>
    <row r="160" spans="1:19" ht="15" customHeight="1" x14ac:dyDescent="0.25">
      <c r="A160" s="116">
        <v>12244</v>
      </c>
      <c r="B160" s="65" t="s">
        <v>68</v>
      </c>
      <c r="C160" s="65" t="s">
        <v>79</v>
      </c>
      <c r="D160" s="66">
        <v>46302</v>
      </c>
      <c r="E160" s="67">
        <v>1.79</v>
      </c>
      <c r="F160" s="65" t="s">
        <v>285</v>
      </c>
      <c r="G160" s="66">
        <v>46302</v>
      </c>
      <c r="H160">
        <v>40523246</v>
      </c>
      <c r="I160">
        <v>20</v>
      </c>
      <c r="J160" s="65" t="s">
        <v>958</v>
      </c>
      <c r="K160" s="65" t="s">
        <v>959</v>
      </c>
      <c r="L160" s="66">
        <v>46302</v>
      </c>
      <c r="M160" s="65" t="s">
        <v>287</v>
      </c>
      <c r="N160" s="65" t="s">
        <v>793</v>
      </c>
      <c r="O160" s="65" t="s">
        <v>289</v>
      </c>
      <c r="P160" s="66">
        <v>46302</v>
      </c>
      <c r="Q160" s="31">
        <f t="shared" si="4"/>
        <v>806</v>
      </c>
      <c r="R160" s="31">
        <f t="shared" si="5"/>
        <v>913</v>
      </c>
      <c r="S160" s="29">
        <f>IF($Q160&lt;Parâmetros!$E$19,$G160-1,$G160)</f>
        <v>46302</v>
      </c>
    </row>
    <row r="161" spans="1:19" ht="15" customHeight="1" x14ac:dyDescent="0.25">
      <c r="A161" s="116">
        <v>12244</v>
      </c>
      <c r="B161" s="65" t="s">
        <v>68</v>
      </c>
      <c r="C161" s="65" t="s">
        <v>79</v>
      </c>
      <c r="D161" s="66">
        <v>46303</v>
      </c>
      <c r="E161" s="67">
        <v>0.92</v>
      </c>
      <c r="F161" s="65" t="s">
        <v>285</v>
      </c>
      <c r="G161" s="66">
        <v>46303</v>
      </c>
      <c r="H161">
        <v>40523355</v>
      </c>
      <c r="I161">
        <v>10</v>
      </c>
      <c r="J161" s="65" t="s">
        <v>1181</v>
      </c>
      <c r="K161" s="65" t="s">
        <v>1182</v>
      </c>
      <c r="L161" s="66">
        <v>46303</v>
      </c>
      <c r="M161" s="65" t="s">
        <v>287</v>
      </c>
      <c r="N161" s="65" t="s">
        <v>793</v>
      </c>
      <c r="O161" s="65" t="s">
        <v>289</v>
      </c>
      <c r="P161" s="66">
        <v>46303</v>
      </c>
      <c r="Q161" s="31">
        <f t="shared" si="4"/>
        <v>425</v>
      </c>
      <c r="R161" s="31">
        <f t="shared" si="5"/>
        <v>480</v>
      </c>
      <c r="S161" s="29">
        <f>IF($Q161&lt;Parâmetros!$E$19,$G161-1,$G161)</f>
        <v>46303</v>
      </c>
    </row>
    <row r="162" spans="1:19" ht="15" customHeight="1" x14ac:dyDescent="0.25">
      <c r="A162" s="116">
        <v>12244</v>
      </c>
      <c r="B162" s="65" t="s">
        <v>68</v>
      </c>
      <c r="C162" s="65" t="s">
        <v>79</v>
      </c>
      <c r="D162" s="66">
        <v>46303</v>
      </c>
      <c r="E162" s="67">
        <v>2.98</v>
      </c>
      <c r="F162" s="65" t="s">
        <v>285</v>
      </c>
      <c r="G162" s="66">
        <v>46303</v>
      </c>
      <c r="H162">
        <v>40523777</v>
      </c>
      <c r="I162">
        <v>10</v>
      </c>
      <c r="J162" s="65" t="s">
        <v>1183</v>
      </c>
      <c r="K162" s="65" t="s">
        <v>292</v>
      </c>
      <c r="L162" s="66">
        <v>46303</v>
      </c>
      <c r="M162" s="65" t="s">
        <v>287</v>
      </c>
      <c r="N162" s="65" t="s">
        <v>793</v>
      </c>
      <c r="O162" s="65" t="s">
        <v>289</v>
      </c>
      <c r="P162" s="66">
        <v>46303</v>
      </c>
      <c r="Q162" s="31">
        <f t="shared" si="4"/>
        <v>480</v>
      </c>
      <c r="R162" s="31">
        <f t="shared" si="5"/>
        <v>660</v>
      </c>
      <c r="S162" s="29">
        <f>IF($Q162&lt;Parâmetros!$E$19,$G162-1,$G162)</f>
        <v>46303</v>
      </c>
    </row>
    <row r="163" spans="1:19" ht="15" customHeight="1" x14ac:dyDescent="0.25">
      <c r="A163" s="116">
        <v>12244</v>
      </c>
      <c r="B163" s="65" t="s">
        <v>68</v>
      </c>
      <c r="C163" s="65" t="s">
        <v>79</v>
      </c>
      <c r="D163" s="66">
        <v>46303</v>
      </c>
      <c r="E163" s="67">
        <v>1.5</v>
      </c>
      <c r="F163" s="65" t="s">
        <v>285</v>
      </c>
      <c r="G163" s="66">
        <v>46303</v>
      </c>
      <c r="H163">
        <v>40523379</v>
      </c>
      <c r="I163">
        <v>30</v>
      </c>
      <c r="J163" s="65" t="s">
        <v>1184</v>
      </c>
      <c r="K163" s="65" t="s">
        <v>673</v>
      </c>
      <c r="L163" s="66">
        <v>46303</v>
      </c>
      <c r="M163" s="65" t="s">
        <v>287</v>
      </c>
      <c r="N163" s="65" t="s">
        <v>793</v>
      </c>
      <c r="O163" s="65" t="s">
        <v>289</v>
      </c>
      <c r="P163" s="66">
        <v>46303</v>
      </c>
      <c r="Q163" s="31">
        <f t="shared" si="4"/>
        <v>660</v>
      </c>
      <c r="R163" s="31">
        <f t="shared" si="5"/>
        <v>750</v>
      </c>
      <c r="S163" s="29">
        <f>IF($Q163&lt;Parâmetros!$E$19,$G163-1,$G163)</f>
        <v>46303</v>
      </c>
    </row>
    <row r="164" spans="1:19" ht="15" customHeight="1" x14ac:dyDescent="0.25">
      <c r="A164" s="116">
        <v>12244</v>
      </c>
      <c r="B164" s="65" t="s">
        <v>68</v>
      </c>
      <c r="C164" s="65" t="s">
        <v>79</v>
      </c>
      <c r="D164" s="66">
        <v>46303</v>
      </c>
      <c r="E164" s="67">
        <v>1.69</v>
      </c>
      <c r="F164" s="65" t="s">
        <v>285</v>
      </c>
      <c r="G164" s="66">
        <v>46303</v>
      </c>
      <c r="H164">
        <v>40523777</v>
      </c>
      <c r="I164">
        <v>10</v>
      </c>
      <c r="J164" s="65" t="s">
        <v>1185</v>
      </c>
      <c r="K164" s="65" t="s">
        <v>1186</v>
      </c>
      <c r="L164" s="66">
        <v>46303</v>
      </c>
      <c r="M164" s="65" t="s">
        <v>287</v>
      </c>
      <c r="N164" s="65" t="s">
        <v>793</v>
      </c>
      <c r="O164" s="65" t="s">
        <v>289</v>
      </c>
      <c r="P164" s="66">
        <v>46303</v>
      </c>
      <c r="Q164" s="31">
        <f t="shared" si="4"/>
        <v>814</v>
      </c>
      <c r="R164" s="31">
        <f t="shared" si="5"/>
        <v>915</v>
      </c>
      <c r="S164" s="29">
        <f>IF($Q164&lt;Parâmetros!$E$19,$G164-1,$G164)</f>
        <v>46303</v>
      </c>
    </row>
    <row r="165" spans="1:19" ht="15" customHeight="1" x14ac:dyDescent="0.25">
      <c r="A165" s="116">
        <v>12244</v>
      </c>
      <c r="B165" s="65" t="s">
        <v>68</v>
      </c>
      <c r="C165" s="65" t="s">
        <v>79</v>
      </c>
      <c r="D165" s="66">
        <v>46305</v>
      </c>
      <c r="E165" s="67">
        <v>0.56999999999999995</v>
      </c>
      <c r="F165" s="65" t="s">
        <v>285</v>
      </c>
      <c r="G165" s="66">
        <v>46305</v>
      </c>
      <c r="H165">
        <v>40523246</v>
      </c>
      <c r="I165">
        <v>20</v>
      </c>
      <c r="J165" s="65" t="s">
        <v>1691</v>
      </c>
      <c r="K165" s="65" t="s">
        <v>1692</v>
      </c>
      <c r="L165" s="66">
        <v>46305</v>
      </c>
      <c r="M165" s="65" t="s">
        <v>287</v>
      </c>
      <c r="N165" s="65" t="s">
        <v>793</v>
      </c>
      <c r="O165" s="65" t="s">
        <v>289</v>
      </c>
      <c r="P165" s="66">
        <v>46305</v>
      </c>
      <c r="Q165" s="31">
        <f t="shared" si="4"/>
        <v>430</v>
      </c>
      <c r="R165" s="31">
        <f t="shared" si="5"/>
        <v>465</v>
      </c>
      <c r="S165" s="29">
        <f>IF($Q165&lt;Parâmetros!$E$19,$G165-1,$G165)</f>
        <v>46305</v>
      </c>
    </row>
    <row r="166" spans="1:19" ht="15" customHeight="1" x14ac:dyDescent="0.25">
      <c r="A166" s="116">
        <v>12244</v>
      </c>
      <c r="B166" s="65" t="s">
        <v>68</v>
      </c>
      <c r="C166" s="65" t="s">
        <v>79</v>
      </c>
      <c r="D166" s="66">
        <v>46305</v>
      </c>
      <c r="E166" s="67">
        <v>0.56000000000000005</v>
      </c>
      <c r="F166" s="65" t="s">
        <v>285</v>
      </c>
      <c r="G166" s="66">
        <v>46305</v>
      </c>
      <c r="H166">
        <v>40522900</v>
      </c>
      <c r="I166">
        <v>20</v>
      </c>
      <c r="J166" s="65" t="s">
        <v>1693</v>
      </c>
      <c r="K166" s="65" t="s">
        <v>1694</v>
      </c>
      <c r="L166" s="66">
        <v>46305</v>
      </c>
      <c r="M166" s="65" t="s">
        <v>287</v>
      </c>
      <c r="N166" s="65" t="s">
        <v>793</v>
      </c>
      <c r="O166" s="65" t="s">
        <v>289</v>
      </c>
      <c r="P166" s="66">
        <v>46305</v>
      </c>
      <c r="Q166" s="31">
        <f t="shared" si="4"/>
        <v>466</v>
      </c>
      <c r="R166" s="31">
        <f t="shared" si="5"/>
        <v>500</v>
      </c>
      <c r="S166" s="29">
        <f>IF($Q166&lt;Parâmetros!$E$19,$G166-1,$G166)</f>
        <v>46305</v>
      </c>
    </row>
    <row r="167" spans="1:19" ht="15" customHeight="1" x14ac:dyDescent="0.25">
      <c r="A167" s="116">
        <v>12244</v>
      </c>
      <c r="B167" s="65" t="s">
        <v>68</v>
      </c>
      <c r="C167" s="65" t="s">
        <v>79</v>
      </c>
      <c r="D167" s="66">
        <v>46305</v>
      </c>
      <c r="E167" s="67">
        <v>3.15</v>
      </c>
      <c r="F167" s="65" t="s">
        <v>285</v>
      </c>
      <c r="G167" s="66">
        <v>46305</v>
      </c>
      <c r="H167">
        <v>40508401</v>
      </c>
      <c r="I167">
        <v>60</v>
      </c>
      <c r="J167" s="65" t="s">
        <v>1695</v>
      </c>
      <c r="K167" s="65" t="s">
        <v>1553</v>
      </c>
      <c r="L167" s="66">
        <v>46305</v>
      </c>
      <c r="M167" s="65" t="s">
        <v>1696</v>
      </c>
      <c r="N167" s="65" t="s">
        <v>793</v>
      </c>
      <c r="O167" s="65" t="s">
        <v>289</v>
      </c>
      <c r="P167" s="66">
        <v>46305</v>
      </c>
      <c r="Q167" s="31">
        <f t="shared" si="4"/>
        <v>501</v>
      </c>
      <c r="R167" s="31">
        <f t="shared" si="5"/>
        <v>690</v>
      </c>
      <c r="S167" s="29">
        <f>IF($Q167&lt;Parâmetros!$E$19,$G167-1,$G167)</f>
        <v>46305</v>
      </c>
    </row>
    <row r="168" spans="1:19" ht="15" customHeight="1" x14ac:dyDescent="0.25">
      <c r="A168" s="116">
        <v>12244</v>
      </c>
      <c r="B168" s="65" t="s">
        <v>68</v>
      </c>
      <c r="C168" s="65" t="s">
        <v>79</v>
      </c>
      <c r="D168" s="66">
        <v>46305</v>
      </c>
      <c r="E168" s="67">
        <v>2.79</v>
      </c>
      <c r="F168" s="65" t="s">
        <v>285</v>
      </c>
      <c r="G168" s="66">
        <v>46305</v>
      </c>
      <c r="H168">
        <v>40508401</v>
      </c>
      <c r="I168">
        <v>60</v>
      </c>
      <c r="J168" s="65" t="s">
        <v>1697</v>
      </c>
      <c r="K168" s="65" t="s">
        <v>1698</v>
      </c>
      <c r="L168" s="66">
        <v>46305</v>
      </c>
      <c r="M168" s="65" t="s">
        <v>1696</v>
      </c>
      <c r="N168" s="65" t="s">
        <v>793</v>
      </c>
      <c r="O168" s="65" t="s">
        <v>289</v>
      </c>
      <c r="P168" s="66">
        <v>46305</v>
      </c>
      <c r="Q168" s="31">
        <f t="shared" si="4"/>
        <v>753</v>
      </c>
      <c r="R168" s="31">
        <f t="shared" si="5"/>
        <v>920</v>
      </c>
      <c r="S168" s="29">
        <f>IF($Q168&lt;Parâmetros!$E$19,$G168-1,$G168)</f>
        <v>46305</v>
      </c>
    </row>
    <row r="169" spans="1:19" ht="15" customHeight="1" x14ac:dyDescent="0.25">
      <c r="A169" s="116">
        <v>12244</v>
      </c>
      <c r="B169" s="65" t="s">
        <v>68</v>
      </c>
      <c r="C169" s="65" t="s">
        <v>79</v>
      </c>
      <c r="D169" s="66">
        <v>46306</v>
      </c>
      <c r="E169" s="67">
        <v>4.42</v>
      </c>
      <c r="F169" s="65" t="s">
        <v>285</v>
      </c>
      <c r="G169" s="66">
        <v>46306</v>
      </c>
      <c r="H169">
        <v>40508403</v>
      </c>
      <c r="I169">
        <v>60</v>
      </c>
      <c r="J169" s="65" t="s">
        <v>1699</v>
      </c>
      <c r="K169" s="65" t="s">
        <v>1700</v>
      </c>
      <c r="L169" s="66">
        <v>46306</v>
      </c>
      <c r="M169" s="65" t="s">
        <v>1696</v>
      </c>
      <c r="N169" s="65" t="s">
        <v>793</v>
      </c>
      <c r="O169" s="65" t="s">
        <v>289</v>
      </c>
      <c r="P169" s="66">
        <v>46306</v>
      </c>
      <c r="Q169" s="31">
        <f t="shared" si="4"/>
        <v>425</v>
      </c>
      <c r="R169" s="31">
        <f t="shared" si="5"/>
        <v>690</v>
      </c>
      <c r="S169" s="29">
        <f>IF($Q169&lt;Parâmetros!$E$19,$G169-1,$G169)</f>
        <v>46306</v>
      </c>
    </row>
    <row r="170" spans="1:19" ht="15" customHeight="1" x14ac:dyDescent="0.25">
      <c r="A170" s="116">
        <v>12244</v>
      </c>
      <c r="B170" s="65" t="s">
        <v>68</v>
      </c>
      <c r="C170" s="65" t="s">
        <v>79</v>
      </c>
      <c r="D170" s="66">
        <v>46306</v>
      </c>
      <c r="E170" s="67">
        <v>0.84</v>
      </c>
      <c r="F170" s="65" t="s">
        <v>285</v>
      </c>
      <c r="G170" s="66">
        <v>46306</v>
      </c>
      <c r="H170">
        <v>40508403</v>
      </c>
      <c r="I170">
        <v>60</v>
      </c>
      <c r="J170" s="65" t="s">
        <v>363</v>
      </c>
      <c r="K170" s="65" t="s">
        <v>1701</v>
      </c>
      <c r="L170" s="66">
        <v>46306</v>
      </c>
      <c r="M170" s="65" t="s">
        <v>1696</v>
      </c>
      <c r="N170" s="65" t="s">
        <v>793</v>
      </c>
      <c r="O170" s="65" t="s">
        <v>289</v>
      </c>
      <c r="P170" s="66">
        <v>46306</v>
      </c>
      <c r="Q170" s="31">
        <f t="shared" si="4"/>
        <v>750</v>
      </c>
      <c r="R170" s="31">
        <f t="shared" si="5"/>
        <v>800</v>
      </c>
      <c r="S170" s="29">
        <f>IF($Q170&lt;Parâmetros!$E$19,$G170-1,$G170)</f>
        <v>46306</v>
      </c>
    </row>
    <row r="171" spans="1:19" ht="15" customHeight="1" x14ac:dyDescent="0.25">
      <c r="A171" s="116">
        <v>12244</v>
      </c>
      <c r="B171" s="65" t="s">
        <v>68</v>
      </c>
      <c r="C171" s="65" t="s">
        <v>79</v>
      </c>
      <c r="D171" s="66">
        <v>46306</v>
      </c>
      <c r="E171" s="67">
        <v>2.0099999999999998</v>
      </c>
      <c r="F171" s="65" t="s">
        <v>285</v>
      </c>
      <c r="G171" s="66">
        <v>46306</v>
      </c>
      <c r="H171">
        <v>40524850</v>
      </c>
      <c r="I171">
        <v>10</v>
      </c>
      <c r="J171" s="65" t="s">
        <v>1702</v>
      </c>
      <c r="K171" s="65" t="s">
        <v>1703</v>
      </c>
      <c r="L171" s="66">
        <v>46306</v>
      </c>
      <c r="M171" s="65" t="s">
        <v>287</v>
      </c>
      <c r="N171">
        <v>3003736</v>
      </c>
      <c r="O171" s="65" t="s">
        <v>289</v>
      </c>
      <c r="P171" s="66">
        <v>46306</v>
      </c>
      <c r="Q171" s="31">
        <f t="shared" si="4"/>
        <v>801</v>
      </c>
      <c r="R171" s="31">
        <f t="shared" si="5"/>
        <v>921</v>
      </c>
      <c r="S171" s="29">
        <f>IF($Q171&lt;Parâmetros!$E$19,$G171-1,$G171)</f>
        <v>46306</v>
      </c>
    </row>
    <row r="172" spans="1:19" ht="15" customHeight="1" x14ac:dyDescent="0.25">
      <c r="A172" s="116">
        <v>12244</v>
      </c>
      <c r="B172" s="65" t="s">
        <v>68</v>
      </c>
      <c r="C172" s="65" t="s">
        <v>79</v>
      </c>
      <c r="D172" s="66">
        <v>46307</v>
      </c>
      <c r="E172" s="67">
        <v>1.01</v>
      </c>
      <c r="F172" s="65" t="s">
        <v>285</v>
      </c>
      <c r="G172" s="66">
        <v>46307</v>
      </c>
      <c r="H172">
        <v>40525119</v>
      </c>
      <c r="I172">
        <v>20</v>
      </c>
      <c r="J172" s="65" t="s">
        <v>2328</v>
      </c>
      <c r="K172" s="65" t="s">
        <v>2329</v>
      </c>
      <c r="L172" s="66">
        <v>46307</v>
      </c>
      <c r="M172" s="65" t="s">
        <v>287</v>
      </c>
      <c r="N172">
        <v>3002826</v>
      </c>
      <c r="O172" s="65" t="s">
        <v>289</v>
      </c>
      <c r="P172" s="66">
        <v>46307</v>
      </c>
      <c r="Q172" s="31">
        <f t="shared" si="4"/>
        <v>449</v>
      </c>
      <c r="R172" s="31">
        <f t="shared" si="5"/>
        <v>510</v>
      </c>
      <c r="S172" s="29">
        <f>IF($Q172&lt;Parâmetros!$E$19,$G172-1,$G172)</f>
        <v>46307</v>
      </c>
    </row>
    <row r="173" spans="1:19" ht="15" customHeight="1" x14ac:dyDescent="0.25">
      <c r="A173" s="116">
        <v>12244</v>
      </c>
      <c r="B173" s="65" t="s">
        <v>68</v>
      </c>
      <c r="C173" s="65" t="s">
        <v>79</v>
      </c>
      <c r="D173" s="66">
        <v>46307</v>
      </c>
      <c r="E173" s="67">
        <v>1</v>
      </c>
      <c r="F173" s="65" t="s">
        <v>285</v>
      </c>
      <c r="G173" s="66">
        <v>46307</v>
      </c>
      <c r="H173">
        <v>40525088</v>
      </c>
      <c r="I173">
        <v>30</v>
      </c>
      <c r="J173" s="65" t="s">
        <v>2330</v>
      </c>
      <c r="K173" s="65" t="s">
        <v>2331</v>
      </c>
      <c r="L173" s="66">
        <v>46307</v>
      </c>
      <c r="M173" s="65" t="s">
        <v>287</v>
      </c>
      <c r="N173" s="65" t="s">
        <v>793</v>
      </c>
      <c r="O173" s="65" t="s">
        <v>289</v>
      </c>
      <c r="P173" s="66">
        <v>46307</v>
      </c>
      <c r="Q173" s="31">
        <f t="shared" si="4"/>
        <v>510</v>
      </c>
      <c r="R173" s="31">
        <f t="shared" si="5"/>
        <v>570</v>
      </c>
      <c r="S173" s="29">
        <f>IF($Q173&lt;Parâmetros!$E$19,$G173-1,$G173)</f>
        <v>46307</v>
      </c>
    </row>
    <row r="174" spans="1:19" ht="15" customHeight="1" x14ac:dyDescent="0.25">
      <c r="A174" s="116">
        <v>12244</v>
      </c>
      <c r="B174" s="65" t="s">
        <v>68</v>
      </c>
      <c r="C174" s="65" t="s">
        <v>79</v>
      </c>
      <c r="D174" s="66">
        <v>46307</v>
      </c>
      <c r="E174" s="67">
        <v>2.33</v>
      </c>
      <c r="F174" s="65" t="s">
        <v>285</v>
      </c>
      <c r="G174" s="66">
        <v>46307</v>
      </c>
      <c r="H174">
        <v>40525202</v>
      </c>
      <c r="I174">
        <v>10</v>
      </c>
      <c r="J174" s="65" t="s">
        <v>2332</v>
      </c>
      <c r="K174" s="65" t="s">
        <v>2333</v>
      </c>
      <c r="L174" s="66">
        <v>46307</v>
      </c>
      <c r="M174" s="65" t="s">
        <v>287</v>
      </c>
      <c r="N174">
        <v>3002655</v>
      </c>
      <c r="O174" s="65" t="s">
        <v>289</v>
      </c>
      <c r="P174" s="66">
        <v>46307</v>
      </c>
      <c r="Q174" s="31">
        <f t="shared" si="4"/>
        <v>570</v>
      </c>
      <c r="R174" s="31">
        <f t="shared" si="5"/>
        <v>710</v>
      </c>
      <c r="S174" s="29">
        <f>IF($Q174&lt;Parâmetros!$E$19,$G174-1,$G174)</f>
        <v>46307</v>
      </c>
    </row>
    <row r="175" spans="1:19" ht="15" customHeight="1" x14ac:dyDescent="0.25">
      <c r="A175" s="116">
        <v>12244</v>
      </c>
      <c r="B175" s="65" t="s">
        <v>68</v>
      </c>
      <c r="C175" s="65" t="s">
        <v>79</v>
      </c>
      <c r="D175" s="66">
        <v>46307</v>
      </c>
      <c r="E175" s="67">
        <v>1.67</v>
      </c>
      <c r="F175" s="65" t="s">
        <v>285</v>
      </c>
      <c r="G175" s="66">
        <v>46307</v>
      </c>
      <c r="H175">
        <v>40519835</v>
      </c>
      <c r="I175">
        <v>20</v>
      </c>
      <c r="J175" s="65" t="s">
        <v>2334</v>
      </c>
      <c r="K175" s="65" t="s">
        <v>1436</v>
      </c>
      <c r="L175" s="66">
        <v>46307</v>
      </c>
      <c r="M175" s="65" t="s">
        <v>287</v>
      </c>
      <c r="N175">
        <v>3007063</v>
      </c>
      <c r="O175" s="65" t="s">
        <v>289</v>
      </c>
      <c r="P175" s="66">
        <v>46307</v>
      </c>
      <c r="Q175" s="31">
        <f t="shared" si="4"/>
        <v>770</v>
      </c>
      <c r="R175" s="31">
        <f t="shared" si="5"/>
        <v>870</v>
      </c>
      <c r="S175" s="29">
        <f>IF($Q175&lt;Parâmetros!$E$19,$G175-1,$G175)</f>
        <v>46307</v>
      </c>
    </row>
    <row r="176" spans="1:19" ht="15" customHeight="1" x14ac:dyDescent="0.25">
      <c r="A176" s="116">
        <v>12291</v>
      </c>
      <c r="B176" s="65" t="s">
        <v>395</v>
      </c>
      <c r="C176" s="65" t="s">
        <v>71</v>
      </c>
      <c r="D176" s="66">
        <v>46300</v>
      </c>
      <c r="E176" s="67">
        <v>3</v>
      </c>
      <c r="F176" s="65" t="s">
        <v>285</v>
      </c>
      <c r="G176" s="66">
        <v>46300</v>
      </c>
      <c r="H176">
        <v>40516841</v>
      </c>
      <c r="I176">
        <v>40</v>
      </c>
      <c r="J176" s="65" t="s">
        <v>398</v>
      </c>
      <c r="K176" s="65" t="s">
        <v>399</v>
      </c>
      <c r="L176" s="66">
        <v>46300</v>
      </c>
      <c r="M176" s="65" t="s">
        <v>287</v>
      </c>
      <c r="N176" s="65" t="s">
        <v>793</v>
      </c>
      <c r="O176" s="65" t="s">
        <v>289</v>
      </c>
      <c r="P176" s="66">
        <v>46300</v>
      </c>
      <c r="Q176" s="31">
        <f t="shared" si="4"/>
        <v>441</v>
      </c>
      <c r="R176" s="31">
        <f t="shared" si="5"/>
        <v>621</v>
      </c>
      <c r="S176" s="29">
        <f>IF($Q176&lt;Parâmetros!$E$19,$G176-1,$G176)</f>
        <v>46300</v>
      </c>
    </row>
    <row r="177" spans="1:19" ht="15" customHeight="1" x14ac:dyDescent="0.25">
      <c r="A177" s="116">
        <v>12291</v>
      </c>
      <c r="B177" s="65" t="s">
        <v>395</v>
      </c>
      <c r="C177" s="65" t="s">
        <v>71</v>
      </c>
      <c r="D177" s="66">
        <v>46300</v>
      </c>
      <c r="E177" s="67">
        <v>0.9</v>
      </c>
      <c r="F177" s="65" t="s">
        <v>285</v>
      </c>
      <c r="G177" s="66">
        <v>46300</v>
      </c>
      <c r="H177">
        <v>40522632</v>
      </c>
      <c r="I177">
        <v>20</v>
      </c>
      <c r="J177" s="65" t="s">
        <v>400</v>
      </c>
      <c r="K177" s="65" t="s">
        <v>401</v>
      </c>
      <c r="L177" s="66">
        <v>46300</v>
      </c>
      <c r="M177" s="65" t="s">
        <v>287</v>
      </c>
      <c r="N177" s="65" t="s">
        <v>793</v>
      </c>
      <c r="O177" s="65" t="s">
        <v>289</v>
      </c>
      <c r="P177" s="66">
        <v>46300</v>
      </c>
      <c r="Q177" s="31">
        <f t="shared" si="4"/>
        <v>635</v>
      </c>
      <c r="R177" s="31">
        <f t="shared" si="5"/>
        <v>689</v>
      </c>
      <c r="S177" s="29">
        <f>IF($Q177&lt;Parâmetros!$E$19,$G177-1,$G177)</f>
        <v>46300</v>
      </c>
    </row>
    <row r="178" spans="1:19" ht="15" customHeight="1" x14ac:dyDescent="0.25">
      <c r="A178" s="116">
        <v>12291</v>
      </c>
      <c r="B178" s="65" t="s">
        <v>395</v>
      </c>
      <c r="C178" s="65" t="s">
        <v>71</v>
      </c>
      <c r="D178" s="66">
        <v>46300</v>
      </c>
      <c r="E178" s="67">
        <v>3.92</v>
      </c>
      <c r="F178" s="65" t="s">
        <v>285</v>
      </c>
      <c r="G178" s="66">
        <v>46300</v>
      </c>
      <c r="H178">
        <v>40522632</v>
      </c>
      <c r="I178">
        <v>20</v>
      </c>
      <c r="J178" s="65" t="s">
        <v>402</v>
      </c>
      <c r="K178" s="65" t="s">
        <v>403</v>
      </c>
      <c r="L178" s="66">
        <v>46300</v>
      </c>
      <c r="M178" s="65" t="s">
        <v>287</v>
      </c>
      <c r="N178" s="65" t="s">
        <v>793</v>
      </c>
      <c r="O178" s="65" t="s">
        <v>289</v>
      </c>
      <c r="P178" s="66">
        <v>46300</v>
      </c>
      <c r="Q178" s="31">
        <f t="shared" si="4"/>
        <v>756</v>
      </c>
      <c r="R178" s="31">
        <f t="shared" si="5"/>
        <v>991</v>
      </c>
      <c r="S178" s="29">
        <f>IF($Q178&lt;Parâmetros!$E$19,$G178-1,$G178)</f>
        <v>46300</v>
      </c>
    </row>
    <row r="179" spans="1:19" ht="15" customHeight="1" x14ac:dyDescent="0.25">
      <c r="A179" s="116">
        <v>12291</v>
      </c>
      <c r="B179" s="65" t="s">
        <v>395</v>
      </c>
      <c r="C179" s="65" t="s">
        <v>71</v>
      </c>
      <c r="D179" s="66">
        <v>46301</v>
      </c>
      <c r="E179" s="67">
        <v>4.04</v>
      </c>
      <c r="F179" s="65" t="s">
        <v>285</v>
      </c>
      <c r="G179" s="66">
        <v>46301</v>
      </c>
      <c r="H179">
        <v>40522901</v>
      </c>
      <c r="I179">
        <v>10</v>
      </c>
      <c r="J179" s="65" t="s">
        <v>825</v>
      </c>
      <c r="K179" s="65" t="s">
        <v>826</v>
      </c>
      <c r="L179" s="66">
        <v>46301</v>
      </c>
      <c r="M179" s="65" t="s">
        <v>287</v>
      </c>
      <c r="N179" s="65" t="s">
        <v>793</v>
      </c>
      <c r="O179" s="65" t="s">
        <v>289</v>
      </c>
      <c r="P179" s="66">
        <v>46301</v>
      </c>
      <c r="Q179" s="31">
        <f t="shared" si="4"/>
        <v>440</v>
      </c>
      <c r="R179" s="31">
        <f t="shared" si="5"/>
        <v>682</v>
      </c>
      <c r="S179" s="29">
        <f>IF($Q179&lt;Parâmetros!$E$19,$G179-1,$G179)</f>
        <v>46301</v>
      </c>
    </row>
    <row r="180" spans="1:19" ht="15" customHeight="1" x14ac:dyDescent="0.25">
      <c r="A180" s="116">
        <v>12291</v>
      </c>
      <c r="B180" s="65" t="s">
        <v>395</v>
      </c>
      <c r="C180" s="65" t="s">
        <v>71</v>
      </c>
      <c r="D180" s="66">
        <v>46301</v>
      </c>
      <c r="E180" s="67">
        <v>3.9</v>
      </c>
      <c r="F180" s="65" t="s">
        <v>285</v>
      </c>
      <c r="G180" s="66">
        <v>46301</v>
      </c>
      <c r="H180">
        <v>40522901</v>
      </c>
      <c r="I180">
        <v>10</v>
      </c>
      <c r="J180" s="65" t="s">
        <v>827</v>
      </c>
      <c r="K180" s="65" t="s">
        <v>828</v>
      </c>
      <c r="L180" s="66">
        <v>46301</v>
      </c>
      <c r="M180" s="65" t="s">
        <v>287</v>
      </c>
      <c r="N180" s="65" t="s">
        <v>793</v>
      </c>
      <c r="O180" s="65" t="s">
        <v>289</v>
      </c>
      <c r="P180" s="66">
        <v>46301</v>
      </c>
      <c r="Q180" s="31">
        <f t="shared" si="4"/>
        <v>447</v>
      </c>
      <c r="R180" s="31">
        <f t="shared" si="5"/>
        <v>681</v>
      </c>
      <c r="S180" s="29">
        <f>IF($Q180&lt;Parâmetros!$E$19,$G180-1,$G180)</f>
        <v>46301</v>
      </c>
    </row>
    <row r="181" spans="1:19" ht="15" customHeight="1" x14ac:dyDescent="0.25">
      <c r="A181" s="116">
        <v>12291</v>
      </c>
      <c r="B181" s="65" t="s">
        <v>395</v>
      </c>
      <c r="C181" s="65" t="s">
        <v>71</v>
      </c>
      <c r="D181" s="66">
        <v>46301</v>
      </c>
      <c r="E181" s="67">
        <v>-3.9</v>
      </c>
      <c r="F181" s="65" t="s">
        <v>285</v>
      </c>
      <c r="G181" s="66">
        <v>46301</v>
      </c>
      <c r="H181">
        <v>40522901</v>
      </c>
      <c r="I181">
        <v>10</v>
      </c>
      <c r="J181" s="65" t="s">
        <v>827</v>
      </c>
      <c r="K181" s="65" t="s">
        <v>828</v>
      </c>
      <c r="L181" s="66">
        <v>46301</v>
      </c>
      <c r="M181" s="65" t="s">
        <v>287</v>
      </c>
      <c r="N181" s="65" t="s">
        <v>793</v>
      </c>
      <c r="O181" s="65" t="s">
        <v>306</v>
      </c>
      <c r="P181" s="66">
        <v>46302</v>
      </c>
      <c r="Q181" s="31">
        <f t="shared" si="4"/>
        <v>447</v>
      </c>
      <c r="R181" s="31">
        <f t="shared" si="5"/>
        <v>681</v>
      </c>
      <c r="S181" s="29">
        <f>IF($Q181&lt;Parâmetros!$E$19,$G181-1,$G181)</f>
        <v>46301</v>
      </c>
    </row>
    <row r="182" spans="1:19" ht="15" customHeight="1" x14ac:dyDescent="0.25">
      <c r="A182" s="116">
        <v>12291</v>
      </c>
      <c r="B182" s="65" t="s">
        <v>395</v>
      </c>
      <c r="C182" s="65" t="s">
        <v>71</v>
      </c>
      <c r="D182" s="66">
        <v>46301</v>
      </c>
      <c r="E182" s="67">
        <v>3.92</v>
      </c>
      <c r="F182" s="65" t="s">
        <v>285</v>
      </c>
      <c r="G182" s="66">
        <v>46301</v>
      </c>
      <c r="H182">
        <v>40522901</v>
      </c>
      <c r="I182">
        <v>10</v>
      </c>
      <c r="J182" s="65" t="s">
        <v>829</v>
      </c>
      <c r="K182" s="65" t="s">
        <v>369</v>
      </c>
      <c r="L182" s="66">
        <v>46301</v>
      </c>
      <c r="M182" s="65" t="s">
        <v>287</v>
      </c>
      <c r="N182" s="65" t="s">
        <v>793</v>
      </c>
      <c r="O182" s="65" t="s">
        <v>289</v>
      </c>
      <c r="P182" s="66">
        <v>46301</v>
      </c>
      <c r="Q182" s="31">
        <f t="shared" si="4"/>
        <v>758</v>
      </c>
      <c r="R182" s="31">
        <f t="shared" si="5"/>
        <v>993</v>
      </c>
      <c r="S182" s="29">
        <f>IF($Q182&lt;Parâmetros!$E$19,$G182-1,$G182)</f>
        <v>46301</v>
      </c>
    </row>
    <row r="183" spans="1:19" ht="15" customHeight="1" x14ac:dyDescent="0.25">
      <c r="A183" s="116">
        <v>12291</v>
      </c>
      <c r="B183" s="65" t="s">
        <v>395</v>
      </c>
      <c r="C183" s="65" t="s">
        <v>71</v>
      </c>
      <c r="D183" s="66">
        <v>46301</v>
      </c>
      <c r="E183" s="67">
        <v>3.82</v>
      </c>
      <c r="F183" s="65" t="s">
        <v>285</v>
      </c>
      <c r="G183" s="66">
        <v>46301</v>
      </c>
      <c r="H183">
        <v>40522901</v>
      </c>
      <c r="I183">
        <v>10</v>
      </c>
      <c r="J183" s="65" t="s">
        <v>700</v>
      </c>
      <c r="K183" s="65" t="s">
        <v>441</v>
      </c>
      <c r="L183" s="66">
        <v>46301</v>
      </c>
      <c r="M183" s="65" t="s">
        <v>287</v>
      </c>
      <c r="N183" s="65" t="s">
        <v>793</v>
      </c>
      <c r="O183" s="65" t="s">
        <v>289</v>
      </c>
      <c r="P183" s="66">
        <v>46301</v>
      </c>
      <c r="Q183" s="31">
        <f t="shared" si="4"/>
        <v>762</v>
      </c>
      <c r="R183" s="31">
        <f t="shared" si="5"/>
        <v>991</v>
      </c>
      <c r="S183" s="29">
        <f>IF($Q183&lt;Parâmetros!$E$19,$G183-1,$G183)</f>
        <v>46301</v>
      </c>
    </row>
    <row r="184" spans="1:19" ht="15" customHeight="1" x14ac:dyDescent="0.25">
      <c r="A184" s="116">
        <v>12291</v>
      </c>
      <c r="B184" s="65" t="s">
        <v>395</v>
      </c>
      <c r="C184" s="65" t="s">
        <v>71</v>
      </c>
      <c r="D184" s="66">
        <v>46301</v>
      </c>
      <c r="E184" s="67">
        <v>-3.82</v>
      </c>
      <c r="F184" s="65" t="s">
        <v>285</v>
      </c>
      <c r="G184" s="66">
        <v>46301</v>
      </c>
      <c r="H184">
        <v>40522901</v>
      </c>
      <c r="I184">
        <v>10</v>
      </c>
      <c r="J184" s="65" t="s">
        <v>700</v>
      </c>
      <c r="K184" s="65" t="s">
        <v>441</v>
      </c>
      <c r="L184" s="66">
        <v>46301</v>
      </c>
      <c r="M184" s="65" t="s">
        <v>287</v>
      </c>
      <c r="N184" s="65" t="s">
        <v>793</v>
      </c>
      <c r="O184" s="65" t="s">
        <v>306</v>
      </c>
      <c r="P184" s="66">
        <v>46302</v>
      </c>
      <c r="Q184" s="31">
        <f t="shared" si="4"/>
        <v>762</v>
      </c>
      <c r="R184" s="31">
        <f t="shared" si="5"/>
        <v>991</v>
      </c>
      <c r="S184" s="29">
        <f>IF($Q184&lt;Parâmetros!$E$19,$G184-1,$G184)</f>
        <v>46301</v>
      </c>
    </row>
    <row r="185" spans="1:19" ht="15" customHeight="1" x14ac:dyDescent="0.25">
      <c r="A185" s="116">
        <v>12291</v>
      </c>
      <c r="B185" s="65" t="s">
        <v>395</v>
      </c>
      <c r="C185" s="65" t="s">
        <v>71</v>
      </c>
      <c r="D185" s="66">
        <v>46303</v>
      </c>
      <c r="E185" s="67">
        <v>2.1</v>
      </c>
      <c r="F185" s="65" t="s">
        <v>285</v>
      </c>
      <c r="G185" s="66">
        <v>46302</v>
      </c>
      <c r="H185">
        <v>40515467</v>
      </c>
      <c r="I185">
        <v>30</v>
      </c>
      <c r="J185" s="65" t="s">
        <v>1187</v>
      </c>
      <c r="K185" s="65" t="s">
        <v>1188</v>
      </c>
      <c r="L185" s="66">
        <v>46302</v>
      </c>
      <c r="M185" s="65" t="s">
        <v>287</v>
      </c>
      <c r="N185" s="65" t="s">
        <v>793</v>
      </c>
      <c r="O185" s="65" t="s">
        <v>289</v>
      </c>
      <c r="P185" s="66">
        <v>46303</v>
      </c>
      <c r="Q185" s="31">
        <f t="shared" si="4"/>
        <v>443</v>
      </c>
      <c r="R185" s="31">
        <f t="shared" si="5"/>
        <v>570</v>
      </c>
      <c r="S185" s="29">
        <f>IF($Q185&lt;Parâmetros!$E$19,$G185-1,$G185)</f>
        <v>46302</v>
      </c>
    </row>
    <row r="186" spans="1:19" ht="15" customHeight="1" x14ac:dyDescent="0.25">
      <c r="A186" s="116">
        <v>12291</v>
      </c>
      <c r="B186" s="65" t="s">
        <v>395</v>
      </c>
      <c r="C186" s="65" t="s">
        <v>71</v>
      </c>
      <c r="D186" s="66">
        <v>46302</v>
      </c>
      <c r="E186" s="67">
        <v>1.85</v>
      </c>
      <c r="F186" s="65" t="s">
        <v>285</v>
      </c>
      <c r="G186" s="66">
        <v>46302</v>
      </c>
      <c r="H186">
        <v>40489305</v>
      </c>
      <c r="I186">
        <v>50</v>
      </c>
      <c r="J186" s="65" t="s">
        <v>960</v>
      </c>
      <c r="K186" s="65" t="s">
        <v>359</v>
      </c>
      <c r="L186" s="66">
        <v>46302</v>
      </c>
      <c r="M186" s="65" t="s">
        <v>287</v>
      </c>
      <c r="N186" s="65" t="s">
        <v>793</v>
      </c>
      <c r="O186" s="65" t="s">
        <v>289</v>
      </c>
      <c r="P186" s="66">
        <v>46302</v>
      </c>
      <c r="Q186" s="31">
        <f t="shared" si="4"/>
        <v>574</v>
      </c>
      <c r="R186" s="31">
        <f t="shared" si="5"/>
        <v>685</v>
      </c>
      <c r="S186" s="29">
        <f>IF($Q186&lt;Parâmetros!$E$19,$G186-1,$G186)</f>
        <v>46302</v>
      </c>
    </row>
    <row r="187" spans="1:19" ht="15" customHeight="1" x14ac:dyDescent="0.25">
      <c r="A187" s="116">
        <v>12291</v>
      </c>
      <c r="B187" s="65" t="s">
        <v>395</v>
      </c>
      <c r="C187" s="65" t="s">
        <v>71</v>
      </c>
      <c r="D187" s="66">
        <v>46302</v>
      </c>
      <c r="E187" s="67">
        <v>3.99</v>
      </c>
      <c r="F187" s="65" t="s">
        <v>285</v>
      </c>
      <c r="G187" s="66">
        <v>46302</v>
      </c>
      <c r="H187">
        <v>40489305</v>
      </c>
      <c r="I187">
        <v>50</v>
      </c>
      <c r="J187" s="65" t="s">
        <v>961</v>
      </c>
      <c r="K187" s="65" t="s">
        <v>493</v>
      </c>
      <c r="L187" s="66">
        <v>46302</v>
      </c>
      <c r="M187" s="65" t="s">
        <v>287</v>
      </c>
      <c r="N187" s="65" t="s">
        <v>793</v>
      </c>
      <c r="O187" s="65" t="s">
        <v>289</v>
      </c>
      <c r="P187" s="66">
        <v>46302</v>
      </c>
      <c r="Q187" s="31">
        <f t="shared" si="4"/>
        <v>756</v>
      </c>
      <c r="R187" s="31">
        <f t="shared" si="5"/>
        <v>995</v>
      </c>
      <c r="S187" s="29">
        <f>IF($Q187&lt;Parâmetros!$E$19,$G187-1,$G187)</f>
        <v>46302</v>
      </c>
    </row>
    <row r="188" spans="1:19" ht="15" customHeight="1" x14ac:dyDescent="0.25">
      <c r="A188" s="116">
        <v>12291</v>
      </c>
      <c r="B188" s="65" t="s">
        <v>395</v>
      </c>
      <c r="C188" s="65" t="s">
        <v>71</v>
      </c>
      <c r="D188" s="66">
        <v>46303</v>
      </c>
      <c r="E188" s="67">
        <v>5.29</v>
      </c>
      <c r="F188" s="65" t="s">
        <v>285</v>
      </c>
      <c r="G188" s="66">
        <v>46303</v>
      </c>
      <c r="H188">
        <v>40489305</v>
      </c>
      <c r="I188">
        <v>50</v>
      </c>
      <c r="J188" s="65" t="s">
        <v>1189</v>
      </c>
      <c r="K188" s="65" t="s">
        <v>1190</v>
      </c>
      <c r="L188" s="66">
        <v>46303</v>
      </c>
      <c r="M188" s="65" t="s">
        <v>287</v>
      </c>
      <c r="N188" s="65" t="s">
        <v>793</v>
      </c>
      <c r="O188" s="65" t="s">
        <v>289</v>
      </c>
      <c r="P188" s="66">
        <v>46303</v>
      </c>
      <c r="Q188" s="31">
        <f t="shared" si="4"/>
        <v>448</v>
      </c>
      <c r="R188" s="31">
        <f t="shared" si="5"/>
        <v>766</v>
      </c>
      <c r="S188" s="29">
        <f>IF($Q188&lt;Parâmetros!$E$19,$G188-1,$G188)</f>
        <v>46303</v>
      </c>
    </row>
    <row r="189" spans="1:19" ht="15" customHeight="1" x14ac:dyDescent="0.25">
      <c r="A189" s="116">
        <v>12291</v>
      </c>
      <c r="B189" s="65" t="s">
        <v>395</v>
      </c>
      <c r="C189" s="65" t="s">
        <v>71</v>
      </c>
      <c r="D189" s="66">
        <v>46303</v>
      </c>
      <c r="E189" s="67">
        <v>1.49</v>
      </c>
      <c r="F189" s="65" t="s">
        <v>285</v>
      </c>
      <c r="G189" s="66">
        <v>46303</v>
      </c>
      <c r="H189">
        <v>40515467</v>
      </c>
      <c r="I189">
        <v>30</v>
      </c>
      <c r="J189" s="65" t="s">
        <v>1191</v>
      </c>
      <c r="K189" s="65" t="s">
        <v>1192</v>
      </c>
      <c r="L189" s="66">
        <v>46303</v>
      </c>
      <c r="M189" s="65" t="s">
        <v>287</v>
      </c>
      <c r="N189" s="65" t="s">
        <v>793</v>
      </c>
      <c r="O189" s="65" t="s">
        <v>289</v>
      </c>
      <c r="P189" s="66">
        <v>46303</v>
      </c>
      <c r="Q189" s="31">
        <f t="shared" si="4"/>
        <v>830</v>
      </c>
      <c r="R189" s="31">
        <f t="shared" si="5"/>
        <v>920</v>
      </c>
      <c r="S189" s="29">
        <f>IF($Q189&lt;Parâmetros!$E$19,$G189-1,$G189)</f>
        <v>46303</v>
      </c>
    </row>
    <row r="190" spans="1:19" ht="15" customHeight="1" x14ac:dyDescent="0.25">
      <c r="A190" s="116">
        <v>12291</v>
      </c>
      <c r="B190" s="65" t="s">
        <v>395</v>
      </c>
      <c r="C190" s="65" t="s">
        <v>71</v>
      </c>
      <c r="D190" s="66">
        <v>46303</v>
      </c>
      <c r="E190" s="67">
        <v>1.1499999999999999</v>
      </c>
      <c r="F190" s="65" t="s">
        <v>285</v>
      </c>
      <c r="G190" s="66">
        <v>46303</v>
      </c>
      <c r="H190">
        <v>40489305</v>
      </c>
      <c r="I190">
        <v>50</v>
      </c>
      <c r="J190" s="65" t="s">
        <v>1193</v>
      </c>
      <c r="K190" s="65" t="s">
        <v>1194</v>
      </c>
      <c r="L190" s="66">
        <v>46303</v>
      </c>
      <c r="M190" s="65" t="s">
        <v>287</v>
      </c>
      <c r="N190" s="65" t="s">
        <v>793</v>
      </c>
      <c r="O190" s="65" t="s">
        <v>289</v>
      </c>
      <c r="P190" s="66">
        <v>46303</v>
      </c>
      <c r="Q190" s="31">
        <f t="shared" si="4"/>
        <v>931</v>
      </c>
      <c r="R190" s="31">
        <f t="shared" si="5"/>
        <v>1000</v>
      </c>
      <c r="S190" s="29">
        <f>IF($Q190&lt;Parâmetros!$E$19,$G190-1,$G190)</f>
        <v>46303</v>
      </c>
    </row>
    <row r="191" spans="1:19" ht="15" customHeight="1" x14ac:dyDescent="0.25">
      <c r="A191" s="116">
        <v>12291</v>
      </c>
      <c r="B191" s="65" t="s">
        <v>395</v>
      </c>
      <c r="C191" s="65" t="s">
        <v>71</v>
      </c>
      <c r="D191" s="66">
        <v>46305</v>
      </c>
      <c r="E191" s="67">
        <v>2.2000000000000002</v>
      </c>
      <c r="F191" s="65" t="s">
        <v>285</v>
      </c>
      <c r="G191" s="66">
        <v>46305</v>
      </c>
      <c r="H191">
        <v>40522900</v>
      </c>
      <c r="I191">
        <v>30</v>
      </c>
      <c r="J191" s="65" t="s">
        <v>1704</v>
      </c>
      <c r="K191" s="65" t="s">
        <v>1705</v>
      </c>
      <c r="L191" s="66">
        <v>46305</v>
      </c>
      <c r="M191" s="65" t="s">
        <v>287</v>
      </c>
      <c r="N191" s="65" t="s">
        <v>793</v>
      </c>
      <c r="O191" s="65" t="s">
        <v>289</v>
      </c>
      <c r="P191" s="66">
        <v>46305</v>
      </c>
      <c r="Q191" s="31">
        <f t="shared" si="4"/>
        <v>448</v>
      </c>
      <c r="R191" s="31">
        <f t="shared" si="5"/>
        <v>580</v>
      </c>
      <c r="S191" s="29">
        <f>IF($Q191&lt;Parâmetros!$E$19,$G191-1,$G191)</f>
        <v>46305</v>
      </c>
    </row>
    <row r="192" spans="1:19" ht="15" customHeight="1" x14ac:dyDescent="0.25">
      <c r="A192" s="116">
        <v>12291</v>
      </c>
      <c r="B192" s="65" t="s">
        <v>395</v>
      </c>
      <c r="C192" s="65" t="s">
        <v>71</v>
      </c>
      <c r="D192" s="66">
        <v>46305</v>
      </c>
      <c r="E192" s="67">
        <v>3.05</v>
      </c>
      <c r="F192" s="65" t="s">
        <v>285</v>
      </c>
      <c r="G192" s="66">
        <v>46305</v>
      </c>
      <c r="H192">
        <v>40489305</v>
      </c>
      <c r="I192">
        <v>50</v>
      </c>
      <c r="J192" s="65" t="s">
        <v>1706</v>
      </c>
      <c r="K192" s="65" t="s">
        <v>961</v>
      </c>
      <c r="L192" s="66">
        <v>46305</v>
      </c>
      <c r="M192" s="65" t="s">
        <v>287</v>
      </c>
      <c r="N192" s="65" t="s">
        <v>793</v>
      </c>
      <c r="O192" s="65" t="s">
        <v>289</v>
      </c>
      <c r="P192" s="66">
        <v>46305</v>
      </c>
      <c r="Q192" s="31">
        <f t="shared" ref="Q192:Q255" si="6">IFERROR(VALUE(LEFT($J192,2))*60+VALUE(MID($J192,4,2)),9999)</f>
        <v>573</v>
      </c>
      <c r="R192" s="31">
        <f t="shared" ref="R192:R255" si="7">IFERROR(VALUE(LEFT($K192,2))*60+VALUE(MID($K192,4,2)),"")</f>
        <v>756</v>
      </c>
      <c r="S192" s="29">
        <f>IF($Q192&lt;Parâmetros!$E$19,$G192-1,$G192)</f>
        <v>46305</v>
      </c>
    </row>
    <row r="193" spans="1:19" ht="15" customHeight="1" x14ac:dyDescent="0.25">
      <c r="A193" s="116">
        <v>12291</v>
      </c>
      <c r="B193" s="65" t="s">
        <v>395</v>
      </c>
      <c r="C193" s="65" t="s">
        <v>71</v>
      </c>
      <c r="D193" s="66">
        <v>46305</v>
      </c>
      <c r="E193" s="67">
        <v>2.89</v>
      </c>
      <c r="F193" s="65" t="s">
        <v>285</v>
      </c>
      <c r="G193" s="66">
        <v>46305</v>
      </c>
      <c r="H193">
        <v>40489305</v>
      </c>
      <c r="I193">
        <v>50</v>
      </c>
      <c r="J193" s="65" t="s">
        <v>1707</v>
      </c>
      <c r="K193" s="65" t="s">
        <v>1708</v>
      </c>
      <c r="L193" s="66">
        <v>46305</v>
      </c>
      <c r="M193" s="65" t="s">
        <v>287</v>
      </c>
      <c r="N193" s="65" t="s">
        <v>793</v>
      </c>
      <c r="O193" s="65" t="s">
        <v>289</v>
      </c>
      <c r="P193" s="66">
        <v>46305</v>
      </c>
      <c r="Q193" s="31">
        <f t="shared" si="6"/>
        <v>759</v>
      </c>
      <c r="R193" s="31">
        <f t="shared" si="7"/>
        <v>932</v>
      </c>
      <c r="S193" s="29">
        <f>IF($Q193&lt;Parâmetros!$E$19,$G193-1,$G193)</f>
        <v>46305</v>
      </c>
    </row>
    <row r="194" spans="1:19" ht="15" customHeight="1" x14ac:dyDescent="0.25">
      <c r="A194" s="116">
        <v>12291</v>
      </c>
      <c r="B194" s="65" t="s">
        <v>395</v>
      </c>
      <c r="C194" s="65" t="s">
        <v>71</v>
      </c>
      <c r="D194" s="66">
        <v>46307</v>
      </c>
      <c r="E194" s="67">
        <v>1.8</v>
      </c>
      <c r="F194" s="65" t="s">
        <v>285</v>
      </c>
      <c r="G194" s="66">
        <v>46307</v>
      </c>
      <c r="H194">
        <v>40520169</v>
      </c>
      <c r="I194">
        <v>20</v>
      </c>
      <c r="J194" s="65" t="s">
        <v>1709</v>
      </c>
      <c r="K194" s="65" t="s">
        <v>1710</v>
      </c>
      <c r="L194" s="66">
        <v>46307</v>
      </c>
      <c r="M194" s="65" t="s">
        <v>287</v>
      </c>
      <c r="N194" s="65" t="s">
        <v>793</v>
      </c>
      <c r="O194" s="65" t="s">
        <v>289</v>
      </c>
      <c r="P194" s="66">
        <v>46307</v>
      </c>
      <c r="Q194" s="31">
        <f t="shared" si="6"/>
        <v>441</v>
      </c>
      <c r="R194" s="31">
        <f t="shared" si="7"/>
        <v>549</v>
      </c>
      <c r="S194" s="29">
        <f>IF($Q194&lt;Parâmetros!$E$19,$G194-1,$G194)</f>
        <v>46307</v>
      </c>
    </row>
    <row r="195" spans="1:19" ht="15" customHeight="1" x14ac:dyDescent="0.25">
      <c r="A195" s="116">
        <v>12291</v>
      </c>
      <c r="B195" s="65" t="s">
        <v>395</v>
      </c>
      <c r="C195" s="65" t="s">
        <v>71</v>
      </c>
      <c r="D195" s="66">
        <v>46307</v>
      </c>
      <c r="E195" s="67">
        <v>1.85</v>
      </c>
      <c r="F195" s="65" t="s">
        <v>285</v>
      </c>
      <c r="G195" s="66">
        <v>46307</v>
      </c>
      <c r="H195">
        <v>40503390</v>
      </c>
      <c r="I195">
        <v>10</v>
      </c>
      <c r="J195" s="65" t="s">
        <v>2335</v>
      </c>
      <c r="K195" s="65" t="s">
        <v>2336</v>
      </c>
      <c r="L195" s="66">
        <v>46307</v>
      </c>
      <c r="M195" s="65" t="s">
        <v>287</v>
      </c>
      <c r="N195" s="65" t="s">
        <v>793</v>
      </c>
      <c r="O195" s="65" t="s">
        <v>289</v>
      </c>
      <c r="P195" s="66">
        <v>46307</v>
      </c>
      <c r="Q195" s="31">
        <f t="shared" si="6"/>
        <v>575</v>
      </c>
      <c r="R195" s="31">
        <f t="shared" si="7"/>
        <v>686</v>
      </c>
      <c r="S195" s="29">
        <f>IF($Q195&lt;Parâmetros!$E$19,$G195-1,$G195)</f>
        <v>46307</v>
      </c>
    </row>
    <row r="196" spans="1:19" ht="15" customHeight="1" x14ac:dyDescent="0.25">
      <c r="A196" s="116">
        <v>12291</v>
      </c>
      <c r="B196" s="65" t="s">
        <v>395</v>
      </c>
      <c r="C196" s="65" t="s">
        <v>71</v>
      </c>
      <c r="D196" s="66">
        <v>46307</v>
      </c>
      <c r="E196" s="67">
        <v>2.81</v>
      </c>
      <c r="F196" s="65" t="s">
        <v>285</v>
      </c>
      <c r="G196" s="66">
        <v>46307</v>
      </c>
      <c r="H196">
        <v>40524850</v>
      </c>
      <c r="I196">
        <v>20</v>
      </c>
      <c r="J196" s="65" t="s">
        <v>2337</v>
      </c>
      <c r="K196" s="65" t="s">
        <v>2338</v>
      </c>
      <c r="L196" s="66">
        <v>46307</v>
      </c>
      <c r="M196" s="65" t="s">
        <v>287</v>
      </c>
      <c r="N196">
        <v>3003736</v>
      </c>
      <c r="O196" s="65" t="s">
        <v>289</v>
      </c>
      <c r="P196" s="66">
        <v>46307</v>
      </c>
      <c r="Q196" s="31">
        <f t="shared" si="6"/>
        <v>759</v>
      </c>
      <c r="R196" s="31">
        <f t="shared" si="7"/>
        <v>927</v>
      </c>
      <c r="S196" s="29">
        <f>IF($Q196&lt;Parâmetros!$E$19,$G196-1,$G196)</f>
        <v>46307</v>
      </c>
    </row>
    <row r="197" spans="1:19" ht="15" customHeight="1" x14ac:dyDescent="0.25">
      <c r="A197" s="116">
        <v>12299</v>
      </c>
      <c r="B197" s="65" t="s">
        <v>404</v>
      </c>
      <c r="C197" s="65" t="s">
        <v>70</v>
      </c>
      <c r="D197" s="66">
        <v>46300</v>
      </c>
      <c r="E197" s="67">
        <v>3.14</v>
      </c>
      <c r="F197" s="65" t="s">
        <v>285</v>
      </c>
      <c r="G197" s="66">
        <v>46300</v>
      </c>
      <c r="H197">
        <v>40496009</v>
      </c>
      <c r="I197">
        <v>20</v>
      </c>
      <c r="J197" s="65" t="s">
        <v>406</v>
      </c>
      <c r="K197" s="65" t="s">
        <v>407</v>
      </c>
      <c r="L197" s="66">
        <v>46300</v>
      </c>
      <c r="M197" s="65" t="s">
        <v>287</v>
      </c>
      <c r="N197" s="65" t="s">
        <v>793</v>
      </c>
      <c r="O197" s="65" t="s">
        <v>289</v>
      </c>
      <c r="P197" s="66">
        <v>46300</v>
      </c>
      <c r="Q197" s="31">
        <f t="shared" si="6"/>
        <v>421</v>
      </c>
      <c r="R197" s="31">
        <f t="shared" si="7"/>
        <v>609</v>
      </c>
      <c r="S197" s="29">
        <f>IF($Q197&lt;Parâmetros!$E$19,$G197-1,$G197)</f>
        <v>46300</v>
      </c>
    </row>
    <row r="198" spans="1:19" ht="15" customHeight="1" x14ac:dyDescent="0.25">
      <c r="A198" s="116">
        <v>12299</v>
      </c>
      <c r="B198" s="65" t="s">
        <v>404</v>
      </c>
      <c r="C198" s="65" t="s">
        <v>70</v>
      </c>
      <c r="D198" s="66">
        <v>46300</v>
      </c>
      <c r="E198" s="67">
        <v>1.91</v>
      </c>
      <c r="F198" s="65" t="s">
        <v>285</v>
      </c>
      <c r="G198" s="66">
        <v>46300</v>
      </c>
      <c r="H198">
        <v>40520729</v>
      </c>
      <c r="I198">
        <v>10</v>
      </c>
      <c r="J198" s="65" t="s">
        <v>408</v>
      </c>
      <c r="K198" s="65" t="s">
        <v>409</v>
      </c>
      <c r="L198" s="66">
        <v>46300</v>
      </c>
      <c r="M198" s="65" t="s">
        <v>287</v>
      </c>
      <c r="N198" s="65" t="s">
        <v>793</v>
      </c>
      <c r="O198" s="65" t="s">
        <v>289</v>
      </c>
      <c r="P198" s="66">
        <v>46300</v>
      </c>
      <c r="Q198" s="31">
        <f t="shared" si="6"/>
        <v>613</v>
      </c>
      <c r="R198" s="31">
        <f t="shared" si="7"/>
        <v>727</v>
      </c>
      <c r="S198" s="29">
        <f>IF($Q198&lt;Parâmetros!$E$19,$G198-1,$G198)</f>
        <v>46300</v>
      </c>
    </row>
    <row r="199" spans="1:19" ht="15" customHeight="1" x14ac:dyDescent="0.25">
      <c r="A199" s="116">
        <v>12299</v>
      </c>
      <c r="B199" s="65" t="s">
        <v>404</v>
      </c>
      <c r="C199" s="65" t="s">
        <v>70</v>
      </c>
      <c r="D199" s="66">
        <v>46300</v>
      </c>
      <c r="E199" s="67">
        <v>2.59</v>
      </c>
      <c r="F199" s="65" t="s">
        <v>285</v>
      </c>
      <c r="G199" s="66">
        <v>46300</v>
      </c>
      <c r="H199">
        <v>40520729</v>
      </c>
      <c r="I199">
        <v>10</v>
      </c>
      <c r="J199" s="65" t="s">
        <v>410</v>
      </c>
      <c r="K199" s="65" t="s">
        <v>411</v>
      </c>
      <c r="L199" s="66">
        <v>46300</v>
      </c>
      <c r="M199" s="65" t="s">
        <v>287</v>
      </c>
      <c r="N199" s="65" t="s">
        <v>793</v>
      </c>
      <c r="O199" s="65" t="s">
        <v>289</v>
      </c>
      <c r="P199" s="66">
        <v>46300</v>
      </c>
      <c r="Q199" s="31">
        <f t="shared" si="6"/>
        <v>773</v>
      </c>
      <c r="R199" s="31">
        <f t="shared" si="7"/>
        <v>929</v>
      </c>
      <c r="S199" s="29">
        <f>IF($Q199&lt;Parâmetros!$E$19,$G199-1,$G199)</f>
        <v>46300</v>
      </c>
    </row>
    <row r="200" spans="1:19" ht="15" customHeight="1" x14ac:dyDescent="0.25">
      <c r="A200" s="116">
        <v>12299</v>
      </c>
      <c r="B200" s="65" t="s">
        <v>404</v>
      </c>
      <c r="C200" s="65" t="s">
        <v>70</v>
      </c>
      <c r="D200" s="66">
        <v>46301</v>
      </c>
      <c r="E200" s="67">
        <v>2.89</v>
      </c>
      <c r="F200" s="65" t="s">
        <v>285</v>
      </c>
      <c r="G200" s="66">
        <v>46301</v>
      </c>
      <c r="H200">
        <v>40522386</v>
      </c>
      <c r="I200">
        <v>20</v>
      </c>
      <c r="J200" s="65" t="s">
        <v>346</v>
      </c>
      <c r="K200" s="65" t="s">
        <v>830</v>
      </c>
      <c r="L200" s="66">
        <v>46301</v>
      </c>
      <c r="M200" s="65" t="s">
        <v>287</v>
      </c>
      <c r="N200" s="65" t="s">
        <v>793</v>
      </c>
      <c r="O200" s="65" t="s">
        <v>289</v>
      </c>
      <c r="P200" s="66">
        <v>46301</v>
      </c>
      <c r="Q200" s="31">
        <f t="shared" si="6"/>
        <v>750</v>
      </c>
      <c r="R200" s="31">
        <f t="shared" si="7"/>
        <v>924</v>
      </c>
      <c r="S200" s="29">
        <f>IF($Q200&lt;Parâmetros!$E$19,$G200-1,$G200)</f>
        <v>46301</v>
      </c>
    </row>
    <row r="201" spans="1:19" ht="15" customHeight="1" x14ac:dyDescent="0.25">
      <c r="A201" s="116">
        <v>12299</v>
      </c>
      <c r="B201" s="65" t="s">
        <v>404</v>
      </c>
      <c r="C201" s="65" t="s">
        <v>70</v>
      </c>
      <c r="D201" s="66">
        <v>46302</v>
      </c>
      <c r="E201" s="67">
        <v>1.23</v>
      </c>
      <c r="F201" s="65" t="s">
        <v>285</v>
      </c>
      <c r="G201" s="66">
        <v>46302</v>
      </c>
      <c r="H201">
        <v>40520729</v>
      </c>
      <c r="I201">
        <v>10</v>
      </c>
      <c r="J201" s="65" t="s">
        <v>962</v>
      </c>
      <c r="K201" s="65" t="s">
        <v>616</v>
      </c>
      <c r="L201" s="66">
        <v>46302</v>
      </c>
      <c r="M201" s="65" t="s">
        <v>287</v>
      </c>
      <c r="N201" s="65" t="s">
        <v>793</v>
      </c>
      <c r="O201" s="65" t="s">
        <v>289</v>
      </c>
      <c r="P201" s="66">
        <v>46302</v>
      </c>
      <c r="Q201" s="31">
        <f t="shared" si="6"/>
        <v>421</v>
      </c>
      <c r="R201" s="31">
        <f t="shared" si="7"/>
        <v>495</v>
      </c>
      <c r="S201" s="29">
        <f>IF($Q201&lt;Parâmetros!$E$19,$G201-1,$G201)</f>
        <v>46302</v>
      </c>
    </row>
    <row r="202" spans="1:19" ht="15" customHeight="1" x14ac:dyDescent="0.25">
      <c r="A202" s="116">
        <v>12299</v>
      </c>
      <c r="B202" s="65" t="s">
        <v>404</v>
      </c>
      <c r="C202" s="65" t="s">
        <v>70</v>
      </c>
      <c r="D202" s="66">
        <v>46302</v>
      </c>
      <c r="E202" s="67">
        <v>3.57</v>
      </c>
      <c r="F202" s="65" t="s">
        <v>285</v>
      </c>
      <c r="G202" s="66">
        <v>46302</v>
      </c>
      <c r="H202">
        <v>40522641</v>
      </c>
      <c r="I202">
        <v>10</v>
      </c>
      <c r="J202" s="65" t="s">
        <v>963</v>
      </c>
      <c r="K202" s="65" t="s">
        <v>964</v>
      </c>
      <c r="L202" s="66">
        <v>46302</v>
      </c>
      <c r="M202" s="65" t="s">
        <v>287</v>
      </c>
      <c r="N202" s="65" t="s">
        <v>793</v>
      </c>
      <c r="O202" s="65" t="s">
        <v>289</v>
      </c>
      <c r="P202" s="66">
        <v>46302</v>
      </c>
      <c r="Q202" s="31">
        <f t="shared" si="6"/>
        <v>504</v>
      </c>
      <c r="R202" s="31">
        <f t="shared" si="7"/>
        <v>718</v>
      </c>
      <c r="S202" s="29">
        <f>IF($Q202&lt;Parâmetros!$E$19,$G202-1,$G202)</f>
        <v>46302</v>
      </c>
    </row>
    <row r="203" spans="1:19" ht="15" customHeight="1" x14ac:dyDescent="0.25">
      <c r="A203" s="116">
        <v>12299</v>
      </c>
      <c r="B203" s="65" t="s">
        <v>404</v>
      </c>
      <c r="C203" s="65" t="s">
        <v>70</v>
      </c>
      <c r="D203" s="66">
        <v>46302</v>
      </c>
      <c r="E203" s="67">
        <v>0.89</v>
      </c>
      <c r="F203" s="65" t="s">
        <v>285</v>
      </c>
      <c r="G203" s="66">
        <v>46302</v>
      </c>
      <c r="H203">
        <v>40521143</v>
      </c>
      <c r="I203">
        <v>10</v>
      </c>
      <c r="J203" s="65" t="s">
        <v>687</v>
      </c>
      <c r="K203" s="65" t="s">
        <v>965</v>
      </c>
      <c r="L203" s="66">
        <v>46302</v>
      </c>
      <c r="M203" s="65" t="s">
        <v>315</v>
      </c>
      <c r="N203">
        <v>3008971</v>
      </c>
      <c r="O203" s="65" t="s">
        <v>289</v>
      </c>
      <c r="P203" s="66">
        <v>46302</v>
      </c>
      <c r="Q203" s="31">
        <f t="shared" si="6"/>
        <v>725</v>
      </c>
      <c r="R203" s="31">
        <f t="shared" si="7"/>
        <v>778</v>
      </c>
      <c r="S203" s="29">
        <f>IF($Q203&lt;Parâmetros!$E$19,$G203-1,$G203)</f>
        <v>46302</v>
      </c>
    </row>
    <row r="204" spans="1:19" ht="15" customHeight="1" x14ac:dyDescent="0.25">
      <c r="A204" s="116">
        <v>12299</v>
      </c>
      <c r="B204" s="65" t="s">
        <v>404</v>
      </c>
      <c r="C204" s="65" t="s">
        <v>70</v>
      </c>
      <c r="D204" s="66">
        <v>46302</v>
      </c>
      <c r="E204" s="67">
        <v>0.77</v>
      </c>
      <c r="F204" s="65" t="s">
        <v>285</v>
      </c>
      <c r="G204" s="66">
        <v>46302</v>
      </c>
      <c r="H204">
        <v>40523227</v>
      </c>
      <c r="I204">
        <v>10</v>
      </c>
      <c r="J204" s="65" t="s">
        <v>966</v>
      </c>
      <c r="K204" s="65" t="s">
        <v>967</v>
      </c>
      <c r="L204" s="66">
        <v>46302</v>
      </c>
      <c r="M204" s="65" t="s">
        <v>287</v>
      </c>
      <c r="N204" s="65" t="s">
        <v>793</v>
      </c>
      <c r="O204" s="65" t="s">
        <v>289</v>
      </c>
      <c r="P204" s="66">
        <v>46302</v>
      </c>
      <c r="Q204" s="31">
        <f t="shared" si="6"/>
        <v>787</v>
      </c>
      <c r="R204" s="31">
        <f t="shared" si="7"/>
        <v>833</v>
      </c>
      <c r="S204" s="29">
        <f>IF($Q204&lt;Parâmetros!$E$19,$G204-1,$G204)</f>
        <v>46302</v>
      </c>
    </row>
    <row r="205" spans="1:19" ht="15" customHeight="1" x14ac:dyDescent="0.25">
      <c r="A205" s="116">
        <v>12299</v>
      </c>
      <c r="B205" s="65" t="s">
        <v>404</v>
      </c>
      <c r="C205" s="65" t="s">
        <v>70</v>
      </c>
      <c r="D205" s="66">
        <v>46302</v>
      </c>
      <c r="E205" s="67">
        <v>1.56</v>
      </c>
      <c r="F205" s="65" t="s">
        <v>285</v>
      </c>
      <c r="G205" s="66">
        <v>46302</v>
      </c>
      <c r="H205">
        <v>40523227</v>
      </c>
      <c r="I205">
        <v>10</v>
      </c>
      <c r="J205" s="65" t="s">
        <v>968</v>
      </c>
      <c r="K205" s="65" t="s">
        <v>969</v>
      </c>
      <c r="L205" s="66">
        <v>46302</v>
      </c>
      <c r="M205" s="65" t="s">
        <v>287</v>
      </c>
      <c r="N205" s="65" t="s">
        <v>793</v>
      </c>
      <c r="O205" s="65" t="s">
        <v>289</v>
      </c>
      <c r="P205" s="66">
        <v>46302</v>
      </c>
      <c r="Q205" s="31">
        <f t="shared" si="6"/>
        <v>833</v>
      </c>
      <c r="R205" s="31">
        <f t="shared" si="7"/>
        <v>927</v>
      </c>
      <c r="S205" s="29">
        <f>IF($Q205&lt;Parâmetros!$E$19,$G205-1,$G205)</f>
        <v>46302</v>
      </c>
    </row>
    <row r="206" spans="1:19" ht="15" customHeight="1" x14ac:dyDescent="0.25">
      <c r="A206" s="116">
        <v>12299</v>
      </c>
      <c r="B206" s="65" t="s">
        <v>404</v>
      </c>
      <c r="C206" s="65" t="s">
        <v>70</v>
      </c>
      <c r="D206" s="66">
        <v>46304</v>
      </c>
      <c r="E206" s="67">
        <v>1.02</v>
      </c>
      <c r="F206" s="65" t="s">
        <v>285</v>
      </c>
      <c r="G206" s="66">
        <v>46304</v>
      </c>
      <c r="H206">
        <v>40521144</v>
      </c>
      <c r="I206">
        <v>10</v>
      </c>
      <c r="J206" s="65" t="s">
        <v>1492</v>
      </c>
      <c r="K206" s="65" t="s">
        <v>1493</v>
      </c>
      <c r="L206" s="66">
        <v>46304</v>
      </c>
      <c r="M206" s="65" t="s">
        <v>315</v>
      </c>
      <c r="N206">
        <v>3008972</v>
      </c>
      <c r="O206" s="65" t="s">
        <v>289</v>
      </c>
      <c r="P206" s="66">
        <v>46304</v>
      </c>
      <c r="Q206" s="31">
        <f t="shared" si="6"/>
        <v>428</v>
      </c>
      <c r="R206" s="31">
        <f t="shared" si="7"/>
        <v>489</v>
      </c>
      <c r="S206" s="29">
        <f>IF($Q206&lt;Parâmetros!$E$19,$G206-1,$G206)</f>
        <v>46304</v>
      </c>
    </row>
    <row r="207" spans="1:19" ht="15" customHeight="1" x14ac:dyDescent="0.25">
      <c r="A207" s="116">
        <v>12299</v>
      </c>
      <c r="B207" s="65" t="s">
        <v>404</v>
      </c>
      <c r="C207" s="65" t="s">
        <v>70</v>
      </c>
      <c r="D207" s="66">
        <v>46304</v>
      </c>
      <c r="E207" s="67">
        <v>1.35</v>
      </c>
      <c r="F207" s="65" t="s">
        <v>285</v>
      </c>
      <c r="G207" s="66">
        <v>46304</v>
      </c>
      <c r="H207">
        <v>40521145</v>
      </c>
      <c r="I207">
        <v>10</v>
      </c>
      <c r="J207" s="65" t="s">
        <v>1494</v>
      </c>
      <c r="K207" s="65" t="s">
        <v>1495</v>
      </c>
      <c r="L207" s="66">
        <v>46304</v>
      </c>
      <c r="M207" s="65" t="s">
        <v>315</v>
      </c>
      <c r="N207" s="65" t="s">
        <v>793</v>
      </c>
      <c r="O207" s="65" t="s">
        <v>289</v>
      </c>
      <c r="P207" s="66">
        <v>46304</v>
      </c>
      <c r="Q207" s="31">
        <f t="shared" si="6"/>
        <v>490</v>
      </c>
      <c r="R207" s="31">
        <f t="shared" si="7"/>
        <v>571</v>
      </c>
      <c r="S207" s="29">
        <f>IF($Q207&lt;Parâmetros!$E$19,$G207-1,$G207)</f>
        <v>46304</v>
      </c>
    </row>
    <row r="208" spans="1:19" ht="15" customHeight="1" x14ac:dyDescent="0.25">
      <c r="A208" s="116">
        <v>12299</v>
      </c>
      <c r="B208" s="65" t="s">
        <v>404</v>
      </c>
      <c r="C208" s="65" t="s">
        <v>70</v>
      </c>
      <c r="D208" s="66">
        <v>46304</v>
      </c>
      <c r="E208" s="67">
        <v>0.8</v>
      </c>
      <c r="F208" s="65" t="s">
        <v>285</v>
      </c>
      <c r="G208" s="66">
        <v>46304</v>
      </c>
      <c r="H208">
        <v>40521146</v>
      </c>
      <c r="I208">
        <v>10</v>
      </c>
      <c r="J208" s="65" t="s">
        <v>1496</v>
      </c>
      <c r="K208" s="65" t="s">
        <v>1497</v>
      </c>
      <c r="L208" s="66">
        <v>46304</v>
      </c>
      <c r="M208" s="65" t="s">
        <v>315</v>
      </c>
      <c r="N208" s="65" t="s">
        <v>793</v>
      </c>
      <c r="O208" s="65" t="s">
        <v>289</v>
      </c>
      <c r="P208" s="66">
        <v>46304</v>
      </c>
      <c r="Q208" s="31">
        <f t="shared" si="6"/>
        <v>571</v>
      </c>
      <c r="R208" s="31">
        <f t="shared" si="7"/>
        <v>619</v>
      </c>
      <c r="S208" s="29">
        <f>IF($Q208&lt;Parâmetros!$E$19,$G208-1,$G208)</f>
        <v>46304</v>
      </c>
    </row>
    <row r="209" spans="1:19" ht="15" customHeight="1" x14ac:dyDescent="0.25">
      <c r="A209" s="116">
        <v>12299</v>
      </c>
      <c r="B209" s="65" t="s">
        <v>404</v>
      </c>
      <c r="C209" s="65" t="s">
        <v>70</v>
      </c>
      <c r="D209" s="66">
        <v>46304</v>
      </c>
      <c r="E209" s="67">
        <v>0.2</v>
      </c>
      <c r="F209" s="65" t="s">
        <v>285</v>
      </c>
      <c r="G209" s="66">
        <v>46304</v>
      </c>
      <c r="H209">
        <v>40521146</v>
      </c>
      <c r="I209">
        <v>10</v>
      </c>
      <c r="J209" s="65" t="s">
        <v>1498</v>
      </c>
      <c r="K209" s="65" t="s">
        <v>1499</v>
      </c>
      <c r="L209" s="66">
        <v>46304</v>
      </c>
      <c r="M209" s="65" t="s">
        <v>315</v>
      </c>
      <c r="N209" s="65" t="s">
        <v>793</v>
      </c>
      <c r="O209" s="65" t="s">
        <v>289</v>
      </c>
      <c r="P209" s="66">
        <v>46304</v>
      </c>
      <c r="Q209" s="31">
        <f t="shared" si="6"/>
        <v>619</v>
      </c>
      <c r="R209" s="31">
        <f t="shared" si="7"/>
        <v>631</v>
      </c>
      <c r="S209" s="29">
        <f>IF($Q209&lt;Parâmetros!$E$19,$G209-1,$G209)</f>
        <v>46304</v>
      </c>
    </row>
    <row r="210" spans="1:19" ht="15" customHeight="1" x14ac:dyDescent="0.25">
      <c r="A210" s="116">
        <v>12299</v>
      </c>
      <c r="B210" s="65" t="s">
        <v>404</v>
      </c>
      <c r="C210" s="65" t="s">
        <v>70</v>
      </c>
      <c r="D210" s="66">
        <v>46304</v>
      </c>
      <c r="E210" s="67">
        <v>3.09</v>
      </c>
      <c r="F210" s="65" t="s">
        <v>285</v>
      </c>
      <c r="G210" s="66">
        <v>46304</v>
      </c>
      <c r="H210">
        <v>40521187</v>
      </c>
      <c r="I210">
        <v>10</v>
      </c>
      <c r="J210" s="65" t="s">
        <v>1500</v>
      </c>
      <c r="K210" s="65" t="s">
        <v>1501</v>
      </c>
      <c r="L210" s="66">
        <v>46304</v>
      </c>
      <c r="M210" s="65" t="s">
        <v>315</v>
      </c>
      <c r="N210">
        <v>3012115</v>
      </c>
      <c r="O210" s="65" t="s">
        <v>289</v>
      </c>
      <c r="P210" s="66">
        <v>46304</v>
      </c>
      <c r="Q210" s="31">
        <f t="shared" si="6"/>
        <v>631</v>
      </c>
      <c r="R210" s="31">
        <f t="shared" si="7"/>
        <v>817</v>
      </c>
      <c r="S210" s="29">
        <f>IF($Q210&lt;Parâmetros!$E$19,$G210-1,$G210)</f>
        <v>46304</v>
      </c>
    </row>
    <row r="211" spans="1:19" ht="15" customHeight="1" x14ac:dyDescent="0.25">
      <c r="A211" s="116">
        <v>12299</v>
      </c>
      <c r="B211" s="65" t="s">
        <v>404</v>
      </c>
      <c r="C211" s="65" t="s">
        <v>70</v>
      </c>
      <c r="D211" s="66">
        <v>46305</v>
      </c>
      <c r="E211" s="67">
        <v>0.61</v>
      </c>
      <c r="F211" s="65" t="s">
        <v>285</v>
      </c>
      <c r="G211" s="66">
        <v>46304</v>
      </c>
      <c r="H211">
        <v>40521187</v>
      </c>
      <c r="I211">
        <v>10</v>
      </c>
      <c r="J211" s="65" t="s">
        <v>1711</v>
      </c>
      <c r="K211" s="65" t="s">
        <v>1712</v>
      </c>
      <c r="L211" s="66">
        <v>46304</v>
      </c>
      <c r="M211" s="65" t="s">
        <v>315</v>
      </c>
      <c r="N211">
        <v>3012115</v>
      </c>
      <c r="O211" s="65" t="s">
        <v>289</v>
      </c>
      <c r="P211" s="66">
        <v>46305</v>
      </c>
      <c r="Q211" s="31">
        <f t="shared" si="6"/>
        <v>890</v>
      </c>
      <c r="R211" s="31">
        <f t="shared" si="7"/>
        <v>927</v>
      </c>
      <c r="S211" s="29">
        <f>IF($Q211&lt;Parâmetros!$E$19,$G211-1,$G211)</f>
        <v>46304</v>
      </c>
    </row>
    <row r="212" spans="1:19" ht="15" customHeight="1" x14ac:dyDescent="0.25">
      <c r="A212" s="116">
        <v>12299</v>
      </c>
      <c r="B212" s="65" t="s">
        <v>404</v>
      </c>
      <c r="C212" s="65" t="s">
        <v>70</v>
      </c>
      <c r="D212" s="66">
        <v>46305</v>
      </c>
      <c r="E212" s="67">
        <v>1.1299999999999999</v>
      </c>
      <c r="F212" s="65" t="s">
        <v>285</v>
      </c>
      <c r="G212" s="66">
        <v>46305</v>
      </c>
      <c r="H212">
        <v>40521419</v>
      </c>
      <c r="I212">
        <v>10</v>
      </c>
      <c r="J212" s="65" t="s">
        <v>1713</v>
      </c>
      <c r="K212" s="65" t="s">
        <v>1714</v>
      </c>
      <c r="L212" s="66">
        <v>46305</v>
      </c>
      <c r="M212" s="65" t="s">
        <v>315</v>
      </c>
      <c r="N212">
        <v>3010914</v>
      </c>
      <c r="O212" s="65" t="s">
        <v>289</v>
      </c>
      <c r="P212" s="66">
        <v>46305</v>
      </c>
      <c r="Q212" s="31">
        <f t="shared" si="6"/>
        <v>422</v>
      </c>
      <c r="R212" s="31">
        <f t="shared" si="7"/>
        <v>490</v>
      </c>
      <c r="S212" s="29">
        <f>IF($Q212&lt;Parâmetros!$E$19,$G212-1,$G212)</f>
        <v>46305</v>
      </c>
    </row>
    <row r="213" spans="1:19" ht="15" customHeight="1" x14ac:dyDescent="0.25">
      <c r="A213" s="116">
        <v>12299</v>
      </c>
      <c r="B213" s="65" t="s">
        <v>404</v>
      </c>
      <c r="C213" s="65" t="s">
        <v>70</v>
      </c>
      <c r="D213" s="66">
        <v>46305</v>
      </c>
      <c r="E213" s="67">
        <v>3.01</v>
      </c>
      <c r="F213" s="65" t="s">
        <v>285</v>
      </c>
      <c r="G213" s="66">
        <v>46305</v>
      </c>
      <c r="H213">
        <v>40523156</v>
      </c>
      <c r="I213">
        <v>10</v>
      </c>
      <c r="J213" s="65" t="s">
        <v>1715</v>
      </c>
      <c r="K213" s="65" t="s">
        <v>1716</v>
      </c>
      <c r="L213" s="66">
        <v>46305</v>
      </c>
      <c r="M213" s="65" t="s">
        <v>287</v>
      </c>
      <c r="N213" s="65" t="s">
        <v>793</v>
      </c>
      <c r="O213" s="65" t="s">
        <v>289</v>
      </c>
      <c r="P213" s="66">
        <v>46305</v>
      </c>
      <c r="Q213" s="31">
        <f t="shared" si="6"/>
        <v>494</v>
      </c>
      <c r="R213" s="31">
        <f t="shared" si="7"/>
        <v>674</v>
      </c>
      <c r="S213" s="29">
        <f>IF($Q213&lt;Parâmetros!$E$19,$G213-1,$G213)</f>
        <v>46305</v>
      </c>
    </row>
    <row r="214" spans="1:19" ht="15" customHeight="1" x14ac:dyDescent="0.25">
      <c r="A214" s="116">
        <v>12299</v>
      </c>
      <c r="B214" s="65" t="s">
        <v>404</v>
      </c>
      <c r="C214" s="65" t="s">
        <v>70</v>
      </c>
      <c r="D214" s="66">
        <v>46305</v>
      </c>
      <c r="E214" s="67">
        <v>0.49</v>
      </c>
      <c r="F214" s="65" t="s">
        <v>285</v>
      </c>
      <c r="G214" s="66">
        <v>46305</v>
      </c>
      <c r="H214">
        <v>40521187</v>
      </c>
      <c r="I214">
        <v>10</v>
      </c>
      <c r="J214" s="65" t="s">
        <v>1717</v>
      </c>
      <c r="K214" s="65" t="s">
        <v>1718</v>
      </c>
      <c r="L214" s="66">
        <v>46305</v>
      </c>
      <c r="M214" s="65" t="s">
        <v>315</v>
      </c>
      <c r="N214">
        <v>3012115</v>
      </c>
      <c r="O214" s="65" t="s">
        <v>289</v>
      </c>
      <c r="P214" s="66">
        <v>46305</v>
      </c>
      <c r="Q214" s="31">
        <f t="shared" si="6"/>
        <v>737</v>
      </c>
      <c r="R214" s="31">
        <f t="shared" si="7"/>
        <v>766</v>
      </c>
      <c r="S214" s="29">
        <f>IF($Q214&lt;Parâmetros!$E$19,$G214-1,$G214)</f>
        <v>46305</v>
      </c>
    </row>
    <row r="215" spans="1:19" ht="15" customHeight="1" x14ac:dyDescent="0.25">
      <c r="A215" s="116">
        <v>12299</v>
      </c>
      <c r="B215" s="65" t="s">
        <v>404</v>
      </c>
      <c r="C215" s="65" t="s">
        <v>70</v>
      </c>
      <c r="D215" s="66">
        <v>46305</v>
      </c>
      <c r="E215" s="67">
        <v>2.41</v>
      </c>
      <c r="F215" s="65" t="s">
        <v>285</v>
      </c>
      <c r="G215" s="66">
        <v>46305</v>
      </c>
      <c r="H215">
        <v>40524093</v>
      </c>
      <c r="I215">
        <v>10</v>
      </c>
      <c r="J215" s="65" t="s">
        <v>1719</v>
      </c>
      <c r="K215" s="65" t="s">
        <v>1720</v>
      </c>
      <c r="L215" s="66">
        <v>46305</v>
      </c>
      <c r="M215" s="65" t="s">
        <v>287</v>
      </c>
      <c r="N215">
        <v>3007376</v>
      </c>
      <c r="O215" s="65" t="s">
        <v>289</v>
      </c>
      <c r="P215" s="66">
        <v>46305</v>
      </c>
      <c r="Q215" s="31">
        <f t="shared" si="6"/>
        <v>775</v>
      </c>
      <c r="R215" s="31">
        <f t="shared" si="7"/>
        <v>920</v>
      </c>
      <c r="S215" s="29">
        <f>IF($Q215&lt;Parâmetros!$E$19,$G215-1,$G215)</f>
        <v>46305</v>
      </c>
    </row>
    <row r="216" spans="1:19" ht="15" customHeight="1" x14ac:dyDescent="0.25">
      <c r="A216" s="116">
        <v>12299</v>
      </c>
      <c r="B216" s="65" t="s">
        <v>404</v>
      </c>
      <c r="C216" s="65" t="s">
        <v>70</v>
      </c>
      <c r="D216" s="66">
        <v>46306</v>
      </c>
      <c r="E216" s="67">
        <v>0.94</v>
      </c>
      <c r="F216" s="65" t="s">
        <v>285</v>
      </c>
      <c r="G216" s="66">
        <v>46306</v>
      </c>
      <c r="H216">
        <v>40521420</v>
      </c>
      <c r="I216">
        <v>10</v>
      </c>
      <c r="J216" s="65" t="s">
        <v>1721</v>
      </c>
      <c r="K216" s="65" t="s">
        <v>1722</v>
      </c>
      <c r="L216" s="66">
        <v>46306</v>
      </c>
      <c r="M216" s="65" t="s">
        <v>315</v>
      </c>
      <c r="N216">
        <v>3010914</v>
      </c>
      <c r="O216" s="65" t="s">
        <v>289</v>
      </c>
      <c r="P216" s="66">
        <v>46306</v>
      </c>
      <c r="Q216" s="31">
        <f t="shared" si="6"/>
        <v>426</v>
      </c>
      <c r="R216" s="31">
        <f t="shared" si="7"/>
        <v>482</v>
      </c>
      <c r="S216" s="29">
        <f>IF($Q216&lt;Parâmetros!$E$19,$G216-1,$G216)</f>
        <v>46306</v>
      </c>
    </row>
    <row r="217" spans="1:19" ht="15" customHeight="1" x14ac:dyDescent="0.25">
      <c r="A217" s="116">
        <v>12299</v>
      </c>
      <c r="B217" s="65" t="s">
        <v>404</v>
      </c>
      <c r="C217" s="65" t="s">
        <v>70</v>
      </c>
      <c r="D217" s="66">
        <v>46306</v>
      </c>
      <c r="E217" s="67">
        <v>0.47</v>
      </c>
      <c r="F217" s="65" t="s">
        <v>285</v>
      </c>
      <c r="G217" s="66">
        <v>46306</v>
      </c>
      <c r="H217">
        <v>40524846</v>
      </c>
      <c r="I217">
        <v>10</v>
      </c>
      <c r="J217" s="65" t="s">
        <v>1723</v>
      </c>
      <c r="K217" s="65" t="s">
        <v>1724</v>
      </c>
      <c r="L217" s="66">
        <v>46306</v>
      </c>
      <c r="M217" s="65" t="s">
        <v>287</v>
      </c>
      <c r="N217" s="65" t="s">
        <v>793</v>
      </c>
      <c r="O217" s="65" t="s">
        <v>289</v>
      </c>
      <c r="P217" s="66">
        <v>46306</v>
      </c>
      <c r="Q217" s="31">
        <f t="shared" si="6"/>
        <v>493</v>
      </c>
      <c r="R217" s="31">
        <f t="shared" si="7"/>
        <v>522</v>
      </c>
      <c r="S217" s="29">
        <f>IF($Q217&lt;Parâmetros!$E$19,$G217-1,$G217)</f>
        <v>46306</v>
      </c>
    </row>
    <row r="218" spans="1:19" ht="15" customHeight="1" x14ac:dyDescent="0.25">
      <c r="A218" s="116">
        <v>12299</v>
      </c>
      <c r="B218" s="65" t="s">
        <v>404</v>
      </c>
      <c r="C218" s="65" t="s">
        <v>70</v>
      </c>
      <c r="D218" s="66">
        <v>46306</v>
      </c>
      <c r="E218" s="67">
        <v>4.3499999999999996</v>
      </c>
      <c r="F218" s="65" t="s">
        <v>285</v>
      </c>
      <c r="G218" s="66">
        <v>46306</v>
      </c>
      <c r="H218">
        <v>40524846</v>
      </c>
      <c r="I218">
        <v>10</v>
      </c>
      <c r="J218" s="65" t="s">
        <v>1725</v>
      </c>
      <c r="K218" s="65" t="s">
        <v>1726</v>
      </c>
      <c r="L218" s="66">
        <v>46306</v>
      </c>
      <c r="M218" s="65" t="s">
        <v>287</v>
      </c>
      <c r="N218" s="65" t="s">
        <v>793</v>
      </c>
      <c r="O218" s="65" t="s">
        <v>289</v>
      </c>
      <c r="P218" s="66">
        <v>46306</v>
      </c>
      <c r="Q218" s="31">
        <f t="shared" si="6"/>
        <v>522</v>
      </c>
      <c r="R218" s="31">
        <f t="shared" si="7"/>
        <v>783</v>
      </c>
      <c r="S218" s="29">
        <f>IF($Q218&lt;Parâmetros!$E$19,$G218-1,$G218)</f>
        <v>46306</v>
      </c>
    </row>
    <row r="219" spans="1:19" ht="15" customHeight="1" x14ac:dyDescent="0.25">
      <c r="A219" s="116">
        <v>12299</v>
      </c>
      <c r="B219" s="65" t="s">
        <v>404</v>
      </c>
      <c r="C219" s="65" t="s">
        <v>70</v>
      </c>
      <c r="D219" s="66">
        <v>46307</v>
      </c>
      <c r="E219" s="67">
        <v>1.39</v>
      </c>
      <c r="F219" s="65" t="s">
        <v>285</v>
      </c>
      <c r="G219" s="66">
        <v>46306</v>
      </c>
      <c r="H219">
        <v>40524849</v>
      </c>
      <c r="I219">
        <v>10</v>
      </c>
      <c r="J219" s="65" t="s">
        <v>1727</v>
      </c>
      <c r="K219" s="65" t="s">
        <v>1728</v>
      </c>
      <c r="L219" s="66">
        <v>46306</v>
      </c>
      <c r="M219" s="65" t="s">
        <v>287</v>
      </c>
      <c r="N219" s="65" t="s">
        <v>793</v>
      </c>
      <c r="O219" s="65" t="s">
        <v>289</v>
      </c>
      <c r="P219" s="66">
        <v>46307</v>
      </c>
      <c r="Q219" s="31">
        <f t="shared" si="6"/>
        <v>848</v>
      </c>
      <c r="R219" s="31">
        <f t="shared" si="7"/>
        <v>932</v>
      </c>
      <c r="S219" s="29">
        <f>IF($Q219&lt;Parâmetros!$E$19,$G219-1,$G219)</f>
        <v>46306</v>
      </c>
    </row>
    <row r="220" spans="1:19" ht="15" customHeight="1" x14ac:dyDescent="0.25">
      <c r="A220" s="116">
        <v>12299</v>
      </c>
      <c r="B220" s="65" t="s">
        <v>404</v>
      </c>
      <c r="C220" s="65" t="s">
        <v>70</v>
      </c>
      <c r="D220" s="66">
        <v>46307</v>
      </c>
      <c r="E220" s="67">
        <v>2.2000000000000002</v>
      </c>
      <c r="F220" s="65" t="s">
        <v>285</v>
      </c>
      <c r="G220" s="66">
        <v>46307</v>
      </c>
      <c r="H220">
        <v>40524848</v>
      </c>
      <c r="I220">
        <v>10</v>
      </c>
      <c r="J220" s="65" t="s">
        <v>1729</v>
      </c>
      <c r="K220" s="65" t="s">
        <v>1730</v>
      </c>
      <c r="L220" s="66">
        <v>46307</v>
      </c>
      <c r="M220" s="65" t="s">
        <v>287</v>
      </c>
      <c r="N220" s="65" t="s">
        <v>793</v>
      </c>
      <c r="O220" s="65" t="s">
        <v>289</v>
      </c>
      <c r="P220" s="66">
        <v>46307</v>
      </c>
      <c r="Q220" s="31">
        <f t="shared" si="6"/>
        <v>422</v>
      </c>
      <c r="R220" s="31">
        <f t="shared" si="7"/>
        <v>554</v>
      </c>
      <c r="S220" s="29">
        <f>IF($Q220&lt;Parâmetros!$E$19,$G220-1,$G220)</f>
        <v>46307</v>
      </c>
    </row>
    <row r="221" spans="1:19" ht="15" customHeight="1" x14ac:dyDescent="0.25">
      <c r="A221" s="116">
        <v>12299</v>
      </c>
      <c r="B221" s="65" t="s">
        <v>404</v>
      </c>
      <c r="C221" s="65" t="s">
        <v>70</v>
      </c>
      <c r="D221" s="66">
        <v>46307</v>
      </c>
      <c r="E221" s="67">
        <v>3.28</v>
      </c>
      <c r="F221" s="65" t="s">
        <v>285</v>
      </c>
      <c r="G221" s="66">
        <v>46307</v>
      </c>
      <c r="H221">
        <v>40524846</v>
      </c>
      <c r="I221">
        <v>10</v>
      </c>
      <c r="J221" s="65" t="s">
        <v>2339</v>
      </c>
      <c r="K221" s="65" t="s">
        <v>383</v>
      </c>
      <c r="L221" s="66">
        <v>46307</v>
      </c>
      <c r="M221" s="65" t="s">
        <v>287</v>
      </c>
      <c r="N221" s="65" t="s">
        <v>793</v>
      </c>
      <c r="O221" s="65" t="s">
        <v>289</v>
      </c>
      <c r="P221" s="66">
        <v>46307</v>
      </c>
      <c r="Q221" s="31">
        <f t="shared" si="6"/>
        <v>554</v>
      </c>
      <c r="R221" s="31">
        <f t="shared" si="7"/>
        <v>751</v>
      </c>
      <c r="S221" s="29">
        <f>IF($Q221&lt;Parâmetros!$E$19,$G221-1,$G221)</f>
        <v>46307</v>
      </c>
    </row>
    <row r="222" spans="1:19" ht="15" customHeight="1" x14ac:dyDescent="0.25">
      <c r="A222" s="116">
        <v>12299</v>
      </c>
      <c r="B222" s="65" t="s">
        <v>404</v>
      </c>
      <c r="C222" s="65" t="s">
        <v>70</v>
      </c>
      <c r="D222" s="66">
        <v>46307</v>
      </c>
      <c r="E222" s="67">
        <v>1.5</v>
      </c>
      <c r="F222" s="65" t="s">
        <v>285</v>
      </c>
      <c r="G222" s="66">
        <v>46307</v>
      </c>
      <c r="H222">
        <v>40522371</v>
      </c>
      <c r="I222">
        <v>10</v>
      </c>
      <c r="J222" s="65" t="s">
        <v>2340</v>
      </c>
      <c r="K222" s="65" t="s">
        <v>2341</v>
      </c>
      <c r="L222" s="66">
        <v>46307</v>
      </c>
      <c r="M222" s="65" t="s">
        <v>287</v>
      </c>
      <c r="N222" s="65" t="s">
        <v>793</v>
      </c>
      <c r="O222" s="65" t="s">
        <v>289</v>
      </c>
      <c r="P222" s="66">
        <v>46307</v>
      </c>
      <c r="Q222" s="31">
        <f t="shared" si="6"/>
        <v>810</v>
      </c>
      <c r="R222" s="31">
        <f t="shared" si="7"/>
        <v>900</v>
      </c>
      <c r="S222" s="29">
        <f>IF($Q222&lt;Parâmetros!$E$19,$G222-1,$G222)</f>
        <v>46307</v>
      </c>
    </row>
    <row r="223" spans="1:19" ht="15" customHeight="1" x14ac:dyDescent="0.25">
      <c r="A223" s="116">
        <v>12299</v>
      </c>
      <c r="B223" s="65" t="s">
        <v>404</v>
      </c>
      <c r="C223" s="65" t="s">
        <v>70</v>
      </c>
      <c r="D223" s="66">
        <v>46308</v>
      </c>
      <c r="E223" s="67">
        <v>0.26</v>
      </c>
      <c r="F223" s="65" t="s">
        <v>285</v>
      </c>
      <c r="G223" s="66">
        <v>46307</v>
      </c>
      <c r="H223">
        <v>40522371</v>
      </c>
      <c r="I223">
        <v>10</v>
      </c>
      <c r="J223" s="65" t="s">
        <v>2342</v>
      </c>
      <c r="K223" s="65" t="s">
        <v>2343</v>
      </c>
      <c r="L223" s="66">
        <v>46307</v>
      </c>
      <c r="M223" s="65" t="s">
        <v>287</v>
      </c>
      <c r="N223" s="65" t="s">
        <v>793</v>
      </c>
      <c r="O223" s="65" t="s">
        <v>289</v>
      </c>
      <c r="P223" s="66">
        <v>46308</v>
      </c>
      <c r="Q223" s="31">
        <f t="shared" si="6"/>
        <v>900</v>
      </c>
      <c r="R223" s="31">
        <f t="shared" si="7"/>
        <v>916</v>
      </c>
      <c r="S223" s="29">
        <f>IF($Q223&lt;Parâmetros!$E$19,$G223-1,$G223)</f>
        <v>46307</v>
      </c>
    </row>
    <row r="224" spans="1:19" ht="15" customHeight="1" x14ac:dyDescent="0.25">
      <c r="A224" s="116">
        <v>12468</v>
      </c>
      <c r="B224" s="65" t="s">
        <v>413</v>
      </c>
      <c r="C224" s="65" t="s">
        <v>72</v>
      </c>
      <c r="D224" s="66">
        <v>46300</v>
      </c>
      <c r="E224" s="67">
        <v>4.8600000000000003</v>
      </c>
      <c r="F224" s="65" t="s">
        <v>285</v>
      </c>
      <c r="G224" s="66">
        <v>46300</v>
      </c>
      <c r="H224">
        <v>40521046</v>
      </c>
      <c r="I224">
        <v>30</v>
      </c>
      <c r="J224" s="65" t="s">
        <v>416</v>
      </c>
      <c r="K224" s="65" t="s">
        <v>418</v>
      </c>
      <c r="L224" s="66">
        <v>46300</v>
      </c>
      <c r="M224" s="65" t="s">
        <v>287</v>
      </c>
      <c r="N224" s="65" t="s">
        <v>793</v>
      </c>
      <c r="O224" s="65" t="s">
        <v>289</v>
      </c>
      <c r="P224" s="66">
        <v>46300</v>
      </c>
      <c r="Q224" s="31">
        <f t="shared" si="6"/>
        <v>9</v>
      </c>
      <c r="R224" s="31">
        <f t="shared" si="7"/>
        <v>301</v>
      </c>
      <c r="S224" s="29">
        <f>IF($Q224&lt;Parâmetros!$E$19,$G224-1,$G224)</f>
        <v>46299</v>
      </c>
    </row>
    <row r="225" spans="1:19" ht="15" customHeight="1" x14ac:dyDescent="0.25">
      <c r="A225" s="116">
        <v>12468</v>
      </c>
      <c r="B225" s="65" t="s">
        <v>413</v>
      </c>
      <c r="C225" s="65" t="s">
        <v>72</v>
      </c>
      <c r="D225" s="66">
        <v>46300</v>
      </c>
      <c r="E225" s="67">
        <v>2.0099999999999998</v>
      </c>
      <c r="F225" s="65" t="s">
        <v>285</v>
      </c>
      <c r="G225" s="66">
        <v>46300</v>
      </c>
      <c r="H225">
        <v>40521389</v>
      </c>
      <c r="I225">
        <v>10</v>
      </c>
      <c r="J225" s="65" t="s">
        <v>419</v>
      </c>
      <c r="K225" s="65" t="s">
        <v>420</v>
      </c>
      <c r="L225" s="66">
        <v>46300</v>
      </c>
      <c r="M225" s="65" t="s">
        <v>287</v>
      </c>
      <c r="N225" s="65" t="s">
        <v>793</v>
      </c>
      <c r="O225" s="65" t="s">
        <v>289</v>
      </c>
      <c r="P225" s="66">
        <v>46300</v>
      </c>
      <c r="Q225" s="31">
        <f t="shared" si="6"/>
        <v>307</v>
      </c>
      <c r="R225" s="31">
        <f t="shared" si="7"/>
        <v>427</v>
      </c>
      <c r="S225" s="29">
        <f>IF($Q225&lt;Parâmetros!$E$19,$G225-1,$G225)</f>
        <v>46299</v>
      </c>
    </row>
    <row r="226" spans="1:19" ht="15" customHeight="1" x14ac:dyDescent="0.25">
      <c r="A226" s="116">
        <v>12468</v>
      </c>
      <c r="B226" s="65" t="s">
        <v>413</v>
      </c>
      <c r="C226" s="65" t="s">
        <v>72</v>
      </c>
      <c r="D226" s="66">
        <v>46301</v>
      </c>
      <c r="E226" s="67">
        <v>0.73</v>
      </c>
      <c r="F226" s="65" t="s">
        <v>285</v>
      </c>
      <c r="G226" s="66">
        <v>46301</v>
      </c>
      <c r="H226">
        <v>40519849</v>
      </c>
      <c r="I226">
        <v>20</v>
      </c>
      <c r="J226" s="65" t="s">
        <v>421</v>
      </c>
      <c r="K226" s="65" t="s">
        <v>422</v>
      </c>
      <c r="L226" s="66">
        <v>46301</v>
      </c>
      <c r="M226" s="65" t="s">
        <v>287</v>
      </c>
      <c r="N226" s="65" t="s">
        <v>793</v>
      </c>
      <c r="O226" s="65" t="s">
        <v>289</v>
      </c>
      <c r="P226" s="66">
        <v>46301</v>
      </c>
      <c r="Q226" s="31">
        <f t="shared" si="6"/>
        <v>46</v>
      </c>
      <c r="R226" s="31">
        <f t="shared" si="7"/>
        <v>90</v>
      </c>
      <c r="S226" s="29">
        <f>IF($Q226&lt;Parâmetros!$E$19,$G226-1,$G226)</f>
        <v>46300</v>
      </c>
    </row>
    <row r="227" spans="1:19" ht="15" customHeight="1" x14ac:dyDescent="0.25">
      <c r="A227" s="116">
        <v>12468</v>
      </c>
      <c r="B227" s="65" t="s">
        <v>413</v>
      </c>
      <c r="C227" s="65" t="s">
        <v>72</v>
      </c>
      <c r="D227" s="66">
        <v>46301</v>
      </c>
      <c r="E227" s="67">
        <v>0.35</v>
      </c>
      <c r="F227" s="65" t="s">
        <v>285</v>
      </c>
      <c r="G227" s="66">
        <v>46301</v>
      </c>
      <c r="H227">
        <v>40513829</v>
      </c>
      <c r="I227">
        <v>10</v>
      </c>
      <c r="J227" s="65" t="s">
        <v>423</v>
      </c>
      <c r="K227" s="65" t="s">
        <v>424</v>
      </c>
      <c r="L227" s="66">
        <v>46301</v>
      </c>
      <c r="M227" s="65" t="s">
        <v>315</v>
      </c>
      <c r="N227">
        <v>3002741</v>
      </c>
      <c r="O227" s="65" t="s">
        <v>289</v>
      </c>
      <c r="P227" s="66">
        <v>46301</v>
      </c>
      <c r="Q227" s="31">
        <f t="shared" si="6"/>
        <v>90</v>
      </c>
      <c r="R227" s="31">
        <f t="shared" si="7"/>
        <v>111</v>
      </c>
      <c r="S227" s="29">
        <f>IF($Q227&lt;Parâmetros!$E$19,$G227-1,$G227)</f>
        <v>46300</v>
      </c>
    </row>
    <row r="228" spans="1:19" ht="15" customHeight="1" x14ac:dyDescent="0.25">
      <c r="A228" s="116">
        <v>12468</v>
      </c>
      <c r="B228" s="65" t="s">
        <v>413</v>
      </c>
      <c r="C228" s="65" t="s">
        <v>72</v>
      </c>
      <c r="D228" s="66">
        <v>46301</v>
      </c>
      <c r="E228" s="67">
        <v>0.08</v>
      </c>
      <c r="F228" s="65" t="s">
        <v>285</v>
      </c>
      <c r="G228" s="66">
        <v>46301</v>
      </c>
      <c r="H228">
        <v>40513830</v>
      </c>
      <c r="I228">
        <v>10</v>
      </c>
      <c r="J228" s="65" t="s">
        <v>425</v>
      </c>
      <c r="K228" s="65" t="s">
        <v>426</v>
      </c>
      <c r="L228" s="66">
        <v>46301</v>
      </c>
      <c r="M228" s="65" t="s">
        <v>315</v>
      </c>
      <c r="N228">
        <v>3004615</v>
      </c>
      <c r="O228" s="65" t="s">
        <v>289</v>
      </c>
      <c r="P228" s="66">
        <v>46301</v>
      </c>
      <c r="Q228" s="31">
        <f t="shared" si="6"/>
        <v>112</v>
      </c>
      <c r="R228" s="31">
        <f t="shared" si="7"/>
        <v>117</v>
      </c>
      <c r="S228" s="29">
        <f>IF($Q228&lt;Parâmetros!$E$19,$G228-1,$G228)</f>
        <v>46300</v>
      </c>
    </row>
    <row r="229" spans="1:19" ht="15" customHeight="1" x14ac:dyDescent="0.25">
      <c r="A229" s="116">
        <v>12468</v>
      </c>
      <c r="B229" s="65" t="s">
        <v>413</v>
      </c>
      <c r="C229" s="65" t="s">
        <v>72</v>
      </c>
      <c r="D229" s="66">
        <v>46301</v>
      </c>
      <c r="E229" s="67">
        <v>0.12</v>
      </c>
      <c r="F229" s="65" t="s">
        <v>285</v>
      </c>
      <c r="G229" s="66">
        <v>46301</v>
      </c>
      <c r="H229">
        <v>40513831</v>
      </c>
      <c r="I229">
        <v>10</v>
      </c>
      <c r="J229" s="65" t="s">
        <v>427</v>
      </c>
      <c r="K229" s="65" t="s">
        <v>428</v>
      </c>
      <c r="L229" s="66">
        <v>46301</v>
      </c>
      <c r="M229" s="65" t="s">
        <v>315</v>
      </c>
      <c r="N229">
        <v>3003074</v>
      </c>
      <c r="O229" s="65" t="s">
        <v>289</v>
      </c>
      <c r="P229" s="66">
        <v>46301</v>
      </c>
      <c r="Q229" s="31">
        <f t="shared" si="6"/>
        <v>117</v>
      </c>
      <c r="R229" s="31">
        <f t="shared" si="7"/>
        <v>125</v>
      </c>
      <c r="S229" s="29">
        <f>IF($Q229&lt;Parâmetros!$E$19,$G229-1,$G229)</f>
        <v>46300</v>
      </c>
    </row>
    <row r="230" spans="1:19" ht="15" customHeight="1" x14ac:dyDescent="0.25">
      <c r="A230" s="116">
        <v>12468</v>
      </c>
      <c r="B230" s="65" t="s">
        <v>413</v>
      </c>
      <c r="C230" s="65" t="s">
        <v>72</v>
      </c>
      <c r="D230" s="66">
        <v>46301</v>
      </c>
      <c r="E230" s="67">
        <v>0.24</v>
      </c>
      <c r="F230" s="65" t="s">
        <v>285</v>
      </c>
      <c r="G230" s="66">
        <v>46301</v>
      </c>
      <c r="H230">
        <v>40513833</v>
      </c>
      <c r="I230">
        <v>10</v>
      </c>
      <c r="J230" s="65" t="s">
        <v>429</v>
      </c>
      <c r="K230" s="65" t="s">
        <v>430</v>
      </c>
      <c r="L230" s="66">
        <v>46301</v>
      </c>
      <c r="M230" s="65" t="s">
        <v>315</v>
      </c>
      <c r="N230">
        <v>3005338</v>
      </c>
      <c r="O230" s="65" t="s">
        <v>289</v>
      </c>
      <c r="P230" s="66">
        <v>46301</v>
      </c>
      <c r="Q230" s="31">
        <f t="shared" si="6"/>
        <v>125</v>
      </c>
      <c r="R230" s="31">
        <f t="shared" si="7"/>
        <v>139</v>
      </c>
      <c r="S230" s="29">
        <f>IF($Q230&lt;Parâmetros!$E$19,$G230-1,$G230)</f>
        <v>46300</v>
      </c>
    </row>
    <row r="231" spans="1:19" ht="15" customHeight="1" x14ac:dyDescent="0.25">
      <c r="A231" s="116">
        <v>12468</v>
      </c>
      <c r="B231" s="65" t="s">
        <v>413</v>
      </c>
      <c r="C231" s="65" t="s">
        <v>72</v>
      </c>
      <c r="D231" s="66">
        <v>46301</v>
      </c>
      <c r="E231" s="67">
        <v>0.1</v>
      </c>
      <c r="F231" s="65" t="s">
        <v>285</v>
      </c>
      <c r="G231" s="66">
        <v>46301</v>
      </c>
      <c r="H231">
        <v>40513835</v>
      </c>
      <c r="I231">
        <v>10</v>
      </c>
      <c r="J231" s="65" t="s">
        <v>431</v>
      </c>
      <c r="K231" s="65" t="s">
        <v>432</v>
      </c>
      <c r="L231" s="66">
        <v>46301</v>
      </c>
      <c r="M231" s="65" t="s">
        <v>315</v>
      </c>
      <c r="N231">
        <v>3002473</v>
      </c>
      <c r="O231" s="65" t="s">
        <v>289</v>
      </c>
      <c r="P231" s="66">
        <v>46301</v>
      </c>
      <c r="Q231" s="31">
        <f t="shared" si="6"/>
        <v>139</v>
      </c>
      <c r="R231" s="31">
        <f t="shared" si="7"/>
        <v>145</v>
      </c>
      <c r="S231" s="29">
        <f>IF($Q231&lt;Parâmetros!$E$19,$G231-1,$G231)</f>
        <v>46300</v>
      </c>
    </row>
    <row r="232" spans="1:19" ht="15" customHeight="1" x14ac:dyDescent="0.25">
      <c r="A232" s="116">
        <v>12468</v>
      </c>
      <c r="B232" s="65" t="s">
        <v>413</v>
      </c>
      <c r="C232" s="65" t="s">
        <v>72</v>
      </c>
      <c r="D232" s="66">
        <v>46301</v>
      </c>
      <c r="E232" s="67">
        <v>0.28000000000000003</v>
      </c>
      <c r="F232" s="65" t="s">
        <v>285</v>
      </c>
      <c r="G232" s="66">
        <v>46301</v>
      </c>
      <c r="H232">
        <v>40513836</v>
      </c>
      <c r="I232">
        <v>10</v>
      </c>
      <c r="J232" s="65" t="s">
        <v>433</v>
      </c>
      <c r="K232" s="65" t="s">
        <v>434</v>
      </c>
      <c r="L232" s="66">
        <v>46301</v>
      </c>
      <c r="M232" s="65" t="s">
        <v>315</v>
      </c>
      <c r="N232">
        <v>3005550</v>
      </c>
      <c r="O232" s="65" t="s">
        <v>289</v>
      </c>
      <c r="P232" s="66">
        <v>46301</v>
      </c>
      <c r="Q232" s="31">
        <f t="shared" si="6"/>
        <v>146</v>
      </c>
      <c r="R232" s="31">
        <f t="shared" si="7"/>
        <v>163</v>
      </c>
      <c r="S232" s="29">
        <f>IF($Q232&lt;Parâmetros!$E$19,$G232-1,$G232)</f>
        <v>46300</v>
      </c>
    </row>
    <row r="233" spans="1:19" ht="15" customHeight="1" x14ac:dyDescent="0.25">
      <c r="A233" s="116">
        <v>12468</v>
      </c>
      <c r="B233" s="65" t="s">
        <v>413</v>
      </c>
      <c r="C233" s="65" t="s">
        <v>72</v>
      </c>
      <c r="D233" s="66">
        <v>46301</v>
      </c>
      <c r="E233" s="67">
        <v>1.29</v>
      </c>
      <c r="F233" s="65" t="s">
        <v>285</v>
      </c>
      <c r="G233" s="66">
        <v>46301</v>
      </c>
      <c r="H233">
        <v>40514594</v>
      </c>
      <c r="I233">
        <v>10</v>
      </c>
      <c r="J233" s="65" t="s">
        <v>435</v>
      </c>
      <c r="K233" s="65" t="s">
        <v>436</v>
      </c>
      <c r="L233" s="66">
        <v>46301</v>
      </c>
      <c r="M233" s="65" t="s">
        <v>315</v>
      </c>
      <c r="N233">
        <v>3003107</v>
      </c>
      <c r="O233" s="65" t="s">
        <v>289</v>
      </c>
      <c r="P233" s="66">
        <v>46301</v>
      </c>
      <c r="Q233" s="31">
        <f t="shared" si="6"/>
        <v>165</v>
      </c>
      <c r="R233" s="31">
        <f t="shared" si="7"/>
        <v>242</v>
      </c>
      <c r="S233" s="29">
        <f>IF($Q233&lt;Parâmetros!$E$19,$G233-1,$G233)</f>
        <v>46300</v>
      </c>
    </row>
    <row r="234" spans="1:19" ht="15" customHeight="1" x14ac:dyDescent="0.25">
      <c r="A234" s="116">
        <v>12468</v>
      </c>
      <c r="B234" s="65" t="s">
        <v>413</v>
      </c>
      <c r="C234" s="65" t="s">
        <v>72</v>
      </c>
      <c r="D234" s="66">
        <v>46301</v>
      </c>
      <c r="E234" s="67">
        <v>2.72</v>
      </c>
      <c r="F234" s="65" t="s">
        <v>285</v>
      </c>
      <c r="G234" s="66">
        <v>46301</v>
      </c>
      <c r="H234">
        <v>40519849</v>
      </c>
      <c r="I234">
        <v>20</v>
      </c>
      <c r="J234" s="65" t="s">
        <v>437</v>
      </c>
      <c r="K234" s="65" t="s">
        <v>438</v>
      </c>
      <c r="L234" s="66">
        <v>46301</v>
      </c>
      <c r="M234" s="65" t="s">
        <v>287</v>
      </c>
      <c r="N234" s="65" t="s">
        <v>793</v>
      </c>
      <c r="O234" s="65" t="s">
        <v>289</v>
      </c>
      <c r="P234" s="66">
        <v>46301</v>
      </c>
      <c r="Q234" s="31">
        <f t="shared" si="6"/>
        <v>243</v>
      </c>
      <c r="R234" s="31">
        <f t="shared" si="7"/>
        <v>406</v>
      </c>
      <c r="S234" s="29">
        <f>IF($Q234&lt;Parâmetros!$E$19,$G234-1,$G234)</f>
        <v>46300</v>
      </c>
    </row>
    <row r="235" spans="1:19" ht="15" customHeight="1" x14ac:dyDescent="0.25">
      <c r="A235" s="116">
        <v>12468</v>
      </c>
      <c r="B235" s="65" t="s">
        <v>413</v>
      </c>
      <c r="C235" s="65" t="s">
        <v>72</v>
      </c>
      <c r="D235" s="66">
        <v>46303</v>
      </c>
      <c r="E235" s="67">
        <v>2.4</v>
      </c>
      <c r="F235" s="65" t="s">
        <v>285</v>
      </c>
      <c r="G235" s="66">
        <v>46302</v>
      </c>
      <c r="H235">
        <v>40523386</v>
      </c>
      <c r="I235">
        <v>10</v>
      </c>
      <c r="J235" s="65" t="s">
        <v>970</v>
      </c>
      <c r="K235" s="65" t="s">
        <v>971</v>
      </c>
      <c r="L235" s="66">
        <v>46303</v>
      </c>
      <c r="M235" s="65" t="s">
        <v>287</v>
      </c>
      <c r="N235" s="65" t="s">
        <v>793</v>
      </c>
      <c r="O235" s="65" t="s">
        <v>289</v>
      </c>
      <c r="P235" s="66">
        <v>46303</v>
      </c>
      <c r="Q235" s="31">
        <f t="shared" si="6"/>
        <v>1437</v>
      </c>
      <c r="R235" s="31">
        <f t="shared" si="7"/>
        <v>141</v>
      </c>
      <c r="S235" s="29">
        <f>IF($Q235&lt;Parâmetros!$E$19,$G235-1,$G235)</f>
        <v>46302</v>
      </c>
    </row>
    <row r="236" spans="1:19" ht="15" customHeight="1" x14ac:dyDescent="0.25">
      <c r="A236" s="116">
        <v>12468</v>
      </c>
      <c r="B236" s="65" t="s">
        <v>413</v>
      </c>
      <c r="C236" s="65" t="s">
        <v>72</v>
      </c>
      <c r="D236" s="66">
        <v>46303</v>
      </c>
      <c r="E236" s="67">
        <v>0.13</v>
      </c>
      <c r="F236" s="65" t="s">
        <v>285</v>
      </c>
      <c r="G236" s="66">
        <v>46303</v>
      </c>
      <c r="H236">
        <v>40514595</v>
      </c>
      <c r="I236">
        <v>10</v>
      </c>
      <c r="J236" s="65" t="s">
        <v>972</v>
      </c>
      <c r="K236" s="65" t="s">
        <v>973</v>
      </c>
      <c r="L236" s="66">
        <v>46303</v>
      </c>
      <c r="M236" s="65" t="s">
        <v>315</v>
      </c>
      <c r="N236">
        <v>3003007</v>
      </c>
      <c r="O236" s="65" t="s">
        <v>289</v>
      </c>
      <c r="P236" s="66">
        <v>46303</v>
      </c>
      <c r="Q236" s="31">
        <f t="shared" si="6"/>
        <v>142</v>
      </c>
      <c r="R236" s="31">
        <f t="shared" si="7"/>
        <v>150</v>
      </c>
      <c r="S236" s="29">
        <f>IF($Q236&lt;Parâmetros!$E$19,$G236-1,$G236)</f>
        <v>46302</v>
      </c>
    </row>
    <row r="237" spans="1:19" ht="15" customHeight="1" x14ac:dyDescent="0.25">
      <c r="A237" s="116">
        <v>12468</v>
      </c>
      <c r="B237" s="65" t="s">
        <v>413</v>
      </c>
      <c r="C237" s="65" t="s">
        <v>72</v>
      </c>
      <c r="D237" s="66">
        <v>46303</v>
      </c>
      <c r="E237" s="67">
        <v>0.86</v>
      </c>
      <c r="F237" s="65" t="s">
        <v>285</v>
      </c>
      <c r="G237" s="66">
        <v>46303</v>
      </c>
      <c r="H237">
        <v>40514596</v>
      </c>
      <c r="I237">
        <v>10</v>
      </c>
      <c r="J237" s="65" t="s">
        <v>974</v>
      </c>
      <c r="K237" s="65" t="s">
        <v>975</v>
      </c>
      <c r="L237" s="66">
        <v>46303</v>
      </c>
      <c r="M237" s="65" t="s">
        <v>315</v>
      </c>
      <c r="N237">
        <v>3003181</v>
      </c>
      <c r="O237" s="65" t="s">
        <v>289</v>
      </c>
      <c r="P237" s="66">
        <v>46303</v>
      </c>
      <c r="Q237" s="31">
        <f t="shared" si="6"/>
        <v>150</v>
      </c>
      <c r="R237" s="31">
        <f t="shared" si="7"/>
        <v>202</v>
      </c>
      <c r="S237" s="29">
        <f>IF($Q237&lt;Parâmetros!$E$19,$G237-1,$G237)</f>
        <v>46302</v>
      </c>
    </row>
    <row r="238" spans="1:19" ht="15" customHeight="1" x14ac:dyDescent="0.25">
      <c r="A238" s="116">
        <v>12468</v>
      </c>
      <c r="B238" s="65" t="s">
        <v>413</v>
      </c>
      <c r="C238" s="65" t="s">
        <v>72</v>
      </c>
      <c r="D238" s="66">
        <v>46303</v>
      </c>
      <c r="E238" s="67">
        <v>1.34</v>
      </c>
      <c r="F238" s="65" t="s">
        <v>285</v>
      </c>
      <c r="G238" s="66">
        <v>46303</v>
      </c>
      <c r="H238">
        <v>40514597</v>
      </c>
      <c r="I238">
        <v>10</v>
      </c>
      <c r="J238" s="65" t="s">
        <v>976</v>
      </c>
      <c r="K238" s="65" t="s">
        <v>977</v>
      </c>
      <c r="L238" s="66">
        <v>46303</v>
      </c>
      <c r="M238" s="65" t="s">
        <v>315</v>
      </c>
      <c r="N238">
        <v>3004316</v>
      </c>
      <c r="O238" s="65" t="s">
        <v>289</v>
      </c>
      <c r="P238" s="66">
        <v>46303</v>
      </c>
      <c r="Q238" s="31">
        <f t="shared" si="6"/>
        <v>202</v>
      </c>
      <c r="R238" s="31">
        <f t="shared" si="7"/>
        <v>283</v>
      </c>
      <c r="S238" s="29">
        <f>IF($Q238&lt;Parâmetros!$E$19,$G238-1,$G238)</f>
        <v>46302</v>
      </c>
    </row>
    <row r="239" spans="1:19" ht="15" customHeight="1" x14ac:dyDescent="0.25">
      <c r="A239" s="116">
        <v>12468</v>
      </c>
      <c r="B239" s="65" t="s">
        <v>413</v>
      </c>
      <c r="C239" s="65" t="s">
        <v>72</v>
      </c>
      <c r="D239" s="66">
        <v>46303</v>
      </c>
      <c r="E239" s="67">
        <v>0.08</v>
      </c>
      <c r="F239" s="65" t="s">
        <v>285</v>
      </c>
      <c r="G239" s="66">
        <v>46303</v>
      </c>
      <c r="H239">
        <v>40514598</v>
      </c>
      <c r="I239">
        <v>10</v>
      </c>
      <c r="J239" s="65" t="s">
        <v>978</v>
      </c>
      <c r="K239" s="65" t="s">
        <v>979</v>
      </c>
      <c r="L239" s="66">
        <v>46303</v>
      </c>
      <c r="M239" s="65" t="s">
        <v>315</v>
      </c>
      <c r="N239">
        <v>3005491</v>
      </c>
      <c r="O239" s="65" t="s">
        <v>289</v>
      </c>
      <c r="P239" s="66">
        <v>46303</v>
      </c>
      <c r="Q239" s="31">
        <f t="shared" si="6"/>
        <v>283</v>
      </c>
      <c r="R239" s="31">
        <f t="shared" si="7"/>
        <v>288</v>
      </c>
      <c r="S239" s="29">
        <f>IF($Q239&lt;Parâmetros!$E$19,$G239-1,$G239)</f>
        <v>46302</v>
      </c>
    </row>
    <row r="240" spans="1:19" ht="15" customHeight="1" x14ac:dyDescent="0.25">
      <c r="A240" s="116">
        <v>12468</v>
      </c>
      <c r="B240" s="65" t="s">
        <v>413</v>
      </c>
      <c r="C240" s="65" t="s">
        <v>72</v>
      </c>
      <c r="D240" s="66">
        <v>46303</v>
      </c>
      <c r="E240" s="67">
        <v>0.67</v>
      </c>
      <c r="F240" s="65" t="s">
        <v>285</v>
      </c>
      <c r="G240" s="66">
        <v>46303</v>
      </c>
      <c r="H240">
        <v>40514600</v>
      </c>
      <c r="I240">
        <v>10</v>
      </c>
      <c r="J240" s="65" t="s">
        <v>980</v>
      </c>
      <c r="K240" s="65" t="s">
        <v>981</v>
      </c>
      <c r="L240" s="66">
        <v>46303</v>
      </c>
      <c r="M240" s="65" t="s">
        <v>315</v>
      </c>
      <c r="N240">
        <v>3005495</v>
      </c>
      <c r="O240" s="65" t="s">
        <v>289</v>
      </c>
      <c r="P240" s="66">
        <v>46303</v>
      </c>
      <c r="Q240" s="31">
        <f t="shared" si="6"/>
        <v>288</v>
      </c>
      <c r="R240" s="31">
        <f t="shared" si="7"/>
        <v>328</v>
      </c>
      <c r="S240" s="29">
        <f>IF($Q240&lt;Parâmetros!$E$19,$G240-1,$G240)</f>
        <v>46302</v>
      </c>
    </row>
    <row r="241" spans="1:19" ht="15" customHeight="1" x14ac:dyDescent="0.25">
      <c r="A241" s="116">
        <v>12468</v>
      </c>
      <c r="B241" s="65" t="s">
        <v>413</v>
      </c>
      <c r="C241" s="65" t="s">
        <v>72</v>
      </c>
      <c r="D241" s="66">
        <v>46303</v>
      </c>
      <c r="E241" s="67">
        <v>0.22</v>
      </c>
      <c r="F241" s="65" t="s">
        <v>285</v>
      </c>
      <c r="G241" s="66">
        <v>46303</v>
      </c>
      <c r="H241">
        <v>40514602</v>
      </c>
      <c r="I241">
        <v>10</v>
      </c>
      <c r="J241" s="65" t="s">
        <v>982</v>
      </c>
      <c r="K241" s="65" t="s">
        <v>983</v>
      </c>
      <c r="L241" s="66">
        <v>46303</v>
      </c>
      <c r="M241" s="65" t="s">
        <v>315</v>
      </c>
      <c r="N241">
        <v>3003108</v>
      </c>
      <c r="O241" s="65" t="s">
        <v>289</v>
      </c>
      <c r="P241" s="66">
        <v>46303</v>
      </c>
      <c r="Q241" s="31">
        <f t="shared" si="6"/>
        <v>329</v>
      </c>
      <c r="R241" s="31">
        <f t="shared" si="7"/>
        <v>342</v>
      </c>
      <c r="S241" s="29">
        <f>IF($Q241&lt;Parâmetros!$E$19,$G241-1,$G241)</f>
        <v>46302</v>
      </c>
    </row>
    <row r="242" spans="1:19" ht="15" customHeight="1" x14ac:dyDescent="0.25">
      <c r="A242" s="116">
        <v>12468</v>
      </c>
      <c r="B242" s="65" t="s">
        <v>413</v>
      </c>
      <c r="C242" s="65" t="s">
        <v>72</v>
      </c>
      <c r="D242" s="66">
        <v>46303</v>
      </c>
      <c r="E242" s="67">
        <v>0.45</v>
      </c>
      <c r="F242" s="65" t="s">
        <v>285</v>
      </c>
      <c r="G242" s="66">
        <v>46303</v>
      </c>
      <c r="H242">
        <v>40514603</v>
      </c>
      <c r="I242">
        <v>10</v>
      </c>
      <c r="J242" s="65" t="s">
        <v>984</v>
      </c>
      <c r="K242" s="65" t="s">
        <v>985</v>
      </c>
      <c r="L242" s="66">
        <v>46303</v>
      </c>
      <c r="M242" s="65" t="s">
        <v>315</v>
      </c>
      <c r="N242">
        <v>3003111</v>
      </c>
      <c r="O242" s="65" t="s">
        <v>289</v>
      </c>
      <c r="P242" s="66">
        <v>46303</v>
      </c>
      <c r="Q242" s="31">
        <f t="shared" si="6"/>
        <v>342</v>
      </c>
      <c r="R242" s="31">
        <f t="shared" si="7"/>
        <v>369</v>
      </c>
      <c r="S242" s="29">
        <f>IF($Q242&lt;Parâmetros!$E$19,$G242-1,$G242)</f>
        <v>46302</v>
      </c>
    </row>
    <row r="243" spans="1:19" ht="15" customHeight="1" x14ac:dyDescent="0.25">
      <c r="A243" s="116">
        <v>12468</v>
      </c>
      <c r="B243" s="65" t="s">
        <v>413</v>
      </c>
      <c r="C243" s="65" t="s">
        <v>72</v>
      </c>
      <c r="D243" s="66">
        <v>46303</v>
      </c>
      <c r="E243" s="67">
        <v>0.17</v>
      </c>
      <c r="F243" s="65" t="s">
        <v>285</v>
      </c>
      <c r="G243" s="66">
        <v>46303</v>
      </c>
      <c r="H243">
        <v>40514604</v>
      </c>
      <c r="I243">
        <v>10</v>
      </c>
      <c r="J243" s="65" t="s">
        <v>986</v>
      </c>
      <c r="K243" s="65" t="s">
        <v>987</v>
      </c>
      <c r="L243" s="66">
        <v>46303</v>
      </c>
      <c r="M243" s="65" t="s">
        <v>315</v>
      </c>
      <c r="N243">
        <v>3005122</v>
      </c>
      <c r="O243" s="65" t="s">
        <v>289</v>
      </c>
      <c r="P243" s="66">
        <v>46303</v>
      </c>
      <c r="Q243" s="31">
        <f t="shared" si="6"/>
        <v>370</v>
      </c>
      <c r="R243" s="31">
        <f t="shared" si="7"/>
        <v>380</v>
      </c>
      <c r="S243" s="29">
        <f>IF($Q243&lt;Parâmetros!$E$19,$G243-1,$G243)</f>
        <v>46302</v>
      </c>
    </row>
    <row r="244" spans="1:19" ht="15" customHeight="1" x14ac:dyDescent="0.25">
      <c r="A244" s="116">
        <v>12468</v>
      </c>
      <c r="B244" s="65" t="s">
        <v>413</v>
      </c>
      <c r="C244" s="65" t="s">
        <v>72</v>
      </c>
      <c r="D244" s="66">
        <v>46303</v>
      </c>
      <c r="E244" s="67">
        <v>0.45</v>
      </c>
      <c r="F244" s="65" t="s">
        <v>285</v>
      </c>
      <c r="G244" s="66">
        <v>46303</v>
      </c>
      <c r="H244">
        <v>40514605</v>
      </c>
      <c r="I244">
        <v>10</v>
      </c>
      <c r="J244" s="65" t="s">
        <v>988</v>
      </c>
      <c r="K244" s="65" t="s">
        <v>415</v>
      </c>
      <c r="L244" s="66">
        <v>46303</v>
      </c>
      <c r="M244" s="65" t="s">
        <v>315</v>
      </c>
      <c r="N244">
        <v>3003063</v>
      </c>
      <c r="O244" s="65" t="s">
        <v>289</v>
      </c>
      <c r="P244" s="66">
        <v>46303</v>
      </c>
      <c r="Q244" s="31">
        <f t="shared" si="6"/>
        <v>380</v>
      </c>
      <c r="R244" s="31">
        <f t="shared" si="7"/>
        <v>407</v>
      </c>
      <c r="S244" s="29">
        <f>IF($Q244&lt;Parâmetros!$E$19,$G244-1,$G244)</f>
        <v>46302</v>
      </c>
    </row>
    <row r="245" spans="1:19" ht="15" customHeight="1" x14ac:dyDescent="0.25">
      <c r="A245" s="116">
        <v>12468</v>
      </c>
      <c r="B245" s="65" t="s">
        <v>413</v>
      </c>
      <c r="C245" s="65" t="s">
        <v>72</v>
      </c>
      <c r="D245" s="66">
        <v>46304</v>
      </c>
      <c r="E245" s="67">
        <v>0.12</v>
      </c>
      <c r="F245" s="65" t="s">
        <v>285</v>
      </c>
      <c r="G245" s="66">
        <v>46304</v>
      </c>
      <c r="H245">
        <v>40514606</v>
      </c>
      <c r="I245">
        <v>10</v>
      </c>
      <c r="J245" s="65" t="s">
        <v>1195</v>
      </c>
      <c r="K245" s="65" t="s">
        <v>1196</v>
      </c>
      <c r="L245" s="66">
        <v>46304</v>
      </c>
      <c r="M245" s="65" t="s">
        <v>315</v>
      </c>
      <c r="N245">
        <v>3003081</v>
      </c>
      <c r="O245" s="65" t="s">
        <v>289</v>
      </c>
      <c r="P245" s="66">
        <v>46304</v>
      </c>
      <c r="Q245" s="31">
        <f t="shared" si="6"/>
        <v>22</v>
      </c>
      <c r="R245" s="31">
        <f t="shared" si="7"/>
        <v>29</v>
      </c>
      <c r="S245" s="29">
        <f>IF($Q245&lt;Parâmetros!$E$19,$G245-1,$G245)</f>
        <v>46303</v>
      </c>
    </row>
    <row r="246" spans="1:19" ht="15" customHeight="1" x14ac:dyDescent="0.25">
      <c r="A246" s="116">
        <v>12468</v>
      </c>
      <c r="B246" s="65" t="s">
        <v>413</v>
      </c>
      <c r="C246" s="65" t="s">
        <v>72</v>
      </c>
      <c r="D246" s="66">
        <v>46304</v>
      </c>
      <c r="E246" s="67">
        <v>0.16</v>
      </c>
      <c r="F246" s="65" t="s">
        <v>285</v>
      </c>
      <c r="G246" s="66">
        <v>46304</v>
      </c>
      <c r="H246">
        <v>40514607</v>
      </c>
      <c r="I246">
        <v>10</v>
      </c>
      <c r="J246" s="65" t="s">
        <v>1197</v>
      </c>
      <c r="K246" s="65" t="s">
        <v>1198</v>
      </c>
      <c r="L246" s="66">
        <v>46304</v>
      </c>
      <c r="M246" s="65" t="s">
        <v>315</v>
      </c>
      <c r="N246">
        <v>3002687</v>
      </c>
      <c r="O246" s="65" t="s">
        <v>289</v>
      </c>
      <c r="P246" s="66">
        <v>46304</v>
      </c>
      <c r="Q246" s="31">
        <f t="shared" si="6"/>
        <v>29</v>
      </c>
      <c r="R246" s="31">
        <f t="shared" si="7"/>
        <v>39</v>
      </c>
      <c r="S246" s="29">
        <f>IF($Q246&lt;Parâmetros!$E$19,$G246-1,$G246)</f>
        <v>46303</v>
      </c>
    </row>
    <row r="247" spans="1:19" ht="15" customHeight="1" x14ac:dyDescent="0.25">
      <c r="A247" s="116">
        <v>12468</v>
      </c>
      <c r="B247" s="65" t="s">
        <v>413</v>
      </c>
      <c r="C247" s="65" t="s">
        <v>72</v>
      </c>
      <c r="D247" s="66">
        <v>46304</v>
      </c>
      <c r="E247" s="67">
        <v>0.26</v>
      </c>
      <c r="F247" s="65" t="s">
        <v>285</v>
      </c>
      <c r="G247" s="66">
        <v>46304</v>
      </c>
      <c r="H247">
        <v>40514608</v>
      </c>
      <c r="I247">
        <v>10</v>
      </c>
      <c r="J247" s="65" t="s">
        <v>1199</v>
      </c>
      <c r="K247" s="65" t="s">
        <v>1200</v>
      </c>
      <c r="L247" s="66">
        <v>46304</v>
      </c>
      <c r="M247" s="65" t="s">
        <v>315</v>
      </c>
      <c r="N247">
        <v>3002671</v>
      </c>
      <c r="O247" s="65" t="s">
        <v>289</v>
      </c>
      <c r="P247" s="66">
        <v>46304</v>
      </c>
      <c r="Q247" s="31">
        <f t="shared" si="6"/>
        <v>39</v>
      </c>
      <c r="R247" s="31">
        <f t="shared" si="7"/>
        <v>55</v>
      </c>
      <c r="S247" s="29">
        <f>IF($Q247&lt;Parâmetros!$E$19,$G247-1,$G247)</f>
        <v>46303</v>
      </c>
    </row>
    <row r="248" spans="1:19" ht="15" customHeight="1" x14ac:dyDescent="0.25">
      <c r="A248" s="116">
        <v>12468</v>
      </c>
      <c r="B248" s="65" t="s">
        <v>413</v>
      </c>
      <c r="C248" s="65" t="s">
        <v>72</v>
      </c>
      <c r="D248" s="66">
        <v>46304</v>
      </c>
      <c r="E248" s="67">
        <v>0.19</v>
      </c>
      <c r="F248" s="65" t="s">
        <v>285</v>
      </c>
      <c r="G248" s="66">
        <v>46304</v>
      </c>
      <c r="H248">
        <v>40514609</v>
      </c>
      <c r="I248">
        <v>10</v>
      </c>
      <c r="J248" s="65" t="s">
        <v>1201</v>
      </c>
      <c r="K248" s="65" t="s">
        <v>1202</v>
      </c>
      <c r="L248" s="66">
        <v>46304</v>
      </c>
      <c r="M248" s="65" t="s">
        <v>315</v>
      </c>
      <c r="N248">
        <v>3003539</v>
      </c>
      <c r="O248" s="65" t="s">
        <v>289</v>
      </c>
      <c r="P248" s="66">
        <v>46304</v>
      </c>
      <c r="Q248" s="31">
        <f t="shared" si="6"/>
        <v>55</v>
      </c>
      <c r="R248" s="31">
        <f t="shared" si="7"/>
        <v>66</v>
      </c>
      <c r="S248" s="29">
        <f>IF($Q248&lt;Parâmetros!$E$19,$G248-1,$G248)</f>
        <v>46303</v>
      </c>
    </row>
    <row r="249" spans="1:19" ht="15" customHeight="1" x14ac:dyDescent="0.25">
      <c r="A249" s="116">
        <v>12468</v>
      </c>
      <c r="B249" s="65" t="s">
        <v>413</v>
      </c>
      <c r="C249" s="65" t="s">
        <v>72</v>
      </c>
      <c r="D249" s="66">
        <v>46304</v>
      </c>
      <c r="E249" s="67">
        <v>0.31</v>
      </c>
      <c r="F249" s="65" t="s">
        <v>285</v>
      </c>
      <c r="G249" s="66">
        <v>46304</v>
      </c>
      <c r="H249">
        <v>40514610</v>
      </c>
      <c r="I249">
        <v>10</v>
      </c>
      <c r="J249" s="65" t="s">
        <v>1203</v>
      </c>
      <c r="K249" s="65" t="s">
        <v>1204</v>
      </c>
      <c r="L249" s="66">
        <v>46304</v>
      </c>
      <c r="M249" s="65" t="s">
        <v>315</v>
      </c>
      <c r="N249">
        <v>3003541</v>
      </c>
      <c r="O249" s="65" t="s">
        <v>289</v>
      </c>
      <c r="P249" s="66">
        <v>46304</v>
      </c>
      <c r="Q249" s="31">
        <f t="shared" si="6"/>
        <v>67</v>
      </c>
      <c r="R249" s="31">
        <f t="shared" si="7"/>
        <v>86</v>
      </c>
      <c r="S249" s="29">
        <f>IF($Q249&lt;Parâmetros!$E$19,$G249-1,$G249)</f>
        <v>46303</v>
      </c>
    </row>
    <row r="250" spans="1:19" ht="15" customHeight="1" x14ac:dyDescent="0.25">
      <c r="A250" s="116">
        <v>12468</v>
      </c>
      <c r="B250" s="65" t="s">
        <v>413</v>
      </c>
      <c r="C250" s="65" t="s">
        <v>72</v>
      </c>
      <c r="D250" s="66">
        <v>46304</v>
      </c>
      <c r="E250" s="67">
        <v>0.3</v>
      </c>
      <c r="F250" s="65" t="s">
        <v>285</v>
      </c>
      <c r="G250" s="66">
        <v>46304</v>
      </c>
      <c r="H250">
        <v>40514611</v>
      </c>
      <c r="I250">
        <v>10</v>
      </c>
      <c r="J250" s="65" t="s">
        <v>1205</v>
      </c>
      <c r="K250" s="65" t="s">
        <v>1206</v>
      </c>
      <c r="L250" s="66">
        <v>46304</v>
      </c>
      <c r="M250" s="65" t="s">
        <v>315</v>
      </c>
      <c r="N250">
        <v>3003543</v>
      </c>
      <c r="O250" s="65" t="s">
        <v>289</v>
      </c>
      <c r="P250" s="66">
        <v>46304</v>
      </c>
      <c r="Q250" s="31">
        <f t="shared" si="6"/>
        <v>86</v>
      </c>
      <c r="R250" s="31">
        <f t="shared" si="7"/>
        <v>104</v>
      </c>
      <c r="S250" s="29">
        <f>IF($Q250&lt;Parâmetros!$E$19,$G250-1,$G250)</f>
        <v>46303</v>
      </c>
    </row>
    <row r="251" spans="1:19" ht="15" customHeight="1" x14ac:dyDescent="0.25">
      <c r="A251" s="116">
        <v>12468</v>
      </c>
      <c r="B251" s="65" t="s">
        <v>413</v>
      </c>
      <c r="C251" s="65" t="s">
        <v>72</v>
      </c>
      <c r="D251" s="66">
        <v>46304</v>
      </c>
      <c r="E251" s="67">
        <v>0.1</v>
      </c>
      <c r="F251" s="65" t="s">
        <v>285</v>
      </c>
      <c r="G251" s="66">
        <v>46304</v>
      </c>
      <c r="H251">
        <v>40514612</v>
      </c>
      <c r="I251">
        <v>10</v>
      </c>
      <c r="J251" s="65" t="s">
        <v>1207</v>
      </c>
      <c r="K251" s="65" t="s">
        <v>1208</v>
      </c>
      <c r="L251" s="66">
        <v>46304</v>
      </c>
      <c r="M251" s="65" t="s">
        <v>315</v>
      </c>
      <c r="N251">
        <v>3002647</v>
      </c>
      <c r="O251" s="65" t="s">
        <v>289</v>
      </c>
      <c r="P251" s="66">
        <v>46304</v>
      </c>
      <c r="Q251" s="31">
        <f t="shared" si="6"/>
        <v>104</v>
      </c>
      <c r="R251" s="31">
        <f t="shared" si="7"/>
        <v>110</v>
      </c>
      <c r="S251" s="29">
        <f>IF($Q251&lt;Parâmetros!$E$19,$G251-1,$G251)</f>
        <v>46303</v>
      </c>
    </row>
    <row r="252" spans="1:19" ht="15" customHeight="1" x14ac:dyDescent="0.25">
      <c r="A252" s="116">
        <v>12468</v>
      </c>
      <c r="B252" s="65" t="s">
        <v>413</v>
      </c>
      <c r="C252" s="65" t="s">
        <v>72</v>
      </c>
      <c r="D252" s="66">
        <v>46304</v>
      </c>
      <c r="E252" s="67">
        <v>0.52</v>
      </c>
      <c r="F252" s="65" t="s">
        <v>285</v>
      </c>
      <c r="G252" s="66">
        <v>46304</v>
      </c>
      <c r="H252">
        <v>40514613</v>
      </c>
      <c r="I252">
        <v>10</v>
      </c>
      <c r="J252" s="65" t="s">
        <v>1209</v>
      </c>
      <c r="K252" s="65" t="s">
        <v>1210</v>
      </c>
      <c r="L252" s="66">
        <v>46304</v>
      </c>
      <c r="M252" s="65" t="s">
        <v>315</v>
      </c>
      <c r="N252">
        <v>3002651</v>
      </c>
      <c r="O252" s="65" t="s">
        <v>289</v>
      </c>
      <c r="P252" s="66">
        <v>46304</v>
      </c>
      <c r="Q252" s="31">
        <f t="shared" si="6"/>
        <v>110</v>
      </c>
      <c r="R252" s="31">
        <f t="shared" si="7"/>
        <v>142</v>
      </c>
      <c r="S252" s="29">
        <f>IF($Q252&lt;Parâmetros!$E$19,$G252-1,$G252)</f>
        <v>46303</v>
      </c>
    </row>
    <row r="253" spans="1:19" ht="15" customHeight="1" x14ac:dyDescent="0.25">
      <c r="A253" s="116">
        <v>12468</v>
      </c>
      <c r="B253" s="65" t="s">
        <v>413</v>
      </c>
      <c r="C253" s="65" t="s">
        <v>72</v>
      </c>
      <c r="D253" s="66">
        <v>46304</v>
      </c>
      <c r="E253" s="67">
        <v>0.13</v>
      </c>
      <c r="F253" s="65" t="s">
        <v>285</v>
      </c>
      <c r="G253" s="66">
        <v>46304</v>
      </c>
      <c r="H253">
        <v>40514624</v>
      </c>
      <c r="I253">
        <v>10</v>
      </c>
      <c r="J253" s="65" t="s">
        <v>1211</v>
      </c>
      <c r="K253" s="65" t="s">
        <v>1212</v>
      </c>
      <c r="L253" s="66">
        <v>46304</v>
      </c>
      <c r="M253" s="65" t="s">
        <v>315</v>
      </c>
      <c r="N253">
        <v>3002991</v>
      </c>
      <c r="O253" s="65" t="s">
        <v>289</v>
      </c>
      <c r="P253" s="66">
        <v>46304</v>
      </c>
      <c r="Q253" s="31">
        <f t="shared" si="6"/>
        <v>142</v>
      </c>
      <c r="R253" s="31">
        <f t="shared" si="7"/>
        <v>149</v>
      </c>
      <c r="S253" s="29">
        <f>IF($Q253&lt;Parâmetros!$E$19,$G253-1,$G253)</f>
        <v>46303</v>
      </c>
    </row>
    <row r="254" spans="1:19" ht="15" customHeight="1" x14ac:dyDescent="0.25">
      <c r="A254" s="116">
        <v>12468</v>
      </c>
      <c r="B254" s="65" t="s">
        <v>413</v>
      </c>
      <c r="C254" s="65" t="s">
        <v>72</v>
      </c>
      <c r="D254" s="66">
        <v>46304</v>
      </c>
      <c r="E254" s="67">
        <v>0.14000000000000001</v>
      </c>
      <c r="F254" s="65" t="s">
        <v>285</v>
      </c>
      <c r="G254" s="66">
        <v>46304</v>
      </c>
      <c r="H254">
        <v>40514625</v>
      </c>
      <c r="I254">
        <v>10</v>
      </c>
      <c r="J254" s="65" t="s">
        <v>1213</v>
      </c>
      <c r="K254" s="65" t="s">
        <v>915</v>
      </c>
      <c r="L254" s="66">
        <v>46304</v>
      </c>
      <c r="M254" s="65" t="s">
        <v>315</v>
      </c>
      <c r="N254">
        <v>3002653</v>
      </c>
      <c r="O254" s="65" t="s">
        <v>289</v>
      </c>
      <c r="P254" s="66">
        <v>46304</v>
      </c>
      <c r="Q254" s="31">
        <f t="shared" si="6"/>
        <v>150</v>
      </c>
      <c r="R254" s="31">
        <f t="shared" si="7"/>
        <v>158</v>
      </c>
      <c r="S254" s="29">
        <f>IF($Q254&lt;Parâmetros!$E$19,$G254-1,$G254)</f>
        <v>46303</v>
      </c>
    </row>
    <row r="255" spans="1:19" ht="15" customHeight="1" x14ac:dyDescent="0.25">
      <c r="A255" s="116">
        <v>12468</v>
      </c>
      <c r="B255" s="65" t="s">
        <v>413</v>
      </c>
      <c r="C255" s="65" t="s">
        <v>72</v>
      </c>
      <c r="D255" s="66">
        <v>46304</v>
      </c>
      <c r="E255" s="67">
        <v>1.25</v>
      </c>
      <c r="F255" s="65" t="s">
        <v>285</v>
      </c>
      <c r="G255" s="66">
        <v>46304</v>
      </c>
      <c r="H255">
        <v>40514626</v>
      </c>
      <c r="I255">
        <v>10</v>
      </c>
      <c r="J255" s="65" t="s">
        <v>1214</v>
      </c>
      <c r="K255" s="65" t="s">
        <v>1215</v>
      </c>
      <c r="L255" s="66">
        <v>46304</v>
      </c>
      <c r="M255" s="65" t="s">
        <v>315</v>
      </c>
      <c r="N255">
        <v>3002652</v>
      </c>
      <c r="O255" s="65" t="s">
        <v>289</v>
      </c>
      <c r="P255" s="66">
        <v>46304</v>
      </c>
      <c r="Q255" s="31">
        <f t="shared" si="6"/>
        <v>159</v>
      </c>
      <c r="R255" s="31">
        <f t="shared" si="7"/>
        <v>234</v>
      </c>
      <c r="S255" s="29">
        <f>IF($Q255&lt;Parâmetros!$E$19,$G255-1,$G255)</f>
        <v>46303</v>
      </c>
    </row>
    <row r="256" spans="1:19" ht="15" customHeight="1" x14ac:dyDescent="0.25">
      <c r="A256" s="116">
        <v>12468</v>
      </c>
      <c r="B256" s="65" t="s">
        <v>413</v>
      </c>
      <c r="C256" s="65" t="s">
        <v>72</v>
      </c>
      <c r="D256" s="66">
        <v>46304</v>
      </c>
      <c r="E256" s="67">
        <v>0.09</v>
      </c>
      <c r="F256" s="65" t="s">
        <v>285</v>
      </c>
      <c r="G256" s="66">
        <v>46304</v>
      </c>
      <c r="H256">
        <v>40514627</v>
      </c>
      <c r="I256">
        <v>10</v>
      </c>
      <c r="J256" s="65" t="s">
        <v>1216</v>
      </c>
      <c r="K256" s="65" t="s">
        <v>1217</v>
      </c>
      <c r="L256" s="66">
        <v>46304</v>
      </c>
      <c r="M256" s="65" t="s">
        <v>315</v>
      </c>
      <c r="N256">
        <v>3002648</v>
      </c>
      <c r="O256" s="65" t="s">
        <v>289</v>
      </c>
      <c r="P256" s="66">
        <v>46304</v>
      </c>
      <c r="Q256" s="31">
        <f t="shared" ref="Q256:Q319" si="8">IFERROR(VALUE(LEFT($J256,2))*60+VALUE(MID($J256,4,2)),9999)</f>
        <v>234</v>
      </c>
      <c r="R256" s="31">
        <f t="shared" ref="R256:R319" si="9">IFERROR(VALUE(LEFT($K256,2))*60+VALUE(MID($K256,4,2)),"")</f>
        <v>239</v>
      </c>
      <c r="S256" s="29">
        <f>IF($Q256&lt;Parâmetros!$E$19,$G256-1,$G256)</f>
        <v>46303</v>
      </c>
    </row>
    <row r="257" spans="1:19" ht="15" customHeight="1" x14ac:dyDescent="0.25">
      <c r="A257" s="116">
        <v>12468</v>
      </c>
      <c r="B257" s="65" t="s">
        <v>413</v>
      </c>
      <c r="C257" s="65" t="s">
        <v>72</v>
      </c>
      <c r="D257" s="66">
        <v>46304</v>
      </c>
      <c r="E257" s="67">
        <v>0.71</v>
      </c>
      <c r="F257" s="65" t="s">
        <v>285</v>
      </c>
      <c r="G257" s="66">
        <v>46304</v>
      </c>
      <c r="H257">
        <v>40523826</v>
      </c>
      <c r="I257">
        <v>10</v>
      </c>
      <c r="J257" s="65" t="s">
        <v>1218</v>
      </c>
      <c r="K257" s="65" t="s">
        <v>1219</v>
      </c>
      <c r="L257" s="66">
        <v>46304</v>
      </c>
      <c r="M257" s="65" t="s">
        <v>287</v>
      </c>
      <c r="N257" s="65" t="s">
        <v>793</v>
      </c>
      <c r="O257" s="65" t="s">
        <v>289</v>
      </c>
      <c r="P257" s="66">
        <v>46304</v>
      </c>
      <c r="Q257" s="31">
        <f t="shared" si="8"/>
        <v>241</v>
      </c>
      <c r="R257" s="31">
        <f t="shared" si="9"/>
        <v>284</v>
      </c>
      <c r="S257" s="29">
        <f>IF($Q257&lt;Parâmetros!$E$19,$G257-1,$G257)</f>
        <v>46303</v>
      </c>
    </row>
    <row r="258" spans="1:19" ht="15" customHeight="1" x14ac:dyDescent="0.25">
      <c r="A258" s="116">
        <v>12468</v>
      </c>
      <c r="B258" s="65" t="s">
        <v>413</v>
      </c>
      <c r="C258" s="65" t="s">
        <v>72</v>
      </c>
      <c r="D258" s="66">
        <v>46304</v>
      </c>
      <c r="E258" s="67">
        <v>0.39</v>
      </c>
      <c r="F258" s="65" t="s">
        <v>285</v>
      </c>
      <c r="G258" s="66">
        <v>46304</v>
      </c>
      <c r="H258">
        <v>40523826</v>
      </c>
      <c r="I258">
        <v>10</v>
      </c>
      <c r="J258" s="65" t="s">
        <v>1220</v>
      </c>
      <c r="K258" s="65" t="s">
        <v>1221</v>
      </c>
      <c r="L258" s="66">
        <v>46304</v>
      </c>
      <c r="M258" s="65" t="s">
        <v>287</v>
      </c>
      <c r="N258" s="65" t="s">
        <v>793</v>
      </c>
      <c r="O258" s="65" t="s">
        <v>289</v>
      </c>
      <c r="P258" s="66">
        <v>46304</v>
      </c>
      <c r="Q258" s="31">
        <f t="shared" si="8"/>
        <v>284</v>
      </c>
      <c r="R258" s="31">
        <f t="shared" si="9"/>
        <v>308</v>
      </c>
      <c r="S258" s="29">
        <f>IF($Q258&lt;Parâmetros!$E$19,$G258-1,$G258)</f>
        <v>46303</v>
      </c>
    </row>
    <row r="259" spans="1:19" ht="15" customHeight="1" x14ac:dyDescent="0.25">
      <c r="A259" s="116">
        <v>12468</v>
      </c>
      <c r="B259" s="65" t="s">
        <v>413</v>
      </c>
      <c r="C259" s="65" t="s">
        <v>72</v>
      </c>
      <c r="D259" s="66">
        <v>46305</v>
      </c>
      <c r="E259" s="67">
        <v>1.35</v>
      </c>
      <c r="F259" s="65" t="s">
        <v>285</v>
      </c>
      <c r="G259" s="66">
        <v>46304</v>
      </c>
      <c r="H259">
        <v>40523827</v>
      </c>
      <c r="I259">
        <v>10</v>
      </c>
      <c r="J259" s="65" t="s">
        <v>1502</v>
      </c>
      <c r="K259" s="65" t="s">
        <v>1503</v>
      </c>
      <c r="L259" s="66">
        <v>46304</v>
      </c>
      <c r="M259" s="65" t="s">
        <v>287</v>
      </c>
      <c r="N259" s="65" t="s">
        <v>793</v>
      </c>
      <c r="O259" s="65" t="s">
        <v>289</v>
      </c>
      <c r="P259" s="66">
        <v>46305</v>
      </c>
      <c r="Q259" s="31">
        <f t="shared" si="8"/>
        <v>309</v>
      </c>
      <c r="R259" s="31">
        <f t="shared" si="9"/>
        <v>390</v>
      </c>
      <c r="S259" s="29">
        <f>IF($Q259&lt;Parâmetros!$E$19,$G259-1,$G259)</f>
        <v>46303</v>
      </c>
    </row>
    <row r="260" spans="1:19" ht="15" customHeight="1" x14ac:dyDescent="0.25">
      <c r="A260" s="116">
        <v>12468</v>
      </c>
      <c r="B260" s="65" t="s">
        <v>413</v>
      </c>
      <c r="C260" s="65" t="s">
        <v>72</v>
      </c>
      <c r="D260" s="66">
        <v>46305</v>
      </c>
      <c r="E260" s="67">
        <v>0.46</v>
      </c>
      <c r="F260" s="65" t="s">
        <v>285</v>
      </c>
      <c r="G260" s="66">
        <v>46305</v>
      </c>
      <c r="H260">
        <v>40514628</v>
      </c>
      <c r="I260">
        <v>10</v>
      </c>
      <c r="J260" s="65" t="s">
        <v>1504</v>
      </c>
      <c r="K260" s="65" t="s">
        <v>1505</v>
      </c>
      <c r="L260" s="66">
        <v>46305</v>
      </c>
      <c r="M260" s="65" t="s">
        <v>315</v>
      </c>
      <c r="N260">
        <v>3002654</v>
      </c>
      <c r="O260" s="65" t="s">
        <v>289</v>
      </c>
      <c r="P260" s="66">
        <v>46305</v>
      </c>
      <c r="Q260" s="31">
        <f t="shared" si="8"/>
        <v>17</v>
      </c>
      <c r="R260" s="31">
        <f t="shared" si="9"/>
        <v>45</v>
      </c>
      <c r="S260" s="29">
        <f>IF($Q260&lt;Parâmetros!$E$19,$G260-1,$G260)</f>
        <v>46304</v>
      </c>
    </row>
    <row r="261" spans="1:19" ht="15" customHeight="1" x14ac:dyDescent="0.25">
      <c r="A261" s="116">
        <v>12468</v>
      </c>
      <c r="B261" s="65" t="s">
        <v>413</v>
      </c>
      <c r="C261" s="65" t="s">
        <v>72</v>
      </c>
      <c r="D261" s="66">
        <v>46305</v>
      </c>
      <c r="E261" s="67">
        <v>0.33</v>
      </c>
      <c r="F261" s="65" t="s">
        <v>285</v>
      </c>
      <c r="G261" s="66">
        <v>46305</v>
      </c>
      <c r="H261">
        <v>40514629</v>
      </c>
      <c r="I261">
        <v>10</v>
      </c>
      <c r="J261" s="65" t="s">
        <v>1506</v>
      </c>
      <c r="K261" s="65" t="s">
        <v>1507</v>
      </c>
      <c r="L261" s="66">
        <v>46305</v>
      </c>
      <c r="M261" s="65" t="s">
        <v>315</v>
      </c>
      <c r="N261">
        <v>3002992</v>
      </c>
      <c r="O261" s="65" t="s">
        <v>289</v>
      </c>
      <c r="P261" s="66">
        <v>46305</v>
      </c>
      <c r="Q261" s="31">
        <f t="shared" si="8"/>
        <v>45</v>
      </c>
      <c r="R261" s="31">
        <f t="shared" si="9"/>
        <v>65</v>
      </c>
      <c r="S261" s="29">
        <f>IF($Q261&lt;Parâmetros!$E$19,$G261-1,$G261)</f>
        <v>46304</v>
      </c>
    </row>
    <row r="262" spans="1:19" ht="15" customHeight="1" x14ac:dyDescent="0.25">
      <c r="A262" s="116">
        <v>12468</v>
      </c>
      <c r="B262" s="65" t="s">
        <v>413</v>
      </c>
      <c r="C262" s="65" t="s">
        <v>72</v>
      </c>
      <c r="D262" s="66">
        <v>46305</v>
      </c>
      <c r="E262" s="67">
        <v>7.0000000000000007E-2</v>
      </c>
      <c r="F262" s="65" t="s">
        <v>285</v>
      </c>
      <c r="G262" s="66">
        <v>46305</v>
      </c>
      <c r="H262">
        <v>40514630</v>
      </c>
      <c r="I262">
        <v>10</v>
      </c>
      <c r="J262" s="65" t="s">
        <v>1508</v>
      </c>
      <c r="K262" s="65" t="s">
        <v>1509</v>
      </c>
      <c r="L262" s="66">
        <v>46305</v>
      </c>
      <c r="M262" s="65" t="s">
        <v>315</v>
      </c>
      <c r="N262">
        <v>3002649</v>
      </c>
      <c r="O262" s="65" t="s">
        <v>289</v>
      </c>
      <c r="P262" s="66">
        <v>46305</v>
      </c>
      <c r="Q262" s="31">
        <f t="shared" si="8"/>
        <v>65</v>
      </c>
      <c r="R262" s="31">
        <f t="shared" si="9"/>
        <v>69</v>
      </c>
      <c r="S262" s="29">
        <f>IF($Q262&lt;Parâmetros!$E$19,$G262-1,$G262)</f>
        <v>46304</v>
      </c>
    </row>
    <row r="263" spans="1:19" ht="15" customHeight="1" x14ac:dyDescent="0.25">
      <c r="A263" s="116">
        <v>12468</v>
      </c>
      <c r="B263" s="65" t="s">
        <v>413</v>
      </c>
      <c r="C263" s="65" t="s">
        <v>72</v>
      </c>
      <c r="D263" s="66">
        <v>46305</v>
      </c>
      <c r="E263" s="67">
        <v>0.43</v>
      </c>
      <c r="F263" s="65" t="s">
        <v>285</v>
      </c>
      <c r="G263" s="66">
        <v>46305</v>
      </c>
      <c r="H263">
        <v>40514631</v>
      </c>
      <c r="I263">
        <v>10</v>
      </c>
      <c r="J263" s="65" t="s">
        <v>1510</v>
      </c>
      <c r="K263" s="65" t="s">
        <v>1511</v>
      </c>
      <c r="L263" s="66">
        <v>46305</v>
      </c>
      <c r="M263" s="65" t="s">
        <v>315</v>
      </c>
      <c r="N263">
        <v>3002650</v>
      </c>
      <c r="O263" s="65" t="s">
        <v>289</v>
      </c>
      <c r="P263" s="66">
        <v>46305</v>
      </c>
      <c r="Q263" s="31">
        <f t="shared" si="8"/>
        <v>70</v>
      </c>
      <c r="R263" s="31">
        <f t="shared" si="9"/>
        <v>95</v>
      </c>
      <c r="S263" s="29">
        <f>IF($Q263&lt;Parâmetros!$E$19,$G263-1,$G263)</f>
        <v>46304</v>
      </c>
    </row>
    <row r="264" spans="1:19" ht="15" customHeight="1" x14ac:dyDescent="0.25">
      <c r="A264" s="116">
        <v>12468</v>
      </c>
      <c r="B264" s="65" t="s">
        <v>413</v>
      </c>
      <c r="C264" s="65" t="s">
        <v>72</v>
      </c>
      <c r="D264" s="66">
        <v>46305</v>
      </c>
      <c r="E264" s="67">
        <v>0.2</v>
      </c>
      <c r="F264" s="65" t="s">
        <v>285</v>
      </c>
      <c r="G264" s="66">
        <v>46305</v>
      </c>
      <c r="H264">
        <v>40514632</v>
      </c>
      <c r="I264">
        <v>10</v>
      </c>
      <c r="J264" s="65" t="s">
        <v>1512</v>
      </c>
      <c r="K264" s="65" t="s">
        <v>1513</v>
      </c>
      <c r="L264" s="66">
        <v>46305</v>
      </c>
      <c r="M264" s="65" t="s">
        <v>315</v>
      </c>
      <c r="N264">
        <v>3002993</v>
      </c>
      <c r="O264" s="65" t="s">
        <v>289</v>
      </c>
      <c r="P264" s="66">
        <v>46305</v>
      </c>
      <c r="Q264" s="31">
        <f t="shared" si="8"/>
        <v>96</v>
      </c>
      <c r="R264" s="31">
        <f t="shared" si="9"/>
        <v>108</v>
      </c>
      <c r="S264" s="29">
        <f>IF($Q264&lt;Parâmetros!$E$19,$G264-1,$G264)</f>
        <v>46304</v>
      </c>
    </row>
    <row r="265" spans="1:19" ht="15" customHeight="1" x14ac:dyDescent="0.25">
      <c r="A265" s="116">
        <v>12468</v>
      </c>
      <c r="B265" s="65" t="s">
        <v>413</v>
      </c>
      <c r="C265" s="65" t="s">
        <v>72</v>
      </c>
      <c r="D265" s="66">
        <v>46305</v>
      </c>
      <c r="E265" s="67">
        <v>0.13</v>
      </c>
      <c r="F265" s="65" t="s">
        <v>285</v>
      </c>
      <c r="G265" s="66">
        <v>46305</v>
      </c>
      <c r="H265">
        <v>40514633</v>
      </c>
      <c r="I265">
        <v>10</v>
      </c>
      <c r="J265" s="65" t="s">
        <v>1514</v>
      </c>
      <c r="K265" s="65" t="s">
        <v>1515</v>
      </c>
      <c r="L265" s="66">
        <v>46305</v>
      </c>
      <c r="M265" s="65" t="s">
        <v>315</v>
      </c>
      <c r="N265">
        <v>3002994</v>
      </c>
      <c r="O265" s="65" t="s">
        <v>289</v>
      </c>
      <c r="P265" s="66">
        <v>46305</v>
      </c>
      <c r="Q265" s="31">
        <f t="shared" si="8"/>
        <v>108</v>
      </c>
      <c r="R265" s="31">
        <f t="shared" si="9"/>
        <v>116</v>
      </c>
      <c r="S265" s="29">
        <f>IF($Q265&lt;Parâmetros!$E$19,$G265-1,$G265)</f>
        <v>46304</v>
      </c>
    </row>
    <row r="266" spans="1:19" ht="15" customHeight="1" x14ac:dyDescent="0.25">
      <c r="A266" s="116">
        <v>12468</v>
      </c>
      <c r="B266" s="65" t="s">
        <v>413</v>
      </c>
      <c r="C266" s="65" t="s">
        <v>72</v>
      </c>
      <c r="D266" s="66">
        <v>46305</v>
      </c>
      <c r="E266" s="67">
        <v>0.06</v>
      </c>
      <c r="F266" s="65" t="s">
        <v>285</v>
      </c>
      <c r="G266" s="66">
        <v>46305</v>
      </c>
      <c r="H266">
        <v>40514634</v>
      </c>
      <c r="I266">
        <v>10</v>
      </c>
      <c r="J266" s="65" t="s">
        <v>1516</v>
      </c>
      <c r="K266" s="65" t="s">
        <v>1517</v>
      </c>
      <c r="L266" s="66">
        <v>46305</v>
      </c>
      <c r="M266" s="65" t="s">
        <v>315</v>
      </c>
      <c r="N266">
        <v>3002686</v>
      </c>
      <c r="O266" s="65" t="s">
        <v>289</v>
      </c>
      <c r="P266" s="66">
        <v>46305</v>
      </c>
      <c r="Q266" s="31">
        <f t="shared" si="8"/>
        <v>116</v>
      </c>
      <c r="R266" s="31">
        <f t="shared" si="9"/>
        <v>120</v>
      </c>
      <c r="S266" s="29">
        <f>IF($Q266&lt;Parâmetros!$E$19,$G266-1,$G266)</f>
        <v>46304</v>
      </c>
    </row>
    <row r="267" spans="1:19" ht="15" customHeight="1" x14ac:dyDescent="0.25">
      <c r="A267" s="116">
        <v>12468</v>
      </c>
      <c r="B267" s="65" t="s">
        <v>413</v>
      </c>
      <c r="C267" s="65" t="s">
        <v>72</v>
      </c>
      <c r="D267" s="66">
        <v>46305</v>
      </c>
      <c r="E267" s="67">
        <v>0.06</v>
      </c>
      <c r="F267" s="65" t="s">
        <v>285</v>
      </c>
      <c r="G267" s="66">
        <v>46305</v>
      </c>
      <c r="H267">
        <v>40514635</v>
      </c>
      <c r="I267">
        <v>10</v>
      </c>
      <c r="J267" s="65" t="s">
        <v>1518</v>
      </c>
      <c r="K267" s="65" t="s">
        <v>1519</v>
      </c>
      <c r="L267" s="66">
        <v>46305</v>
      </c>
      <c r="M267" s="65" t="s">
        <v>315</v>
      </c>
      <c r="N267">
        <v>3004655</v>
      </c>
      <c r="O267" s="65" t="s">
        <v>289</v>
      </c>
      <c r="P267" s="66">
        <v>46305</v>
      </c>
      <c r="Q267" s="31">
        <f t="shared" si="8"/>
        <v>120</v>
      </c>
      <c r="R267" s="31">
        <f t="shared" si="9"/>
        <v>123</v>
      </c>
      <c r="S267" s="29">
        <f>IF($Q267&lt;Parâmetros!$E$19,$G267-1,$G267)</f>
        <v>46304</v>
      </c>
    </row>
    <row r="268" spans="1:19" ht="15" customHeight="1" x14ac:dyDescent="0.25">
      <c r="A268" s="116">
        <v>12468</v>
      </c>
      <c r="B268" s="65" t="s">
        <v>413</v>
      </c>
      <c r="C268" s="65" t="s">
        <v>72</v>
      </c>
      <c r="D268" s="66">
        <v>46305</v>
      </c>
      <c r="E268" s="67">
        <v>0.28999999999999998</v>
      </c>
      <c r="F268" s="65" t="s">
        <v>285</v>
      </c>
      <c r="G268" s="66">
        <v>46305</v>
      </c>
      <c r="H268">
        <v>40514636</v>
      </c>
      <c r="I268">
        <v>10</v>
      </c>
      <c r="J268" s="65" t="s">
        <v>1520</v>
      </c>
      <c r="K268" s="65" t="s">
        <v>1521</v>
      </c>
      <c r="L268" s="66">
        <v>46305</v>
      </c>
      <c r="M268" s="65" t="s">
        <v>315</v>
      </c>
      <c r="N268">
        <v>3004657</v>
      </c>
      <c r="O268" s="65" t="s">
        <v>289</v>
      </c>
      <c r="P268" s="66">
        <v>46305</v>
      </c>
      <c r="Q268" s="31">
        <f t="shared" si="8"/>
        <v>123</v>
      </c>
      <c r="R268" s="31">
        <f t="shared" si="9"/>
        <v>141</v>
      </c>
      <c r="S268" s="29">
        <f>IF($Q268&lt;Parâmetros!$E$19,$G268-1,$G268)</f>
        <v>46304</v>
      </c>
    </row>
    <row r="269" spans="1:19" ht="15" customHeight="1" x14ac:dyDescent="0.25">
      <c r="A269" s="116">
        <v>12468</v>
      </c>
      <c r="B269" s="65" t="s">
        <v>413</v>
      </c>
      <c r="C269" s="65" t="s">
        <v>72</v>
      </c>
      <c r="D269" s="66">
        <v>46305</v>
      </c>
      <c r="E269" s="67">
        <v>0.09</v>
      </c>
      <c r="F269" s="65" t="s">
        <v>285</v>
      </c>
      <c r="G269" s="66">
        <v>46305</v>
      </c>
      <c r="H269">
        <v>40514641</v>
      </c>
      <c r="I269">
        <v>10</v>
      </c>
      <c r="J269" s="65" t="s">
        <v>971</v>
      </c>
      <c r="K269" s="65" t="s">
        <v>1522</v>
      </c>
      <c r="L269" s="66">
        <v>46305</v>
      </c>
      <c r="M269" s="65" t="s">
        <v>315</v>
      </c>
      <c r="N269">
        <v>3006498</v>
      </c>
      <c r="O269" s="65" t="s">
        <v>289</v>
      </c>
      <c r="P269" s="66">
        <v>46305</v>
      </c>
      <c r="Q269" s="31">
        <f t="shared" si="8"/>
        <v>141</v>
      </c>
      <c r="R269" s="31">
        <f t="shared" si="9"/>
        <v>146</v>
      </c>
      <c r="S269" s="29">
        <f>IF($Q269&lt;Parâmetros!$E$19,$G269-1,$G269)</f>
        <v>46304</v>
      </c>
    </row>
    <row r="270" spans="1:19" ht="15" customHeight="1" x14ac:dyDescent="0.25">
      <c r="A270" s="116">
        <v>12468</v>
      </c>
      <c r="B270" s="65" t="s">
        <v>413</v>
      </c>
      <c r="C270" s="65" t="s">
        <v>72</v>
      </c>
      <c r="D270" s="66">
        <v>46305</v>
      </c>
      <c r="E270" s="67">
        <v>3.79</v>
      </c>
      <c r="F270" s="65" t="s">
        <v>285</v>
      </c>
      <c r="G270" s="66">
        <v>46305</v>
      </c>
      <c r="H270">
        <v>40522900</v>
      </c>
      <c r="I270">
        <v>10</v>
      </c>
      <c r="J270" s="65" t="s">
        <v>1523</v>
      </c>
      <c r="K270" s="65" t="s">
        <v>1524</v>
      </c>
      <c r="L270" s="66">
        <v>46305</v>
      </c>
      <c r="M270" s="65" t="s">
        <v>287</v>
      </c>
      <c r="N270" s="65" t="s">
        <v>793</v>
      </c>
      <c r="O270" s="65" t="s">
        <v>289</v>
      </c>
      <c r="P270" s="66">
        <v>46305</v>
      </c>
      <c r="Q270" s="31">
        <f t="shared" si="8"/>
        <v>148</v>
      </c>
      <c r="R270" s="31">
        <f t="shared" si="9"/>
        <v>375</v>
      </c>
      <c r="S270" s="29">
        <f>IF($Q270&lt;Parâmetros!$E$19,$G270-1,$G270)</f>
        <v>46304</v>
      </c>
    </row>
    <row r="271" spans="1:19" ht="15" customHeight="1" x14ac:dyDescent="0.25">
      <c r="A271" s="116">
        <v>12468</v>
      </c>
      <c r="B271" s="65" t="s">
        <v>413</v>
      </c>
      <c r="C271" s="65" t="s">
        <v>72</v>
      </c>
      <c r="D271" s="66">
        <v>46306</v>
      </c>
      <c r="E271" s="67">
        <v>0.09</v>
      </c>
      <c r="F271" s="65" t="s">
        <v>285</v>
      </c>
      <c r="G271" s="66">
        <v>46306</v>
      </c>
      <c r="H271">
        <v>40514642</v>
      </c>
      <c r="I271">
        <v>10</v>
      </c>
      <c r="J271" s="65" t="s">
        <v>1731</v>
      </c>
      <c r="K271" s="65" t="s">
        <v>1732</v>
      </c>
      <c r="L271" s="66">
        <v>46306</v>
      </c>
      <c r="M271" s="65" t="s">
        <v>315</v>
      </c>
      <c r="N271">
        <v>3006499</v>
      </c>
      <c r="O271" s="65" t="s">
        <v>289</v>
      </c>
      <c r="P271" s="66">
        <v>46306</v>
      </c>
      <c r="Q271" s="31">
        <f t="shared" si="8"/>
        <v>26</v>
      </c>
      <c r="R271" s="31">
        <f t="shared" si="9"/>
        <v>31</v>
      </c>
      <c r="S271" s="29">
        <f>IF($Q271&lt;Parâmetros!$E$19,$G271-1,$G271)</f>
        <v>46305</v>
      </c>
    </row>
    <row r="272" spans="1:19" ht="15" customHeight="1" x14ac:dyDescent="0.25">
      <c r="A272" s="116">
        <v>12468</v>
      </c>
      <c r="B272" s="65" t="s">
        <v>413</v>
      </c>
      <c r="C272" s="65" t="s">
        <v>72</v>
      </c>
      <c r="D272" s="66">
        <v>46306</v>
      </c>
      <c r="E272" s="67">
        <v>0.55000000000000004</v>
      </c>
      <c r="F272" s="65" t="s">
        <v>285</v>
      </c>
      <c r="G272" s="66">
        <v>46306</v>
      </c>
      <c r="H272">
        <v>40514643</v>
      </c>
      <c r="I272">
        <v>10</v>
      </c>
      <c r="J272" s="65" t="s">
        <v>1733</v>
      </c>
      <c r="K272" s="65" t="s">
        <v>1734</v>
      </c>
      <c r="L272" s="66">
        <v>46306</v>
      </c>
      <c r="M272" s="65" t="s">
        <v>315</v>
      </c>
      <c r="N272">
        <v>3006500</v>
      </c>
      <c r="O272" s="65" t="s">
        <v>289</v>
      </c>
      <c r="P272" s="66">
        <v>46306</v>
      </c>
      <c r="Q272" s="31">
        <f t="shared" si="8"/>
        <v>31</v>
      </c>
      <c r="R272" s="31">
        <f t="shared" si="9"/>
        <v>65</v>
      </c>
      <c r="S272" s="29">
        <f>IF($Q272&lt;Parâmetros!$E$19,$G272-1,$G272)</f>
        <v>46305</v>
      </c>
    </row>
    <row r="273" spans="1:19" ht="15" customHeight="1" x14ac:dyDescent="0.25">
      <c r="A273" s="116">
        <v>12468</v>
      </c>
      <c r="B273" s="65" t="s">
        <v>413</v>
      </c>
      <c r="C273" s="65" t="s">
        <v>72</v>
      </c>
      <c r="D273" s="66">
        <v>46306</v>
      </c>
      <c r="E273" s="67">
        <v>0.31</v>
      </c>
      <c r="F273" s="65" t="s">
        <v>285</v>
      </c>
      <c r="G273" s="66">
        <v>46306</v>
      </c>
      <c r="H273">
        <v>40514644</v>
      </c>
      <c r="I273">
        <v>10</v>
      </c>
      <c r="J273" s="65" t="s">
        <v>1735</v>
      </c>
      <c r="K273" s="65" t="s">
        <v>1736</v>
      </c>
      <c r="L273" s="66">
        <v>46306</v>
      </c>
      <c r="M273" s="65" t="s">
        <v>315</v>
      </c>
      <c r="N273">
        <v>3006501</v>
      </c>
      <c r="O273" s="65" t="s">
        <v>289</v>
      </c>
      <c r="P273" s="66">
        <v>46306</v>
      </c>
      <c r="Q273" s="31">
        <f t="shared" si="8"/>
        <v>65</v>
      </c>
      <c r="R273" s="31">
        <f t="shared" si="9"/>
        <v>84</v>
      </c>
      <c r="S273" s="29">
        <f>IF($Q273&lt;Parâmetros!$E$19,$G273-1,$G273)</f>
        <v>46305</v>
      </c>
    </row>
    <row r="274" spans="1:19" ht="15" customHeight="1" x14ac:dyDescent="0.25">
      <c r="A274" s="116">
        <v>12468</v>
      </c>
      <c r="B274" s="65" t="s">
        <v>413</v>
      </c>
      <c r="C274" s="65" t="s">
        <v>72</v>
      </c>
      <c r="D274" s="66">
        <v>46306</v>
      </c>
      <c r="E274" s="67">
        <v>0.48</v>
      </c>
      <c r="F274" s="65" t="s">
        <v>285</v>
      </c>
      <c r="G274" s="66">
        <v>46306</v>
      </c>
      <c r="H274">
        <v>40514645</v>
      </c>
      <c r="I274">
        <v>10</v>
      </c>
      <c r="J274" s="65" t="s">
        <v>1737</v>
      </c>
      <c r="K274" s="65" t="s">
        <v>1738</v>
      </c>
      <c r="L274" s="66">
        <v>46306</v>
      </c>
      <c r="M274" s="65" t="s">
        <v>315</v>
      </c>
      <c r="N274">
        <v>3003101</v>
      </c>
      <c r="O274" s="65" t="s">
        <v>289</v>
      </c>
      <c r="P274" s="66">
        <v>46306</v>
      </c>
      <c r="Q274" s="31">
        <f t="shared" si="8"/>
        <v>84</v>
      </c>
      <c r="R274" s="31">
        <f t="shared" si="9"/>
        <v>113</v>
      </c>
      <c r="S274" s="29">
        <f>IF($Q274&lt;Parâmetros!$E$19,$G274-1,$G274)</f>
        <v>46305</v>
      </c>
    </row>
    <row r="275" spans="1:19" ht="15" customHeight="1" x14ac:dyDescent="0.25">
      <c r="A275" s="116">
        <v>12468</v>
      </c>
      <c r="B275" s="65" t="s">
        <v>413</v>
      </c>
      <c r="C275" s="65" t="s">
        <v>72</v>
      </c>
      <c r="D275" s="66">
        <v>46306</v>
      </c>
      <c r="E275" s="67">
        <v>0.09</v>
      </c>
      <c r="F275" s="65" t="s">
        <v>285</v>
      </c>
      <c r="G275" s="66">
        <v>46306</v>
      </c>
      <c r="H275">
        <v>40514646</v>
      </c>
      <c r="I275">
        <v>10</v>
      </c>
      <c r="J275" s="65" t="s">
        <v>1739</v>
      </c>
      <c r="K275" s="65" t="s">
        <v>1740</v>
      </c>
      <c r="L275" s="66">
        <v>46306</v>
      </c>
      <c r="M275" s="65" t="s">
        <v>315</v>
      </c>
      <c r="N275">
        <v>3002684</v>
      </c>
      <c r="O275" s="65" t="s">
        <v>289</v>
      </c>
      <c r="P275" s="66">
        <v>46306</v>
      </c>
      <c r="Q275" s="31">
        <f t="shared" si="8"/>
        <v>113</v>
      </c>
      <c r="R275" s="31">
        <f t="shared" si="9"/>
        <v>118</v>
      </c>
      <c r="S275" s="29">
        <f>IF($Q275&lt;Parâmetros!$E$19,$G275-1,$G275)</f>
        <v>46305</v>
      </c>
    </row>
    <row r="276" spans="1:19" ht="15" customHeight="1" x14ac:dyDescent="0.25">
      <c r="A276" s="116">
        <v>12468</v>
      </c>
      <c r="B276" s="65" t="s">
        <v>413</v>
      </c>
      <c r="C276" s="65" t="s">
        <v>72</v>
      </c>
      <c r="D276" s="66">
        <v>46306</v>
      </c>
      <c r="E276" s="67">
        <v>0.21</v>
      </c>
      <c r="F276" s="65" t="s">
        <v>285</v>
      </c>
      <c r="G276" s="66">
        <v>46306</v>
      </c>
      <c r="H276">
        <v>40514647</v>
      </c>
      <c r="I276">
        <v>10</v>
      </c>
      <c r="J276" s="65" t="s">
        <v>1741</v>
      </c>
      <c r="K276" s="65" t="s">
        <v>1742</v>
      </c>
      <c r="L276" s="66">
        <v>46306</v>
      </c>
      <c r="M276" s="65" t="s">
        <v>315</v>
      </c>
      <c r="N276">
        <v>3003095</v>
      </c>
      <c r="O276" s="65" t="s">
        <v>289</v>
      </c>
      <c r="P276" s="66">
        <v>46306</v>
      </c>
      <c r="Q276" s="31">
        <f t="shared" si="8"/>
        <v>118</v>
      </c>
      <c r="R276" s="31">
        <f t="shared" si="9"/>
        <v>131</v>
      </c>
      <c r="S276" s="29">
        <f>IF($Q276&lt;Parâmetros!$E$19,$G276-1,$G276)</f>
        <v>46305</v>
      </c>
    </row>
    <row r="277" spans="1:19" ht="15" customHeight="1" x14ac:dyDescent="0.25">
      <c r="A277" s="116">
        <v>12468</v>
      </c>
      <c r="B277" s="65" t="s">
        <v>413</v>
      </c>
      <c r="C277" s="65" t="s">
        <v>72</v>
      </c>
      <c r="D277" s="66">
        <v>46306</v>
      </c>
      <c r="E277" s="67">
        <v>0.44</v>
      </c>
      <c r="F277" s="65" t="s">
        <v>285</v>
      </c>
      <c r="G277" s="66">
        <v>46306</v>
      </c>
      <c r="H277">
        <v>40514648</v>
      </c>
      <c r="I277">
        <v>10</v>
      </c>
      <c r="J277" s="65" t="s">
        <v>1743</v>
      </c>
      <c r="K277" s="65" t="s">
        <v>1744</v>
      </c>
      <c r="L277" s="66">
        <v>46306</v>
      </c>
      <c r="M277" s="65" t="s">
        <v>315</v>
      </c>
      <c r="N277">
        <v>3002685</v>
      </c>
      <c r="O277" s="65" t="s">
        <v>289</v>
      </c>
      <c r="P277" s="66">
        <v>46306</v>
      </c>
      <c r="Q277" s="31">
        <f t="shared" si="8"/>
        <v>131</v>
      </c>
      <c r="R277" s="31">
        <f t="shared" si="9"/>
        <v>158</v>
      </c>
      <c r="S277" s="29">
        <f>IF($Q277&lt;Parâmetros!$E$19,$G277-1,$G277)</f>
        <v>46305</v>
      </c>
    </row>
    <row r="278" spans="1:19" ht="15" customHeight="1" x14ac:dyDescent="0.25">
      <c r="A278" s="116">
        <v>12468</v>
      </c>
      <c r="B278" s="65" t="s">
        <v>413</v>
      </c>
      <c r="C278" s="65" t="s">
        <v>72</v>
      </c>
      <c r="D278" s="66">
        <v>46306</v>
      </c>
      <c r="E278" s="67">
        <v>0.14000000000000001</v>
      </c>
      <c r="F278" s="65" t="s">
        <v>285</v>
      </c>
      <c r="G278" s="66">
        <v>46306</v>
      </c>
      <c r="H278">
        <v>40514649</v>
      </c>
      <c r="I278">
        <v>10</v>
      </c>
      <c r="J278" s="65" t="s">
        <v>1745</v>
      </c>
      <c r="K278" s="65" t="s">
        <v>1746</v>
      </c>
      <c r="L278" s="66">
        <v>46306</v>
      </c>
      <c r="M278" s="65" t="s">
        <v>315</v>
      </c>
      <c r="N278">
        <v>3002847</v>
      </c>
      <c r="O278" s="65" t="s">
        <v>289</v>
      </c>
      <c r="P278" s="66">
        <v>46306</v>
      </c>
      <c r="Q278" s="31">
        <f t="shared" si="8"/>
        <v>158</v>
      </c>
      <c r="R278" s="31">
        <f t="shared" si="9"/>
        <v>166</v>
      </c>
      <c r="S278" s="29">
        <f>IF($Q278&lt;Parâmetros!$E$19,$G278-1,$G278)</f>
        <v>46305</v>
      </c>
    </row>
    <row r="279" spans="1:19" ht="15" customHeight="1" x14ac:dyDescent="0.25">
      <c r="A279" s="116">
        <v>12468</v>
      </c>
      <c r="B279" s="65" t="s">
        <v>413</v>
      </c>
      <c r="C279" s="65" t="s">
        <v>72</v>
      </c>
      <c r="D279" s="66">
        <v>46306</v>
      </c>
      <c r="E279" s="67">
        <v>1.89</v>
      </c>
      <c r="F279" s="65" t="s">
        <v>285</v>
      </c>
      <c r="G279" s="66">
        <v>46306</v>
      </c>
      <c r="H279">
        <v>40514650</v>
      </c>
      <c r="I279">
        <v>10</v>
      </c>
      <c r="J279" s="65" t="s">
        <v>1747</v>
      </c>
      <c r="K279" s="65" t="s">
        <v>1748</v>
      </c>
      <c r="L279" s="66">
        <v>46306</v>
      </c>
      <c r="M279" s="65" t="s">
        <v>315</v>
      </c>
      <c r="N279">
        <v>3003270</v>
      </c>
      <c r="O279" s="65" t="s">
        <v>289</v>
      </c>
      <c r="P279" s="66">
        <v>46306</v>
      </c>
      <c r="Q279" s="31">
        <f t="shared" si="8"/>
        <v>166</v>
      </c>
      <c r="R279" s="31">
        <f t="shared" si="9"/>
        <v>280</v>
      </c>
      <c r="S279" s="29">
        <f>IF($Q279&lt;Parâmetros!$E$19,$G279-1,$G279)</f>
        <v>46305</v>
      </c>
    </row>
    <row r="280" spans="1:19" ht="15" customHeight="1" x14ac:dyDescent="0.25">
      <c r="A280" s="116">
        <v>12468</v>
      </c>
      <c r="B280" s="65" t="s">
        <v>413</v>
      </c>
      <c r="C280" s="65" t="s">
        <v>72</v>
      </c>
      <c r="D280" s="66">
        <v>46306</v>
      </c>
      <c r="E280" s="67">
        <v>0.47</v>
      </c>
      <c r="F280" s="65" t="s">
        <v>285</v>
      </c>
      <c r="G280" s="66">
        <v>46306</v>
      </c>
      <c r="H280">
        <v>40514651</v>
      </c>
      <c r="I280">
        <v>10</v>
      </c>
      <c r="J280" s="65" t="s">
        <v>1749</v>
      </c>
      <c r="K280" s="65" t="s">
        <v>1750</v>
      </c>
      <c r="L280" s="66">
        <v>46306</v>
      </c>
      <c r="M280" s="65" t="s">
        <v>315</v>
      </c>
      <c r="N280">
        <v>3003272</v>
      </c>
      <c r="O280" s="65" t="s">
        <v>289</v>
      </c>
      <c r="P280" s="66">
        <v>46306</v>
      </c>
      <c r="Q280" s="31">
        <f t="shared" si="8"/>
        <v>280</v>
      </c>
      <c r="R280" s="31">
        <f t="shared" si="9"/>
        <v>308</v>
      </c>
      <c r="S280" s="29">
        <f>IF($Q280&lt;Parâmetros!$E$19,$G280-1,$G280)</f>
        <v>46305</v>
      </c>
    </row>
    <row r="281" spans="1:19" ht="15" customHeight="1" x14ac:dyDescent="0.25">
      <c r="A281" s="116">
        <v>12468</v>
      </c>
      <c r="B281" s="65" t="s">
        <v>413</v>
      </c>
      <c r="C281" s="65" t="s">
        <v>72</v>
      </c>
      <c r="D281" s="66">
        <v>46306</v>
      </c>
      <c r="E281" s="67">
        <v>0.19</v>
      </c>
      <c r="F281" s="65" t="s">
        <v>285</v>
      </c>
      <c r="G281" s="66">
        <v>46306</v>
      </c>
      <c r="H281">
        <v>40516000</v>
      </c>
      <c r="I281">
        <v>10</v>
      </c>
      <c r="J281" s="65" t="s">
        <v>1751</v>
      </c>
      <c r="K281" s="65" t="s">
        <v>1752</v>
      </c>
      <c r="L281" s="66">
        <v>46306</v>
      </c>
      <c r="M281" s="65" t="s">
        <v>315</v>
      </c>
      <c r="N281">
        <v>3005359</v>
      </c>
      <c r="O281" s="65" t="s">
        <v>289</v>
      </c>
      <c r="P281" s="66">
        <v>46306</v>
      </c>
      <c r="Q281" s="31">
        <f t="shared" si="8"/>
        <v>309</v>
      </c>
      <c r="R281" s="31">
        <f t="shared" si="9"/>
        <v>320</v>
      </c>
      <c r="S281" s="29">
        <f>IF($Q281&lt;Parâmetros!$E$19,$G281-1,$G281)</f>
        <v>46305</v>
      </c>
    </row>
    <row r="282" spans="1:19" ht="15" customHeight="1" x14ac:dyDescent="0.25">
      <c r="A282" s="116">
        <v>12468</v>
      </c>
      <c r="B282" s="65" t="s">
        <v>413</v>
      </c>
      <c r="C282" s="65" t="s">
        <v>72</v>
      </c>
      <c r="D282" s="66">
        <v>46306</v>
      </c>
      <c r="E282" s="67">
        <v>0.01</v>
      </c>
      <c r="F282" s="65" t="s">
        <v>285</v>
      </c>
      <c r="G282" s="66">
        <v>46306</v>
      </c>
      <c r="H282">
        <v>40519849</v>
      </c>
      <c r="I282">
        <v>20</v>
      </c>
      <c r="J282" s="65" t="s">
        <v>1753</v>
      </c>
      <c r="K282" s="65" t="s">
        <v>1754</v>
      </c>
      <c r="L282" s="66">
        <v>46306</v>
      </c>
      <c r="M282" s="65" t="s">
        <v>287</v>
      </c>
      <c r="N282" s="65" t="s">
        <v>793</v>
      </c>
      <c r="O282" s="65" t="s">
        <v>289</v>
      </c>
      <c r="P282" s="66">
        <v>46306</v>
      </c>
      <c r="Q282" s="31">
        <f t="shared" si="8"/>
        <v>321</v>
      </c>
      <c r="R282" s="31">
        <f t="shared" si="9"/>
        <v>321</v>
      </c>
      <c r="S282" s="29">
        <f>IF($Q282&lt;Parâmetros!$E$19,$G282-1,$G282)</f>
        <v>46305</v>
      </c>
    </row>
    <row r="283" spans="1:19" ht="15" customHeight="1" x14ac:dyDescent="0.25">
      <c r="A283" s="116">
        <v>12468</v>
      </c>
      <c r="B283" s="65" t="s">
        <v>413</v>
      </c>
      <c r="C283" s="65" t="s">
        <v>72</v>
      </c>
      <c r="D283" s="66">
        <v>46306</v>
      </c>
      <c r="E283" s="67">
        <v>0.02</v>
      </c>
      <c r="F283" s="65" t="s">
        <v>285</v>
      </c>
      <c r="G283" s="66">
        <v>46306</v>
      </c>
      <c r="H283">
        <v>40519849</v>
      </c>
      <c r="I283">
        <v>10</v>
      </c>
      <c r="J283" s="65" t="s">
        <v>1755</v>
      </c>
      <c r="K283" s="65" t="s">
        <v>1756</v>
      </c>
      <c r="L283" s="66">
        <v>46306</v>
      </c>
      <c r="M283" s="65" t="s">
        <v>287</v>
      </c>
      <c r="N283" s="65" t="s">
        <v>793</v>
      </c>
      <c r="O283" s="65" t="s">
        <v>289</v>
      </c>
      <c r="P283" s="66">
        <v>46306</v>
      </c>
      <c r="Q283" s="31">
        <f t="shared" si="8"/>
        <v>321</v>
      </c>
      <c r="R283" s="31">
        <f t="shared" si="9"/>
        <v>323</v>
      </c>
      <c r="S283" s="29">
        <f>IF($Q283&lt;Parâmetros!$E$19,$G283-1,$G283)</f>
        <v>46305</v>
      </c>
    </row>
    <row r="284" spans="1:19" ht="15" customHeight="1" x14ac:dyDescent="0.25">
      <c r="A284" s="116">
        <v>12468</v>
      </c>
      <c r="B284" s="65" t="s">
        <v>413</v>
      </c>
      <c r="C284" s="65" t="s">
        <v>72</v>
      </c>
      <c r="D284" s="66">
        <v>46306</v>
      </c>
      <c r="E284" s="67">
        <v>0.04</v>
      </c>
      <c r="F284" s="65" t="s">
        <v>285</v>
      </c>
      <c r="G284" s="66">
        <v>46306</v>
      </c>
      <c r="H284">
        <v>40519849</v>
      </c>
      <c r="I284">
        <v>20</v>
      </c>
      <c r="J284" s="65" t="s">
        <v>1757</v>
      </c>
      <c r="K284" s="65" t="s">
        <v>1758</v>
      </c>
      <c r="L284" s="66">
        <v>46306</v>
      </c>
      <c r="M284" s="65" t="s">
        <v>287</v>
      </c>
      <c r="N284" s="65" t="s">
        <v>793</v>
      </c>
      <c r="O284" s="65" t="s">
        <v>289</v>
      </c>
      <c r="P284" s="66">
        <v>46306</v>
      </c>
      <c r="Q284" s="31">
        <f t="shared" si="8"/>
        <v>323</v>
      </c>
      <c r="R284" s="31">
        <f t="shared" si="9"/>
        <v>325</v>
      </c>
      <c r="S284" s="29">
        <f>IF($Q284&lt;Parâmetros!$E$19,$G284-1,$G284)</f>
        <v>46305</v>
      </c>
    </row>
    <row r="285" spans="1:19" ht="15" customHeight="1" x14ac:dyDescent="0.25">
      <c r="A285" s="116">
        <v>12468</v>
      </c>
      <c r="B285" s="65" t="s">
        <v>413</v>
      </c>
      <c r="C285" s="65" t="s">
        <v>72</v>
      </c>
      <c r="D285" s="66">
        <v>46306</v>
      </c>
      <c r="E285" s="67">
        <v>0.2</v>
      </c>
      <c r="F285" s="65" t="s">
        <v>285</v>
      </c>
      <c r="G285" s="66">
        <v>46306</v>
      </c>
      <c r="H285">
        <v>40521351</v>
      </c>
      <c r="I285">
        <v>10</v>
      </c>
      <c r="J285" s="65" t="s">
        <v>1759</v>
      </c>
      <c r="K285" s="65" t="s">
        <v>1760</v>
      </c>
      <c r="L285" s="66">
        <v>46306</v>
      </c>
      <c r="M285" s="65" t="s">
        <v>315</v>
      </c>
      <c r="N285">
        <v>3006426</v>
      </c>
      <c r="O285" s="65" t="s">
        <v>289</v>
      </c>
      <c r="P285" s="66">
        <v>46306</v>
      </c>
      <c r="Q285" s="31">
        <f t="shared" si="8"/>
        <v>326</v>
      </c>
      <c r="R285" s="31">
        <f t="shared" si="9"/>
        <v>338</v>
      </c>
      <c r="S285" s="29">
        <f>IF($Q285&lt;Parâmetros!$E$19,$G285-1,$G285)</f>
        <v>46305</v>
      </c>
    </row>
    <row r="286" spans="1:19" ht="15" customHeight="1" x14ac:dyDescent="0.25">
      <c r="A286" s="116">
        <v>12468</v>
      </c>
      <c r="B286" s="65" t="s">
        <v>413</v>
      </c>
      <c r="C286" s="65" t="s">
        <v>72</v>
      </c>
      <c r="D286" s="66">
        <v>46306</v>
      </c>
      <c r="E286" s="67">
        <v>0.03</v>
      </c>
      <c r="F286" s="65" t="s">
        <v>285</v>
      </c>
      <c r="G286" s="66">
        <v>46306</v>
      </c>
      <c r="H286">
        <v>40521372</v>
      </c>
      <c r="I286">
        <v>10</v>
      </c>
      <c r="J286" s="65" t="s">
        <v>1761</v>
      </c>
      <c r="K286" s="65" t="s">
        <v>1762</v>
      </c>
      <c r="L286" s="66">
        <v>46306</v>
      </c>
      <c r="M286" s="65" t="s">
        <v>315</v>
      </c>
      <c r="N286" s="65" t="s">
        <v>793</v>
      </c>
      <c r="O286" s="65" t="s">
        <v>289</v>
      </c>
      <c r="P286" s="66">
        <v>46306</v>
      </c>
      <c r="Q286" s="31">
        <f t="shared" si="8"/>
        <v>338</v>
      </c>
      <c r="R286" s="31">
        <f t="shared" si="9"/>
        <v>340</v>
      </c>
      <c r="S286" s="29">
        <f>IF($Q286&lt;Parâmetros!$E$19,$G286-1,$G286)</f>
        <v>46305</v>
      </c>
    </row>
    <row r="287" spans="1:19" ht="15" customHeight="1" x14ac:dyDescent="0.25">
      <c r="A287" s="116">
        <v>12468</v>
      </c>
      <c r="B287" s="65" t="s">
        <v>413</v>
      </c>
      <c r="C287" s="65" t="s">
        <v>72</v>
      </c>
      <c r="D287" s="66">
        <v>46306</v>
      </c>
      <c r="E287" s="67">
        <v>0.01</v>
      </c>
      <c r="F287" s="65" t="s">
        <v>285</v>
      </c>
      <c r="G287" s="66">
        <v>46306</v>
      </c>
      <c r="H287">
        <v>40521373</v>
      </c>
      <c r="I287">
        <v>10</v>
      </c>
      <c r="J287" s="65" t="s">
        <v>1763</v>
      </c>
      <c r="K287" s="65" t="s">
        <v>1764</v>
      </c>
      <c r="L287" s="66">
        <v>46306</v>
      </c>
      <c r="M287" s="65" t="s">
        <v>315</v>
      </c>
      <c r="N287" s="65" t="s">
        <v>793</v>
      </c>
      <c r="O287" s="65" t="s">
        <v>289</v>
      </c>
      <c r="P287" s="66">
        <v>46306</v>
      </c>
      <c r="Q287" s="31">
        <f t="shared" si="8"/>
        <v>340</v>
      </c>
      <c r="R287" s="31">
        <f t="shared" si="9"/>
        <v>341</v>
      </c>
      <c r="S287" s="29">
        <f>IF($Q287&lt;Parâmetros!$E$19,$G287-1,$G287)</f>
        <v>46305</v>
      </c>
    </row>
    <row r="288" spans="1:19" ht="15" customHeight="1" x14ac:dyDescent="0.25">
      <c r="A288" s="116">
        <v>12468</v>
      </c>
      <c r="B288" s="65" t="s">
        <v>413</v>
      </c>
      <c r="C288" s="65" t="s">
        <v>72</v>
      </c>
      <c r="D288" s="66">
        <v>46306</v>
      </c>
      <c r="E288" s="67">
        <v>0.03</v>
      </c>
      <c r="F288" s="65" t="s">
        <v>285</v>
      </c>
      <c r="G288" s="66">
        <v>46306</v>
      </c>
      <c r="H288">
        <v>40521374</v>
      </c>
      <c r="I288">
        <v>10</v>
      </c>
      <c r="J288" s="65" t="s">
        <v>1765</v>
      </c>
      <c r="K288" s="65" t="s">
        <v>1766</v>
      </c>
      <c r="L288" s="66">
        <v>46306</v>
      </c>
      <c r="M288" s="65" t="s">
        <v>315</v>
      </c>
      <c r="N288" s="65" t="s">
        <v>793</v>
      </c>
      <c r="O288" s="65" t="s">
        <v>289</v>
      </c>
      <c r="P288" s="66">
        <v>46306</v>
      </c>
      <c r="Q288" s="31">
        <f t="shared" si="8"/>
        <v>341</v>
      </c>
      <c r="R288" s="31">
        <f t="shared" si="9"/>
        <v>343</v>
      </c>
      <c r="S288" s="29">
        <f>IF($Q288&lt;Parâmetros!$E$19,$G288-1,$G288)</f>
        <v>46305</v>
      </c>
    </row>
    <row r="289" spans="1:19" ht="15" customHeight="1" x14ac:dyDescent="0.25">
      <c r="A289" s="116">
        <v>12468</v>
      </c>
      <c r="B289" s="65" t="s">
        <v>413</v>
      </c>
      <c r="C289" s="65" t="s">
        <v>72</v>
      </c>
      <c r="D289" s="66">
        <v>46306</v>
      </c>
      <c r="E289" s="67">
        <v>0.02</v>
      </c>
      <c r="F289" s="65" t="s">
        <v>285</v>
      </c>
      <c r="G289" s="66">
        <v>46306</v>
      </c>
      <c r="H289">
        <v>40521375</v>
      </c>
      <c r="I289">
        <v>10</v>
      </c>
      <c r="J289" s="65" t="s">
        <v>1767</v>
      </c>
      <c r="K289" s="65" t="s">
        <v>1768</v>
      </c>
      <c r="L289" s="66">
        <v>46306</v>
      </c>
      <c r="M289" s="65" t="s">
        <v>315</v>
      </c>
      <c r="N289" s="65" t="s">
        <v>793</v>
      </c>
      <c r="O289" s="65" t="s">
        <v>289</v>
      </c>
      <c r="P289" s="66">
        <v>46306</v>
      </c>
      <c r="Q289" s="31">
        <f t="shared" si="8"/>
        <v>343</v>
      </c>
      <c r="R289" s="31">
        <f t="shared" si="9"/>
        <v>344</v>
      </c>
      <c r="S289" s="29">
        <f>IF($Q289&lt;Parâmetros!$E$19,$G289-1,$G289)</f>
        <v>46305</v>
      </c>
    </row>
    <row r="290" spans="1:19" ht="15" customHeight="1" x14ac:dyDescent="0.25">
      <c r="A290" s="116">
        <v>12468</v>
      </c>
      <c r="B290" s="65" t="s">
        <v>413</v>
      </c>
      <c r="C290" s="65" t="s">
        <v>72</v>
      </c>
      <c r="D290" s="66">
        <v>46306</v>
      </c>
      <c r="E290" s="67">
        <v>0.94</v>
      </c>
      <c r="F290" s="65" t="s">
        <v>285</v>
      </c>
      <c r="G290" s="66">
        <v>46306</v>
      </c>
      <c r="H290">
        <v>40521376</v>
      </c>
      <c r="I290">
        <v>10</v>
      </c>
      <c r="J290" s="65" t="s">
        <v>1769</v>
      </c>
      <c r="K290" s="65" t="s">
        <v>1770</v>
      </c>
      <c r="L290" s="66">
        <v>46306</v>
      </c>
      <c r="M290" s="65" t="s">
        <v>315</v>
      </c>
      <c r="N290">
        <v>3000664</v>
      </c>
      <c r="O290" s="65" t="s">
        <v>289</v>
      </c>
      <c r="P290" s="66">
        <v>46306</v>
      </c>
      <c r="Q290" s="31">
        <f t="shared" si="8"/>
        <v>345</v>
      </c>
      <c r="R290" s="31">
        <f t="shared" si="9"/>
        <v>401</v>
      </c>
      <c r="S290" s="29">
        <f>IF($Q290&lt;Parâmetros!$E$19,$G290-1,$G290)</f>
        <v>46305</v>
      </c>
    </row>
    <row r="291" spans="1:19" ht="15" customHeight="1" x14ac:dyDescent="0.25">
      <c r="A291" s="116">
        <v>12468</v>
      </c>
      <c r="B291" s="65" t="s">
        <v>413</v>
      </c>
      <c r="C291" s="65" t="s">
        <v>72</v>
      </c>
      <c r="D291" s="66">
        <v>46306</v>
      </c>
      <c r="E291" s="67">
        <v>0.14000000000000001</v>
      </c>
      <c r="F291" s="65" t="s">
        <v>285</v>
      </c>
      <c r="G291" s="66">
        <v>46306</v>
      </c>
      <c r="H291">
        <v>40523826</v>
      </c>
      <c r="I291">
        <v>10</v>
      </c>
      <c r="J291" s="65" t="s">
        <v>1771</v>
      </c>
      <c r="K291" s="65" t="s">
        <v>1772</v>
      </c>
      <c r="L291" s="66">
        <v>46306</v>
      </c>
      <c r="M291" s="65" t="s">
        <v>287</v>
      </c>
      <c r="N291" s="65" t="s">
        <v>793</v>
      </c>
      <c r="O291" s="65" t="s">
        <v>289</v>
      </c>
      <c r="P291" s="66">
        <v>46306</v>
      </c>
      <c r="Q291" s="31">
        <f t="shared" si="8"/>
        <v>401</v>
      </c>
      <c r="R291" s="31">
        <f t="shared" si="9"/>
        <v>410</v>
      </c>
      <c r="S291" s="29">
        <f>IF($Q291&lt;Parâmetros!$E$19,$G291-1,$G291)</f>
        <v>46305</v>
      </c>
    </row>
    <row r="292" spans="1:19" ht="15" customHeight="1" x14ac:dyDescent="0.25">
      <c r="A292" s="116">
        <v>12468</v>
      </c>
      <c r="B292" s="65" t="s">
        <v>413</v>
      </c>
      <c r="C292" s="65" t="s">
        <v>72</v>
      </c>
      <c r="D292" s="66">
        <v>46307</v>
      </c>
      <c r="E292" s="67">
        <v>1.69</v>
      </c>
      <c r="F292" s="65" t="s">
        <v>285</v>
      </c>
      <c r="G292" s="66">
        <v>46307</v>
      </c>
      <c r="H292">
        <v>40524362</v>
      </c>
      <c r="I292">
        <v>10</v>
      </c>
      <c r="J292" s="65" t="s">
        <v>1773</v>
      </c>
      <c r="K292" s="65" t="s">
        <v>1608</v>
      </c>
      <c r="L292" s="66">
        <v>46307</v>
      </c>
      <c r="M292" s="65" t="s">
        <v>287</v>
      </c>
      <c r="N292" s="65" t="s">
        <v>793</v>
      </c>
      <c r="O292" s="65" t="s">
        <v>289</v>
      </c>
      <c r="P292" s="66">
        <v>46307</v>
      </c>
      <c r="Q292" s="31">
        <f t="shared" si="8"/>
        <v>16</v>
      </c>
      <c r="R292" s="31">
        <f t="shared" si="9"/>
        <v>117</v>
      </c>
      <c r="S292" s="29">
        <f>IF($Q292&lt;Parâmetros!$E$19,$G292-1,$G292)</f>
        <v>46306</v>
      </c>
    </row>
    <row r="293" spans="1:19" ht="15" customHeight="1" x14ac:dyDescent="0.25">
      <c r="A293" s="116">
        <v>12468</v>
      </c>
      <c r="B293" s="65" t="s">
        <v>413</v>
      </c>
      <c r="C293" s="65" t="s">
        <v>72</v>
      </c>
      <c r="D293" s="66">
        <v>46307</v>
      </c>
      <c r="E293" s="67">
        <v>4.83</v>
      </c>
      <c r="F293" s="65" t="s">
        <v>285</v>
      </c>
      <c r="G293" s="66">
        <v>46307</v>
      </c>
      <c r="H293">
        <v>40524859</v>
      </c>
      <c r="I293">
        <v>10</v>
      </c>
      <c r="J293" s="65" t="s">
        <v>1774</v>
      </c>
      <c r="K293" s="65" t="s">
        <v>1775</v>
      </c>
      <c r="L293" s="66">
        <v>46307</v>
      </c>
      <c r="M293" s="65" t="s">
        <v>287</v>
      </c>
      <c r="N293" s="65" t="s">
        <v>793</v>
      </c>
      <c r="O293" s="65" t="s">
        <v>289</v>
      </c>
      <c r="P293" s="66">
        <v>46307</v>
      </c>
      <c r="Q293" s="31">
        <f t="shared" si="8"/>
        <v>121</v>
      </c>
      <c r="R293" s="31">
        <f t="shared" si="9"/>
        <v>411</v>
      </c>
      <c r="S293" s="29">
        <f>IF($Q293&lt;Parâmetros!$E$19,$G293-1,$G293)</f>
        <v>46306</v>
      </c>
    </row>
    <row r="294" spans="1:19" ht="15" customHeight="1" x14ac:dyDescent="0.25">
      <c r="A294" s="116">
        <v>50636</v>
      </c>
      <c r="B294" s="65" t="s">
        <v>439</v>
      </c>
      <c r="C294" s="65" t="s">
        <v>71</v>
      </c>
      <c r="D294" s="66">
        <v>46300</v>
      </c>
      <c r="E294" s="67">
        <v>4.1500000000000004</v>
      </c>
      <c r="F294" s="65" t="s">
        <v>285</v>
      </c>
      <c r="G294" s="66">
        <v>46298</v>
      </c>
      <c r="H294">
        <v>40503378</v>
      </c>
      <c r="I294">
        <v>20</v>
      </c>
      <c r="J294" s="65" t="s">
        <v>309</v>
      </c>
      <c r="K294" s="65" t="s">
        <v>307</v>
      </c>
      <c r="L294" s="66">
        <v>46298</v>
      </c>
      <c r="M294" s="65" t="s">
        <v>287</v>
      </c>
      <c r="N294">
        <v>3004221</v>
      </c>
      <c r="O294" s="65" t="s">
        <v>289</v>
      </c>
      <c r="P294" s="66">
        <v>46300</v>
      </c>
      <c r="Q294" s="31">
        <f t="shared" si="8"/>
        <v>440</v>
      </c>
      <c r="R294" s="31">
        <f t="shared" si="9"/>
        <v>689</v>
      </c>
      <c r="S294" s="29">
        <f>IF($Q294&lt;Parâmetros!$E$19,$G294-1,$G294)</f>
        <v>46298</v>
      </c>
    </row>
    <row r="295" spans="1:19" ht="15" customHeight="1" x14ac:dyDescent="0.25">
      <c r="A295" s="116">
        <v>50636</v>
      </c>
      <c r="B295" s="65" t="s">
        <v>439</v>
      </c>
      <c r="C295" s="65" t="s">
        <v>71</v>
      </c>
      <c r="D295" s="66">
        <v>46300</v>
      </c>
      <c r="E295" s="67">
        <v>2.89</v>
      </c>
      <c r="F295" s="65" t="s">
        <v>285</v>
      </c>
      <c r="G295" s="66">
        <v>46298</v>
      </c>
      <c r="H295">
        <v>40503378</v>
      </c>
      <c r="I295">
        <v>20</v>
      </c>
      <c r="J295" s="65" t="s">
        <v>300</v>
      </c>
      <c r="K295" s="65" t="s">
        <v>310</v>
      </c>
      <c r="L295" s="66">
        <v>46298</v>
      </c>
      <c r="M295" s="65" t="s">
        <v>287</v>
      </c>
      <c r="N295">
        <v>3004221</v>
      </c>
      <c r="O295" s="65" t="s">
        <v>289</v>
      </c>
      <c r="P295" s="66">
        <v>46300</v>
      </c>
      <c r="Q295" s="31">
        <f t="shared" si="8"/>
        <v>752</v>
      </c>
      <c r="R295" s="31">
        <f t="shared" si="9"/>
        <v>925</v>
      </c>
      <c r="S295" s="29">
        <f>IF($Q295&lt;Parâmetros!$E$19,$G295-1,$G295)</f>
        <v>46298</v>
      </c>
    </row>
    <row r="296" spans="1:19" ht="15" customHeight="1" x14ac:dyDescent="0.25">
      <c r="A296" s="116">
        <v>50636</v>
      </c>
      <c r="B296" s="65" t="s">
        <v>439</v>
      </c>
      <c r="C296" s="65" t="s">
        <v>71</v>
      </c>
      <c r="D296" s="66">
        <v>46300</v>
      </c>
      <c r="E296" s="67">
        <v>4.24</v>
      </c>
      <c r="F296" s="65" t="s">
        <v>285</v>
      </c>
      <c r="G296" s="66">
        <v>46300</v>
      </c>
      <c r="H296">
        <v>40518590</v>
      </c>
      <c r="I296">
        <v>10</v>
      </c>
      <c r="J296" s="65" t="s">
        <v>311</v>
      </c>
      <c r="K296" s="65" t="s">
        <v>312</v>
      </c>
      <c r="L296" s="66">
        <v>46300</v>
      </c>
      <c r="M296" s="65" t="s">
        <v>287</v>
      </c>
      <c r="N296" s="65" t="s">
        <v>793</v>
      </c>
      <c r="O296" s="65" t="s">
        <v>289</v>
      </c>
      <c r="P296" s="66">
        <v>46300</v>
      </c>
      <c r="Q296" s="31">
        <f t="shared" si="8"/>
        <v>435</v>
      </c>
      <c r="R296" s="31">
        <f t="shared" si="9"/>
        <v>689</v>
      </c>
      <c r="S296" s="29">
        <f>IF($Q296&lt;Parâmetros!$E$19,$G296-1,$G296)</f>
        <v>46300</v>
      </c>
    </row>
    <row r="297" spans="1:19" ht="15" customHeight="1" x14ac:dyDescent="0.25">
      <c r="A297" s="116">
        <v>50636</v>
      </c>
      <c r="B297" s="65" t="s">
        <v>439</v>
      </c>
      <c r="C297" s="65" t="s">
        <v>71</v>
      </c>
      <c r="D297" s="66">
        <v>46300</v>
      </c>
      <c r="E297" s="67">
        <v>2.4900000000000002</v>
      </c>
      <c r="F297" s="65" t="s">
        <v>285</v>
      </c>
      <c r="G297" s="66">
        <v>46300</v>
      </c>
      <c r="H297">
        <v>40518590</v>
      </c>
      <c r="I297">
        <v>10</v>
      </c>
      <c r="J297" s="65" t="s">
        <v>313</v>
      </c>
      <c r="K297" s="65" t="s">
        <v>314</v>
      </c>
      <c r="L297" s="66">
        <v>46300</v>
      </c>
      <c r="M297" s="65" t="s">
        <v>287</v>
      </c>
      <c r="N297" s="65" t="s">
        <v>793</v>
      </c>
      <c r="O297" s="65" t="s">
        <v>289</v>
      </c>
      <c r="P297" s="66">
        <v>46300</v>
      </c>
      <c r="Q297" s="31">
        <f t="shared" si="8"/>
        <v>751</v>
      </c>
      <c r="R297" s="31">
        <f t="shared" si="9"/>
        <v>900</v>
      </c>
      <c r="S297" s="29">
        <f>IF($Q297&lt;Parâmetros!$E$19,$G297-1,$G297)</f>
        <v>46300</v>
      </c>
    </row>
    <row r="298" spans="1:19" ht="15" customHeight="1" x14ac:dyDescent="0.25">
      <c r="A298" s="116">
        <v>50636</v>
      </c>
      <c r="B298" s="65" t="s">
        <v>439</v>
      </c>
      <c r="C298" s="65" t="s">
        <v>71</v>
      </c>
      <c r="D298" s="66">
        <v>46301</v>
      </c>
      <c r="E298" s="67">
        <v>1.67</v>
      </c>
      <c r="F298" s="65" t="s">
        <v>285</v>
      </c>
      <c r="G298" s="66">
        <v>46300</v>
      </c>
      <c r="H298">
        <v>40522899</v>
      </c>
      <c r="I298">
        <v>10</v>
      </c>
      <c r="J298" s="65" t="s">
        <v>795</v>
      </c>
      <c r="K298" s="65" t="s">
        <v>796</v>
      </c>
      <c r="L298" s="66">
        <v>46300</v>
      </c>
      <c r="M298" s="65" t="s">
        <v>287</v>
      </c>
      <c r="N298" s="65" t="s">
        <v>793</v>
      </c>
      <c r="O298" s="65" t="s">
        <v>289</v>
      </c>
      <c r="P298" s="66">
        <v>46301</v>
      </c>
      <c r="Q298" s="31">
        <f t="shared" si="8"/>
        <v>903</v>
      </c>
      <c r="R298" s="31">
        <f t="shared" si="9"/>
        <v>1003</v>
      </c>
      <c r="S298" s="29">
        <f>IF($Q298&lt;Parâmetros!$E$19,$G298-1,$G298)</f>
        <v>46300</v>
      </c>
    </row>
    <row r="299" spans="1:19" ht="15" customHeight="1" x14ac:dyDescent="0.25">
      <c r="A299" s="116">
        <v>50636</v>
      </c>
      <c r="B299" s="65" t="s">
        <v>439</v>
      </c>
      <c r="C299" s="65" t="s">
        <v>71</v>
      </c>
      <c r="D299" s="66">
        <v>46301</v>
      </c>
      <c r="E299" s="67">
        <v>4.1500000000000004</v>
      </c>
      <c r="F299" s="65" t="s">
        <v>285</v>
      </c>
      <c r="G299" s="66">
        <v>46301</v>
      </c>
      <c r="H299">
        <v>40520165</v>
      </c>
      <c r="I299">
        <v>10</v>
      </c>
      <c r="J299" s="65" t="s">
        <v>797</v>
      </c>
      <c r="K299" s="65" t="s">
        <v>491</v>
      </c>
      <c r="L299" s="66">
        <v>46301</v>
      </c>
      <c r="M299" s="65" t="s">
        <v>287</v>
      </c>
      <c r="N299" s="65" t="s">
        <v>793</v>
      </c>
      <c r="O299" s="65" t="s">
        <v>289</v>
      </c>
      <c r="P299" s="66">
        <v>46301</v>
      </c>
      <c r="Q299" s="31">
        <f t="shared" si="8"/>
        <v>440</v>
      </c>
      <c r="R299" s="31">
        <f t="shared" si="9"/>
        <v>689</v>
      </c>
      <c r="S299" s="29">
        <f>IF($Q299&lt;Parâmetros!$E$19,$G299-1,$G299)</f>
        <v>46301</v>
      </c>
    </row>
    <row r="300" spans="1:19" ht="15" customHeight="1" x14ac:dyDescent="0.25">
      <c r="A300" s="116">
        <v>50636</v>
      </c>
      <c r="B300" s="65" t="s">
        <v>439</v>
      </c>
      <c r="C300" s="65" t="s">
        <v>71</v>
      </c>
      <c r="D300" s="66">
        <v>46302</v>
      </c>
      <c r="E300" s="67">
        <v>4.1900000000000004</v>
      </c>
      <c r="F300" s="65" t="s">
        <v>285</v>
      </c>
      <c r="G300" s="66">
        <v>46301</v>
      </c>
      <c r="H300">
        <v>40521430</v>
      </c>
      <c r="I300">
        <v>10</v>
      </c>
      <c r="J300" s="65" t="s">
        <v>383</v>
      </c>
      <c r="K300" s="65" t="s">
        <v>924</v>
      </c>
      <c r="L300" s="66">
        <v>46301</v>
      </c>
      <c r="M300" s="65" t="s">
        <v>287</v>
      </c>
      <c r="N300" s="65" t="s">
        <v>793</v>
      </c>
      <c r="O300" s="65" t="s">
        <v>289</v>
      </c>
      <c r="P300" s="66">
        <v>46302</v>
      </c>
      <c r="Q300" s="31">
        <f t="shared" si="8"/>
        <v>751</v>
      </c>
      <c r="R300" s="31">
        <f t="shared" si="9"/>
        <v>1002</v>
      </c>
      <c r="S300" s="29">
        <f>IF($Q300&lt;Parâmetros!$E$19,$G300-1,$G300)</f>
        <v>46301</v>
      </c>
    </row>
    <row r="301" spans="1:19" ht="15" customHeight="1" x14ac:dyDescent="0.25">
      <c r="A301" s="116">
        <v>50636</v>
      </c>
      <c r="B301" s="65" t="s">
        <v>439</v>
      </c>
      <c r="C301" s="65" t="s">
        <v>71</v>
      </c>
      <c r="D301" s="66">
        <v>46303</v>
      </c>
      <c r="E301" s="67">
        <v>2.75</v>
      </c>
      <c r="F301" s="65" t="s">
        <v>285</v>
      </c>
      <c r="G301" s="66">
        <v>46302</v>
      </c>
      <c r="H301">
        <v>40520482</v>
      </c>
      <c r="I301">
        <v>30</v>
      </c>
      <c r="J301" s="65" t="s">
        <v>1153</v>
      </c>
      <c r="K301" s="65" t="s">
        <v>1154</v>
      </c>
      <c r="L301" s="66">
        <v>46302</v>
      </c>
      <c r="M301" s="65" t="s">
        <v>287</v>
      </c>
      <c r="N301" s="65" t="s">
        <v>793</v>
      </c>
      <c r="O301" s="65" t="s">
        <v>289</v>
      </c>
      <c r="P301" s="66">
        <v>46303</v>
      </c>
      <c r="Q301" s="31">
        <f t="shared" si="8"/>
        <v>435</v>
      </c>
      <c r="R301" s="31">
        <f t="shared" si="9"/>
        <v>600</v>
      </c>
      <c r="S301" s="29">
        <f>IF($Q301&lt;Parâmetros!$E$19,$G301-1,$G301)</f>
        <v>46302</v>
      </c>
    </row>
    <row r="302" spans="1:19" ht="15" customHeight="1" x14ac:dyDescent="0.25">
      <c r="A302" s="116">
        <v>50636</v>
      </c>
      <c r="B302" s="65" t="s">
        <v>439</v>
      </c>
      <c r="C302" s="65" t="s">
        <v>71</v>
      </c>
      <c r="D302" s="66">
        <v>46303</v>
      </c>
      <c r="E302" s="67">
        <v>1.32</v>
      </c>
      <c r="F302" s="65" t="s">
        <v>285</v>
      </c>
      <c r="G302" s="66">
        <v>46302</v>
      </c>
      <c r="H302">
        <v>40523246</v>
      </c>
      <c r="I302">
        <v>10</v>
      </c>
      <c r="J302" s="65" t="s">
        <v>1155</v>
      </c>
      <c r="K302" s="65" t="s">
        <v>370</v>
      </c>
      <c r="L302" s="66">
        <v>46302</v>
      </c>
      <c r="M302" s="65" t="s">
        <v>287</v>
      </c>
      <c r="N302" s="65" t="s">
        <v>793</v>
      </c>
      <c r="O302" s="65" t="s">
        <v>289</v>
      </c>
      <c r="P302" s="66">
        <v>46303</v>
      </c>
      <c r="Q302" s="31">
        <f t="shared" si="8"/>
        <v>609</v>
      </c>
      <c r="R302" s="31">
        <f t="shared" si="9"/>
        <v>688</v>
      </c>
      <c r="S302" s="29">
        <f>IF($Q302&lt;Parâmetros!$E$19,$G302-1,$G302)</f>
        <v>46302</v>
      </c>
    </row>
    <row r="303" spans="1:19" ht="15" customHeight="1" x14ac:dyDescent="0.25">
      <c r="A303" s="116">
        <v>50636</v>
      </c>
      <c r="B303" s="65" t="s">
        <v>439</v>
      </c>
      <c r="C303" s="65" t="s">
        <v>71</v>
      </c>
      <c r="D303" s="66">
        <v>46303</v>
      </c>
      <c r="E303" s="67">
        <v>4.1900000000000004</v>
      </c>
      <c r="F303" s="65" t="s">
        <v>285</v>
      </c>
      <c r="G303" s="66">
        <v>46302</v>
      </c>
      <c r="H303">
        <v>40523246</v>
      </c>
      <c r="I303">
        <v>10</v>
      </c>
      <c r="J303" s="65" t="s">
        <v>313</v>
      </c>
      <c r="K303" s="65" t="s">
        <v>1156</v>
      </c>
      <c r="L303" s="66">
        <v>46302</v>
      </c>
      <c r="M303" s="65" t="s">
        <v>287</v>
      </c>
      <c r="N303" s="65" t="s">
        <v>793</v>
      </c>
      <c r="O303" s="65" t="s">
        <v>289</v>
      </c>
      <c r="P303" s="66">
        <v>46303</v>
      </c>
      <c r="Q303" s="31">
        <f t="shared" si="8"/>
        <v>751</v>
      </c>
      <c r="R303" s="31">
        <f t="shared" si="9"/>
        <v>1002</v>
      </c>
      <c r="S303" s="29">
        <f>IF($Q303&lt;Parâmetros!$E$19,$G303-1,$G303)</f>
        <v>46302</v>
      </c>
    </row>
    <row r="304" spans="1:19" ht="15" customHeight="1" x14ac:dyDescent="0.25">
      <c r="A304" s="116">
        <v>50636</v>
      </c>
      <c r="B304" s="65" t="s">
        <v>439</v>
      </c>
      <c r="C304" s="65" t="s">
        <v>71</v>
      </c>
      <c r="D304" s="66">
        <v>46304</v>
      </c>
      <c r="E304" s="67">
        <v>2.75</v>
      </c>
      <c r="F304" s="65" t="s">
        <v>285</v>
      </c>
      <c r="G304" s="66">
        <v>46303</v>
      </c>
      <c r="H304">
        <v>40524058</v>
      </c>
      <c r="I304">
        <v>10</v>
      </c>
      <c r="J304" s="65" t="s">
        <v>1444</v>
      </c>
      <c r="K304" s="65" t="s">
        <v>1445</v>
      </c>
      <c r="L304" s="66">
        <v>46303</v>
      </c>
      <c r="M304" s="65" t="s">
        <v>287</v>
      </c>
      <c r="N304" s="65" t="s">
        <v>793</v>
      </c>
      <c r="O304" s="65" t="s">
        <v>289</v>
      </c>
      <c r="P304" s="66">
        <v>46304</v>
      </c>
      <c r="Q304" s="31">
        <f t="shared" si="8"/>
        <v>435</v>
      </c>
      <c r="R304" s="31">
        <f t="shared" si="9"/>
        <v>600</v>
      </c>
      <c r="S304" s="29">
        <f>IF($Q304&lt;Parâmetros!$E$19,$G304-1,$G304)</f>
        <v>46303</v>
      </c>
    </row>
    <row r="305" spans="1:19" ht="15" customHeight="1" x14ac:dyDescent="0.25">
      <c r="A305" s="116">
        <v>50636</v>
      </c>
      <c r="B305" s="65" t="s">
        <v>439</v>
      </c>
      <c r="C305" s="65" t="s">
        <v>71</v>
      </c>
      <c r="D305" s="66">
        <v>46304</v>
      </c>
      <c r="E305" s="67">
        <v>1.3</v>
      </c>
      <c r="F305" s="65" t="s">
        <v>285</v>
      </c>
      <c r="G305" s="66">
        <v>46303</v>
      </c>
      <c r="H305">
        <v>40524060</v>
      </c>
      <c r="I305">
        <v>10</v>
      </c>
      <c r="J305" s="65" t="s">
        <v>1446</v>
      </c>
      <c r="K305" s="65" t="s">
        <v>1447</v>
      </c>
      <c r="L305" s="66">
        <v>46303</v>
      </c>
      <c r="M305" s="65" t="s">
        <v>287</v>
      </c>
      <c r="N305" s="65" t="s">
        <v>793</v>
      </c>
      <c r="O305" s="65" t="s">
        <v>289</v>
      </c>
      <c r="P305" s="66">
        <v>46304</v>
      </c>
      <c r="Q305" s="31">
        <f t="shared" si="8"/>
        <v>610</v>
      </c>
      <c r="R305" s="31">
        <f t="shared" si="9"/>
        <v>688</v>
      </c>
      <c r="S305" s="29">
        <f>IF($Q305&lt;Parâmetros!$E$19,$G305-1,$G305)</f>
        <v>46303</v>
      </c>
    </row>
    <row r="306" spans="1:19" ht="15" customHeight="1" x14ac:dyDescent="0.25">
      <c r="A306" s="116">
        <v>50636</v>
      </c>
      <c r="B306" s="65" t="s">
        <v>439</v>
      </c>
      <c r="C306" s="65" t="s">
        <v>71</v>
      </c>
      <c r="D306" s="66">
        <v>46304</v>
      </c>
      <c r="E306" s="67">
        <v>4.1900000000000004</v>
      </c>
      <c r="F306" s="65" t="s">
        <v>285</v>
      </c>
      <c r="G306" s="66">
        <v>46303</v>
      </c>
      <c r="H306">
        <v>40524060</v>
      </c>
      <c r="I306">
        <v>10</v>
      </c>
      <c r="J306" s="65" t="s">
        <v>1448</v>
      </c>
      <c r="K306" s="65" t="s">
        <v>1449</v>
      </c>
      <c r="L306" s="66">
        <v>46303</v>
      </c>
      <c r="M306" s="65" t="s">
        <v>287</v>
      </c>
      <c r="N306" s="65" t="s">
        <v>793</v>
      </c>
      <c r="O306" s="65" t="s">
        <v>289</v>
      </c>
      <c r="P306" s="66">
        <v>46304</v>
      </c>
      <c r="Q306" s="31">
        <f t="shared" si="8"/>
        <v>752</v>
      </c>
      <c r="R306" s="31">
        <f t="shared" si="9"/>
        <v>1003</v>
      </c>
      <c r="S306" s="29">
        <f>IF($Q306&lt;Parâmetros!$E$19,$G306-1,$G306)</f>
        <v>46303</v>
      </c>
    </row>
    <row r="307" spans="1:19" ht="15" customHeight="1" x14ac:dyDescent="0.25">
      <c r="A307" s="116">
        <v>50636</v>
      </c>
      <c r="B307" s="65" t="s">
        <v>439</v>
      </c>
      <c r="C307" s="65" t="s">
        <v>71</v>
      </c>
      <c r="D307" s="66">
        <v>46306</v>
      </c>
      <c r="E307" s="67">
        <v>2.67</v>
      </c>
      <c r="F307" s="65" t="s">
        <v>285</v>
      </c>
      <c r="G307" s="66">
        <v>46304</v>
      </c>
      <c r="H307">
        <v>40459519</v>
      </c>
      <c r="I307">
        <v>30</v>
      </c>
      <c r="J307" s="65" t="s">
        <v>1671</v>
      </c>
      <c r="K307" s="65" t="s">
        <v>1672</v>
      </c>
      <c r="L307" s="66">
        <v>46304</v>
      </c>
      <c r="M307" s="65" t="s">
        <v>287</v>
      </c>
      <c r="N307" s="65" t="s">
        <v>793</v>
      </c>
      <c r="O307" s="65" t="s">
        <v>289</v>
      </c>
      <c r="P307" s="66">
        <v>46306</v>
      </c>
      <c r="Q307" s="31">
        <f t="shared" si="8"/>
        <v>440</v>
      </c>
      <c r="R307" s="31">
        <f t="shared" si="9"/>
        <v>600</v>
      </c>
      <c r="S307" s="29">
        <f>IF($Q307&lt;Parâmetros!$E$19,$G307-1,$G307)</f>
        <v>46304</v>
      </c>
    </row>
    <row r="308" spans="1:19" ht="15" customHeight="1" x14ac:dyDescent="0.25">
      <c r="A308" s="116">
        <v>50636</v>
      </c>
      <c r="B308" s="65" t="s">
        <v>439</v>
      </c>
      <c r="C308" s="65" t="s">
        <v>71</v>
      </c>
      <c r="D308" s="66">
        <v>46306</v>
      </c>
      <c r="E308" s="67">
        <v>1.4</v>
      </c>
      <c r="F308" s="65" t="s">
        <v>285</v>
      </c>
      <c r="G308" s="66">
        <v>46304</v>
      </c>
      <c r="H308">
        <v>40521825</v>
      </c>
      <c r="I308">
        <v>10</v>
      </c>
      <c r="J308" s="65" t="s">
        <v>1673</v>
      </c>
      <c r="K308" s="65" t="s">
        <v>1674</v>
      </c>
      <c r="L308" s="66">
        <v>46304</v>
      </c>
      <c r="M308" s="65" t="s">
        <v>287</v>
      </c>
      <c r="N308" s="65" t="s">
        <v>793</v>
      </c>
      <c r="O308" s="65" t="s">
        <v>289</v>
      </c>
      <c r="P308" s="66">
        <v>46306</v>
      </c>
      <c r="Q308" s="31">
        <f t="shared" si="8"/>
        <v>605</v>
      </c>
      <c r="R308" s="31">
        <f t="shared" si="9"/>
        <v>689</v>
      </c>
      <c r="S308" s="29">
        <f>IF($Q308&lt;Parâmetros!$E$19,$G308-1,$G308)</f>
        <v>46304</v>
      </c>
    </row>
    <row r="309" spans="1:19" ht="15" customHeight="1" x14ac:dyDescent="0.25">
      <c r="A309" s="116">
        <v>50636</v>
      </c>
      <c r="B309" s="65" t="s">
        <v>439</v>
      </c>
      <c r="C309" s="65" t="s">
        <v>71</v>
      </c>
      <c r="D309" s="66">
        <v>46306</v>
      </c>
      <c r="E309" s="67">
        <v>2</v>
      </c>
      <c r="F309" s="65" t="s">
        <v>285</v>
      </c>
      <c r="G309" s="66">
        <v>46304</v>
      </c>
      <c r="H309">
        <v>40521825</v>
      </c>
      <c r="I309">
        <v>10</v>
      </c>
      <c r="J309" s="65" t="s">
        <v>1675</v>
      </c>
      <c r="K309" s="65" t="s">
        <v>1676</v>
      </c>
      <c r="L309" s="66">
        <v>46304</v>
      </c>
      <c r="M309" s="65" t="s">
        <v>287</v>
      </c>
      <c r="N309" s="65" t="s">
        <v>793</v>
      </c>
      <c r="O309" s="65" t="s">
        <v>289</v>
      </c>
      <c r="P309" s="66">
        <v>46306</v>
      </c>
      <c r="Q309" s="31">
        <f t="shared" si="8"/>
        <v>752</v>
      </c>
      <c r="R309" s="31">
        <f t="shared" si="9"/>
        <v>872</v>
      </c>
      <c r="S309" s="29">
        <f>IF($Q309&lt;Parâmetros!$E$19,$G309-1,$G309)</f>
        <v>46304</v>
      </c>
    </row>
    <row r="310" spans="1:19" ht="15" customHeight="1" x14ac:dyDescent="0.25">
      <c r="A310" s="116">
        <v>50636</v>
      </c>
      <c r="B310" s="65" t="s">
        <v>439</v>
      </c>
      <c r="C310" s="65" t="s">
        <v>71</v>
      </c>
      <c r="D310" s="66">
        <v>46306</v>
      </c>
      <c r="E310" s="67">
        <v>0.43</v>
      </c>
      <c r="F310" s="65" t="s">
        <v>285</v>
      </c>
      <c r="G310" s="66">
        <v>46304</v>
      </c>
      <c r="H310">
        <v>40517771</v>
      </c>
      <c r="I310">
        <v>10</v>
      </c>
      <c r="J310" s="65" t="s">
        <v>1677</v>
      </c>
      <c r="K310" s="65" t="s">
        <v>1678</v>
      </c>
      <c r="L310" s="66">
        <v>46304</v>
      </c>
      <c r="M310" s="65" t="s">
        <v>287</v>
      </c>
      <c r="N310" s="65" t="s">
        <v>793</v>
      </c>
      <c r="O310" s="65" t="s">
        <v>289</v>
      </c>
      <c r="P310" s="66">
        <v>46306</v>
      </c>
      <c r="Q310" s="31">
        <f t="shared" si="8"/>
        <v>875</v>
      </c>
      <c r="R310" s="31">
        <f t="shared" si="9"/>
        <v>900</v>
      </c>
      <c r="S310" s="29">
        <f>IF($Q310&lt;Parâmetros!$E$19,$G310-1,$G310)</f>
        <v>46304</v>
      </c>
    </row>
    <row r="311" spans="1:19" ht="15" customHeight="1" x14ac:dyDescent="0.25">
      <c r="A311" s="116">
        <v>50636</v>
      </c>
      <c r="B311" s="65" t="s">
        <v>439</v>
      </c>
      <c r="C311" s="65" t="s">
        <v>71</v>
      </c>
      <c r="D311" s="66">
        <v>46306</v>
      </c>
      <c r="E311" s="67">
        <v>0.44</v>
      </c>
      <c r="F311" s="65" t="s">
        <v>285</v>
      </c>
      <c r="G311" s="66">
        <v>46304</v>
      </c>
      <c r="H311">
        <v>40517752</v>
      </c>
      <c r="I311">
        <v>10</v>
      </c>
      <c r="J311" s="65" t="s">
        <v>1679</v>
      </c>
      <c r="K311" s="65" t="s">
        <v>1680</v>
      </c>
      <c r="L311" s="66">
        <v>46304</v>
      </c>
      <c r="M311" s="65" t="s">
        <v>287</v>
      </c>
      <c r="N311" s="65" t="s">
        <v>793</v>
      </c>
      <c r="O311" s="65" t="s">
        <v>289</v>
      </c>
      <c r="P311" s="66">
        <v>46306</v>
      </c>
      <c r="Q311" s="31">
        <f t="shared" si="8"/>
        <v>904</v>
      </c>
      <c r="R311" s="31">
        <f t="shared" si="9"/>
        <v>930</v>
      </c>
      <c r="S311" s="29">
        <f>IF($Q311&lt;Parâmetros!$E$19,$G311-1,$G311)</f>
        <v>46304</v>
      </c>
    </row>
    <row r="312" spans="1:19" ht="15" customHeight="1" x14ac:dyDescent="0.25">
      <c r="A312" s="116">
        <v>50636</v>
      </c>
      <c r="B312" s="65" t="s">
        <v>439</v>
      </c>
      <c r="C312" s="65" t="s">
        <v>71</v>
      </c>
      <c r="D312" s="66">
        <v>46307</v>
      </c>
      <c r="E312" s="67">
        <v>4.1900000000000004</v>
      </c>
      <c r="F312" s="65" t="s">
        <v>285</v>
      </c>
      <c r="G312" s="66">
        <v>46306</v>
      </c>
      <c r="H312">
        <v>40524850</v>
      </c>
      <c r="I312">
        <v>20</v>
      </c>
      <c r="J312" s="65" t="s">
        <v>2309</v>
      </c>
      <c r="K312" s="65" t="s">
        <v>2310</v>
      </c>
      <c r="L312" s="66">
        <v>46306</v>
      </c>
      <c r="M312" s="65" t="s">
        <v>287</v>
      </c>
      <c r="N312">
        <v>3003736</v>
      </c>
      <c r="O312" s="65" t="s">
        <v>289</v>
      </c>
      <c r="P312" s="66">
        <v>46307</v>
      </c>
      <c r="Q312" s="31">
        <f t="shared" si="8"/>
        <v>438</v>
      </c>
      <c r="R312" s="31">
        <f t="shared" si="9"/>
        <v>689</v>
      </c>
      <c r="S312" s="29">
        <f>IF($Q312&lt;Parâmetros!$E$19,$G312-1,$G312)</f>
        <v>46306</v>
      </c>
    </row>
    <row r="313" spans="1:19" ht="15" customHeight="1" x14ac:dyDescent="0.25">
      <c r="A313" s="116">
        <v>50636</v>
      </c>
      <c r="B313" s="65" t="s">
        <v>439</v>
      </c>
      <c r="C313" s="65" t="s">
        <v>71</v>
      </c>
      <c r="D313" s="66">
        <v>46307</v>
      </c>
      <c r="E313" s="67">
        <v>2.97</v>
      </c>
      <c r="F313" s="65" t="s">
        <v>285</v>
      </c>
      <c r="G313" s="66">
        <v>46306</v>
      </c>
      <c r="H313">
        <v>40525119</v>
      </c>
      <c r="I313">
        <v>10</v>
      </c>
      <c r="J313" s="65" t="s">
        <v>2311</v>
      </c>
      <c r="K313" s="65" t="s">
        <v>2312</v>
      </c>
      <c r="L313" s="66">
        <v>46306</v>
      </c>
      <c r="M313" s="65" t="s">
        <v>287</v>
      </c>
      <c r="N313">
        <v>3002826</v>
      </c>
      <c r="O313" s="65" t="s">
        <v>289</v>
      </c>
      <c r="P313" s="66">
        <v>46307</v>
      </c>
      <c r="Q313" s="31">
        <f t="shared" si="8"/>
        <v>752</v>
      </c>
      <c r="R313" s="31">
        <f t="shared" si="9"/>
        <v>930</v>
      </c>
      <c r="S313" s="29">
        <f>IF($Q313&lt;Parâmetros!$E$19,$G313-1,$G313)</f>
        <v>46306</v>
      </c>
    </row>
    <row r="314" spans="1:19" ht="15" customHeight="1" x14ac:dyDescent="0.25">
      <c r="A314" s="116">
        <v>50636</v>
      </c>
      <c r="B314" s="65" t="s">
        <v>439</v>
      </c>
      <c r="C314" s="65" t="s">
        <v>71</v>
      </c>
      <c r="D314" s="66">
        <v>46308</v>
      </c>
      <c r="E314" s="67">
        <v>4.25</v>
      </c>
      <c r="F314" s="65" t="s">
        <v>285</v>
      </c>
      <c r="G314" s="66">
        <v>46307</v>
      </c>
      <c r="H314">
        <v>40525119</v>
      </c>
      <c r="I314">
        <v>10</v>
      </c>
      <c r="J314" s="65" t="s">
        <v>2313</v>
      </c>
      <c r="K314" s="65" t="s">
        <v>401</v>
      </c>
      <c r="L314" s="66">
        <v>46307</v>
      </c>
      <c r="M314" s="65" t="s">
        <v>287</v>
      </c>
      <c r="N314">
        <v>3002826</v>
      </c>
      <c r="O314" s="65" t="s">
        <v>289</v>
      </c>
      <c r="P314" s="66">
        <v>46308</v>
      </c>
      <c r="Q314" s="31">
        <f t="shared" si="8"/>
        <v>434</v>
      </c>
      <c r="R314" s="31">
        <f t="shared" si="9"/>
        <v>689</v>
      </c>
      <c r="S314" s="29">
        <f>IF($Q314&lt;Parâmetros!$E$19,$G314-1,$G314)</f>
        <v>46307</v>
      </c>
    </row>
    <row r="315" spans="1:19" ht="15" customHeight="1" x14ac:dyDescent="0.25">
      <c r="A315" s="116">
        <v>50636</v>
      </c>
      <c r="B315" s="65" t="s">
        <v>439</v>
      </c>
      <c r="C315" s="65" t="s">
        <v>71</v>
      </c>
      <c r="D315" s="66">
        <v>46308</v>
      </c>
      <c r="E315" s="67">
        <v>3.02</v>
      </c>
      <c r="F315" s="65" t="s">
        <v>285</v>
      </c>
      <c r="G315" s="66">
        <v>46307</v>
      </c>
      <c r="H315">
        <v>40525119</v>
      </c>
      <c r="I315">
        <v>10</v>
      </c>
      <c r="J315" s="65" t="s">
        <v>2314</v>
      </c>
      <c r="K315" s="65" t="s">
        <v>2315</v>
      </c>
      <c r="L315" s="66">
        <v>46307</v>
      </c>
      <c r="M315" s="65" t="s">
        <v>287</v>
      </c>
      <c r="N315">
        <v>3002826</v>
      </c>
      <c r="O315" s="65" t="s">
        <v>289</v>
      </c>
      <c r="P315" s="66">
        <v>46308</v>
      </c>
      <c r="Q315" s="31">
        <f t="shared" si="8"/>
        <v>751</v>
      </c>
      <c r="R315" s="31">
        <f t="shared" si="9"/>
        <v>932</v>
      </c>
      <c r="S315" s="29">
        <f>IF($Q315&lt;Parâmetros!$E$19,$G315-1,$G315)</f>
        <v>46307</v>
      </c>
    </row>
    <row r="316" spans="1:19" ht="15" customHeight="1" x14ac:dyDescent="0.25">
      <c r="A316" s="116">
        <v>51428</v>
      </c>
      <c r="B316" s="65" t="s">
        <v>45</v>
      </c>
      <c r="C316" s="65" t="s">
        <v>70</v>
      </c>
      <c r="D316" s="66">
        <v>46300</v>
      </c>
      <c r="E316" s="67">
        <v>2.5</v>
      </c>
      <c r="F316" s="65" t="s">
        <v>285</v>
      </c>
      <c r="G316" s="66">
        <v>46300</v>
      </c>
      <c r="H316">
        <v>40522645</v>
      </c>
      <c r="I316">
        <v>10</v>
      </c>
      <c r="J316" s="65" t="s">
        <v>293</v>
      </c>
      <c r="K316" s="65" t="s">
        <v>442</v>
      </c>
      <c r="L316" s="66">
        <v>46300</v>
      </c>
      <c r="M316" s="65" t="s">
        <v>287</v>
      </c>
      <c r="N316" s="65" t="s">
        <v>793</v>
      </c>
      <c r="O316" s="65" t="s">
        <v>289</v>
      </c>
      <c r="P316" s="66">
        <v>46300</v>
      </c>
      <c r="Q316" s="31">
        <f t="shared" si="8"/>
        <v>900</v>
      </c>
      <c r="R316" s="31">
        <f t="shared" si="9"/>
        <v>1050</v>
      </c>
      <c r="S316" s="29">
        <f>IF($Q316&lt;Parâmetros!$E$19,$G316-1,$G316)</f>
        <v>46300</v>
      </c>
    </row>
    <row r="317" spans="1:19" ht="15" customHeight="1" x14ac:dyDescent="0.25">
      <c r="A317" s="116">
        <v>51428</v>
      </c>
      <c r="B317" s="65" t="s">
        <v>45</v>
      </c>
      <c r="C317" s="65" t="s">
        <v>70</v>
      </c>
      <c r="D317" s="66">
        <v>46300</v>
      </c>
      <c r="E317" s="67">
        <v>1.83</v>
      </c>
      <c r="F317" s="65" t="s">
        <v>285</v>
      </c>
      <c r="G317" s="66">
        <v>46300</v>
      </c>
      <c r="H317">
        <v>40522646</v>
      </c>
      <c r="I317">
        <v>10</v>
      </c>
      <c r="J317" s="65" t="s">
        <v>443</v>
      </c>
      <c r="K317" s="65" t="s">
        <v>444</v>
      </c>
      <c r="L317" s="66">
        <v>46300</v>
      </c>
      <c r="M317" s="65" t="s">
        <v>287</v>
      </c>
      <c r="N317" s="65" t="s">
        <v>793</v>
      </c>
      <c r="O317" s="65" t="s">
        <v>289</v>
      </c>
      <c r="P317" s="66">
        <v>46300</v>
      </c>
      <c r="Q317" s="31">
        <f t="shared" si="8"/>
        <v>1050</v>
      </c>
      <c r="R317" s="31">
        <f t="shared" si="9"/>
        <v>1160</v>
      </c>
      <c r="S317" s="29">
        <f>IF($Q317&lt;Parâmetros!$E$19,$G317-1,$G317)</f>
        <v>46300</v>
      </c>
    </row>
    <row r="318" spans="1:19" ht="15" customHeight="1" x14ac:dyDescent="0.25">
      <c r="A318" s="116">
        <v>51428</v>
      </c>
      <c r="B318" s="65" t="s">
        <v>45</v>
      </c>
      <c r="C318" s="65" t="s">
        <v>70</v>
      </c>
      <c r="D318" s="66">
        <v>46300</v>
      </c>
      <c r="E318" s="67">
        <v>1.61</v>
      </c>
      <c r="F318" s="65" t="s">
        <v>285</v>
      </c>
      <c r="G318" s="66">
        <v>46300</v>
      </c>
      <c r="H318">
        <v>40521153</v>
      </c>
      <c r="I318">
        <v>10</v>
      </c>
      <c r="J318" s="65" t="s">
        <v>445</v>
      </c>
      <c r="K318" s="65" t="s">
        <v>446</v>
      </c>
      <c r="L318" s="66">
        <v>46300</v>
      </c>
      <c r="M318" s="65" t="s">
        <v>315</v>
      </c>
      <c r="N318" s="65" t="s">
        <v>793</v>
      </c>
      <c r="O318" s="65" t="s">
        <v>289</v>
      </c>
      <c r="P318" s="66">
        <v>46300</v>
      </c>
      <c r="Q318" s="31">
        <f t="shared" si="8"/>
        <v>1162</v>
      </c>
      <c r="R318" s="31">
        <f t="shared" si="9"/>
        <v>1259</v>
      </c>
      <c r="S318" s="29">
        <f>IF($Q318&lt;Parâmetros!$E$19,$G318-1,$G318)</f>
        <v>46300</v>
      </c>
    </row>
    <row r="319" spans="1:19" ht="15" customHeight="1" x14ac:dyDescent="0.25">
      <c r="A319" s="116">
        <v>51428</v>
      </c>
      <c r="B319" s="65" t="s">
        <v>45</v>
      </c>
      <c r="C319" s="65" t="s">
        <v>70</v>
      </c>
      <c r="D319" s="66">
        <v>46300</v>
      </c>
      <c r="E319" s="67">
        <v>1.21</v>
      </c>
      <c r="F319" s="65" t="s">
        <v>285</v>
      </c>
      <c r="G319" s="66">
        <v>46300</v>
      </c>
      <c r="H319">
        <v>40521152</v>
      </c>
      <c r="I319">
        <v>10</v>
      </c>
      <c r="J319" s="65" t="s">
        <v>447</v>
      </c>
      <c r="K319" s="65" t="s">
        <v>448</v>
      </c>
      <c r="L319" s="66">
        <v>46300</v>
      </c>
      <c r="M319" s="65" t="s">
        <v>315</v>
      </c>
      <c r="N319" s="65" t="s">
        <v>793</v>
      </c>
      <c r="O319" s="65" t="s">
        <v>289</v>
      </c>
      <c r="P319" s="66">
        <v>46300</v>
      </c>
      <c r="Q319" s="31">
        <f t="shared" si="8"/>
        <v>1260</v>
      </c>
      <c r="R319" s="31">
        <f t="shared" si="9"/>
        <v>1333</v>
      </c>
      <c r="S319" s="29">
        <f>IF($Q319&lt;Parâmetros!$E$19,$G319-1,$G319)</f>
        <v>46300</v>
      </c>
    </row>
    <row r="320" spans="1:19" ht="15" customHeight="1" x14ac:dyDescent="0.25">
      <c r="A320" s="116">
        <v>51428</v>
      </c>
      <c r="B320" s="65" t="s">
        <v>45</v>
      </c>
      <c r="C320" s="65" t="s">
        <v>70</v>
      </c>
      <c r="D320" s="66">
        <v>46300</v>
      </c>
      <c r="E320" s="67">
        <v>0.48</v>
      </c>
      <c r="F320" s="65" t="s">
        <v>285</v>
      </c>
      <c r="G320" s="66">
        <v>46300</v>
      </c>
      <c r="H320">
        <v>40522648</v>
      </c>
      <c r="I320">
        <v>10</v>
      </c>
      <c r="J320" s="65" t="s">
        <v>449</v>
      </c>
      <c r="K320" s="65" t="s">
        <v>450</v>
      </c>
      <c r="L320" s="66">
        <v>46300</v>
      </c>
      <c r="M320" s="65" t="s">
        <v>287</v>
      </c>
      <c r="N320" s="65" t="s">
        <v>793</v>
      </c>
      <c r="O320" s="65" t="s">
        <v>289</v>
      </c>
      <c r="P320" s="66">
        <v>46300</v>
      </c>
      <c r="Q320" s="31">
        <f t="shared" ref="Q320:Q383" si="10">IFERROR(VALUE(LEFT($J320,2))*60+VALUE(MID($J320,4,2)),9999)</f>
        <v>1336</v>
      </c>
      <c r="R320" s="31">
        <f t="shared" ref="R320:R383" si="11">IFERROR(VALUE(LEFT($K320,2))*60+VALUE(MID($K320,4,2)),"")</f>
        <v>1365</v>
      </c>
      <c r="S320" s="29">
        <f>IF($Q320&lt;Parâmetros!$E$19,$G320-1,$G320)</f>
        <v>46300</v>
      </c>
    </row>
    <row r="321" spans="1:19" ht="15" customHeight="1" x14ac:dyDescent="0.25">
      <c r="A321" s="116">
        <v>51428</v>
      </c>
      <c r="B321" s="65" t="s">
        <v>45</v>
      </c>
      <c r="C321" s="65" t="s">
        <v>70</v>
      </c>
      <c r="D321" s="66">
        <v>46301</v>
      </c>
      <c r="E321" s="67">
        <v>2.17</v>
      </c>
      <c r="F321" s="65" t="s">
        <v>285</v>
      </c>
      <c r="G321" s="66">
        <v>46301</v>
      </c>
      <c r="H321">
        <v>40521128</v>
      </c>
      <c r="I321">
        <v>10</v>
      </c>
      <c r="J321" s="65" t="s">
        <v>661</v>
      </c>
      <c r="K321" s="65" t="s">
        <v>831</v>
      </c>
      <c r="L321" s="66">
        <v>46301</v>
      </c>
      <c r="M321" s="65" t="s">
        <v>315</v>
      </c>
      <c r="N321">
        <v>3004988</v>
      </c>
      <c r="O321" s="65" t="s">
        <v>289</v>
      </c>
      <c r="P321" s="66">
        <v>46301</v>
      </c>
      <c r="Q321" s="31">
        <f t="shared" si="10"/>
        <v>930</v>
      </c>
      <c r="R321" s="31">
        <f t="shared" si="11"/>
        <v>1060</v>
      </c>
      <c r="S321" s="29">
        <f>IF($Q321&lt;Parâmetros!$E$19,$G321-1,$G321)</f>
        <v>46301</v>
      </c>
    </row>
    <row r="322" spans="1:19" ht="15" customHeight="1" x14ac:dyDescent="0.25">
      <c r="A322" s="116">
        <v>51428</v>
      </c>
      <c r="B322" s="65" t="s">
        <v>45</v>
      </c>
      <c r="C322" s="65" t="s">
        <v>70</v>
      </c>
      <c r="D322" s="66">
        <v>46301</v>
      </c>
      <c r="E322" s="67">
        <v>4.54</v>
      </c>
      <c r="F322" s="65" t="s">
        <v>285</v>
      </c>
      <c r="G322" s="66">
        <v>46301</v>
      </c>
      <c r="H322">
        <v>40521128</v>
      </c>
      <c r="I322">
        <v>10</v>
      </c>
      <c r="J322" s="65" t="s">
        <v>348</v>
      </c>
      <c r="K322" s="65" t="s">
        <v>832</v>
      </c>
      <c r="L322" s="66">
        <v>46301</v>
      </c>
      <c r="M322" s="65" t="s">
        <v>315</v>
      </c>
      <c r="N322">
        <v>3004988</v>
      </c>
      <c r="O322" s="65" t="s">
        <v>289</v>
      </c>
      <c r="P322" s="66">
        <v>46301</v>
      </c>
      <c r="Q322" s="31">
        <f t="shared" si="10"/>
        <v>937</v>
      </c>
      <c r="R322" s="31">
        <f t="shared" si="11"/>
        <v>1209</v>
      </c>
      <c r="S322" s="29">
        <f>IF($Q322&lt;Parâmetros!$E$19,$G322-1,$G322)</f>
        <v>46301</v>
      </c>
    </row>
    <row r="323" spans="1:19" ht="15" customHeight="1" x14ac:dyDescent="0.25">
      <c r="A323" s="116">
        <v>51428</v>
      </c>
      <c r="B323" s="65" t="s">
        <v>45</v>
      </c>
      <c r="C323" s="65" t="s">
        <v>70</v>
      </c>
      <c r="D323" s="66">
        <v>46301</v>
      </c>
      <c r="E323" s="67">
        <v>-4.54</v>
      </c>
      <c r="F323" s="65" t="s">
        <v>285</v>
      </c>
      <c r="G323" s="66">
        <v>46301</v>
      </c>
      <c r="H323">
        <v>40521128</v>
      </c>
      <c r="I323">
        <v>10</v>
      </c>
      <c r="J323" s="65" t="s">
        <v>348</v>
      </c>
      <c r="K323" s="65" t="s">
        <v>832</v>
      </c>
      <c r="L323" s="66">
        <v>46301</v>
      </c>
      <c r="M323" s="65" t="s">
        <v>315</v>
      </c>
      <c r="N323">
        <v>3004988</v>
      </c>
      <c r="O323" s="65" t="s">
        <v>289</v>
      </c>
      <c r="P323" s="66">
        <v>46301</v>
      </c>
      <c r="Q323" s="31">
        <f t="shared" si="10"/>
        <v>937</v>
      </c>
      <c r="R323" s="31">
        <f t="shared" si="11"/>
        <v>1209</v>
      </c>
      <c r="S323" s="29">
        <f>IF($Q323&lt;Parâmetros!$E$19,$G323-1,$G323)</f>
        <v>46301</v>
      </c>
    </row>
    <row r="324" spans="1:19" ht="15" customHeight="1" x14ac:dyDescent="0.25">
      <c r="A324" s="116">
        <v>51428</v>
      </c>
      <c r="B324" s="65" t="s">
        <v>45</v>
      </c>
      <c r="C324" s="65" t="s">
        <v>70</v>
      </c>
      <c r="D324" s="66">
        <v>46301</v>
      </c>
      <c r="E324" s="67">
        <v>2.3199999999999998</v>
      </c>
      <c r="F324" s="65" t="s">
        <v>285</v>
      </c>
      <c r="G324" s="66">
        <v>46301</v>
      </c>
      <c r="H324">
        <v>40522905</v>
      </c>
      <c r="I324">
        <v>10</v>
      </c>
      <c r="J324" s="65" t="s">
        <v>833</v>
      </c>
      <c r="K324" s="65" t="s">
        <v>834</v>
      </c>
      <c r="L324" s="66">
        <v>46301</v>
      </c>
      <c r="M324" s="65" t="s">
        <v>287</v>
      </c>
      <c r="N324" s="65" t="s">
        <v>793</v>
      </c>
      <c r="O324" s="65" t="s">
        <v>289</v>
      </c>
      <c r="P324" s="66">
        <v>46301</v>
      </c>
      <c r="Q324" s="31">
        <f t="shared" si="10"/>
        <v>1061</v>
      </c>
      <c r="R324" s="31">
        <f t="shared" si="11"/>
        <v>1200</v>
      </c>
      <c r="S324" s="29">
        <f>IF($Q324&lt;Parâmetros!$E$19,$G324-1,$G324)</f>
        <v>46301</v>
      </c>
    </row>
    <row r="325" spans="1:19" ht="15" customHeight="1" x14ac:dyDescent="0.25">
      <c r="A325" s="116">
        <v>51428</v>
      </c>
      <c r="B325" s="65" t="s">
        <v>45</v>
      </c>
      <c r="C325" s="65" t="s">
        <v>70</v>
      </c>
      <c r="D325" s="66">
        <v>46301</v>
      </c>
      <c r="E325" s="67">
        <v>2.62</v>
      </c>
      <c r="F325" s="65" t="s">
        <v>285</v>
      </c>
      <c r="G325" s="66">
        <v>46301</v>
      </c>
      <c r="H325">
        <v>40522905</v>
      </c>
      <c r="I325">
        <v>10</v>
      </c>
      <c r="J325" s="65" t="s">
        <v>835</v>
      </c>
      <c r="K325" s="65" t="s">
        <v>836</v>
      </c>
      <c r="L325" s="66">
        <v>46301</v>
      </c>
      <c r="M325" s="65" t="s">
        <v>287</v>
      </c>
      <c r="N325" s="65" t="s">
        <v>793</v>
      </c>
      <c r="O325" s="65" t="s">
        <v>289</v>
      </c>
      <c r="P325" s="66">
        <v>46301</v>
      </c>
      <c r="Q325" s="31">
        <f t="shared" si="10"/>
        <v>1201</v>
      </c>
      <c r="R325" s="31">
        <f t="shared" si="11"/>
        <v>1359</v>
      </c>
      <c r="S325" s="29">
        <f>IF($Q325&lt;Parâmetros!$E$19,$G325-1,$G325)</f>
        <v>46301</v>
      </c>
    </row>
    <row r="326" spans="1:19" ht="15" customHeight="1" x14ac:dyDescent="0.25">
      <c r="A326" s="116">
        <v>51428</v>
      </c>
      <c r="B326" s="65" t="s">
        <v>45</v>
      </c>
      <c r="C326" s="65" t="s">
        <v>70</v>
      </c>
      <c r="D326" s="66">
        <v>46302</v>
      </c>
      <c r="E326" s="67">
        <v>2.0299999999999998</v>
      </c>
      <c r="F326" s="65" t="s">
        <v>285</v>
      </c>
      <c r="G326" s="66">
        <v>46302</v>
      </c>
      <c r="H326">
        <v>40521154</v>
      </c>
      <c r="I326">
        <v>10</v>
      </c>
      <c r="J326" s="65" t="s">
        <v>989</v>
      </c>
      <c r="K326" s="65" t="s">
        <v>990</v>
      </c>
      <c r="L326" s="66">
        <v>46302</v>
      </c>
      <c r="M326" s="65" t="s">
        <v>315</v>
      </c>
      <c r="N326">
        <v>3009096</v>
      </c>
      <c r="O326" s="65" t="s">
        <v>289</v>
      </c>
      <c r="P326" s="66">
        <v>46302</v>
      </c>
      <c r="Q326" s="31">
        <f t="shared" si="10"/>
        <v>916</v>
      </c>
      <c r="R326" s="31">
        <f t="shared" si="11"/>
        <v>1038</v>
      </c>
      <c r="S326" s="29">
        <f>IF($Q326&lt;Parâmetros!$E$19,$G326-1,$G326)</f>
        <v>46302</v>
      </c>
    </row>
    <row r="327" spans="1:19" ht="15" customHeight="1" x14ac:dyDescent="0.25">
      <c r="A327" s="116">
        <v>51428</v>
      </c>
      <c r="B327" s="65" t="s">
        <v>45</v>
      </c>
      <c r="C327" s="65" t="s">
        <v>70</v>
      </c>
      <c r="D327" s="66">
        <v>46303</v>
      </c>
      <c r="E327" s="67">
        <v>1.18</v>
      </c>
      <c r="F327" s="65" t="s">
        <v>285</v>
      </c>
      <c r="G327" s="66">
        <v>46302</v>
      </c>
      <c r="H327">
        <v>40523384</v>
      </c>
      <c r="I327">
        <v>10</v>
      </c>
      <c r="J327" s="65" t="s">
        <v>1222</v>
      </c>
      <c r="K327" s="65" t="s">
        <v>1223</v>
      </c>
      <c r="L327" s="66">
        <v>46302</v>
      </c>
      <c r="M327" s="65" t="s">
        <v>287</v>
      </c>
      <c r="N327" s="65" t="s">
        <v>793</v>
      </c>
      <c r="O327" s="65" t="s">
        <v>289</v>
      </c>
      <c r="P327" s="66">
        <v>46303</v>
      </c>
      <c r="Q327" s="31">
        <f t="shared" si="10"/>
        <v>1038</v>
      </c>
      <c r="R327" s="31">
        <f t="shared" si="11"/>
        <v>1109</v>
      </c>
      <c r="S327" s="29">
        <f>IF($Q327&lt;Parâmetros!$E$19,$G327-1,$G327)</f>
        <v>46302</v>
      </c>
    </row>
    <row r="328" spans="1:19" ht="15" customHeight="1" x14ac:dyDescent="0.25">
      <c r="A328" s="116">
        <v>51428</v>
      </c>
      <c r="B328" s="65" t="s">
        <v>45</v>
      </c>
      <c r="C328" s="65" t="s">
        <v>70</v>
      </c>
      <c r="D328" s="66">
        <v>46303</v>
      </c>
      <c r="E328" s="67">
        <v>1.49</v>
      </c>
      <c r="F328" s="65" t="s">
        <v>285</v>
      </c>
      <c r="G328" s="66">
        <v>46302</v>
      </c>
      <c r="H328">
        <v>40523385</v>
      </c>
      <c r="I328">
        <v>10</v>
      </c>
      <c r="J328" s="65" t="s">
        <v>1224</v>
      </c>
      <c r="K328" s="65" t="s">
        <v>1225</v>
      </c>
      <c r="L328" s="66">
        <v>46302</v>
      </c>
      <c r="M328" s="65" t="s">
        <v>287</v>
      </c>
      <c r="N328">
        <v>3007376</v>
      </c>
      <c r="O328" s="65" t="s">
        <v>289</v>
      </c>
      <c r="P328" s="66">
        <v>46303</v>
      </c>
      <c r="Q328" s="31">
        <f t="shared" si="10"/>
        <v>1110</v>
      </c>
      <c r="R328" s="31">
        <f t="shared" si="11"/>
        <v>1200</v>
      </c>
      <c r="S328" s="29">
        <f>IF($Q328&lt;Parâmetros!$E$19,$G328-1,$G328)</f>
        <v>46302</v>
      </c>
    </row>
    <row r="329" spans="1:19" ht="15" customHeight="1" x14ac:dyDescent="0.25">
      <c r="A329" s="116">
        <v>51428</v>
      </c>
      <c r="B329" s="65" t="s">
        <v>45</v>
      </c>
      <c r="C329" s="65" t="s">
        <v>70</v>
      </c>
      <c r="D329" s="66">
        <v>46303</v>
      </c>
      <c r="E329" s="67">
        <v>1.99</v>
      </c>
      <c r="F329" s="65" t="s">
        <v>285</v>
      </c>
      <c r="G329" s="66">
        <v>46302</v>
      </c>
      <c r="H329">
        <v>40523381</v>
      </c>
      <c r="I329">
        <v>10</v>
      </c>
      <c r="J329" s="65" t="s">
        <v>1226</v>
      </c>
      <c r="K329" s="65" t="s">
        <v>1227</v>
      </c>
      <c r="L329" s="66">
        <v>46302</v>
      </c>
      <c r="M329" s="65" t="s">
        <v>287</v>
      </c>
      <c r="N329">
        <v>3007377</v>
      </c>
      <c r="O329" s="65" t="s">
        <v>289</v>
      </c>
      <c r="P329" s="66">
        <v>46303</v>
      </c>
      <c r="Q329" s="31">
        <f t="shared" si="10"/>
        <v>1200</v>
      </c>
      <c r="R329" s="31">
        <f t="shared" si="11"/>
        <v>1320</v>
      </c>
      <c r="S329" s="29">
        <f>IF($Q329&lt;Parâmetros!$E$19,$G329-1,$G329)</f>
        <v>46302</v>
      </c>
    </row>
    <row r="330" spans="1:19" ht="15" customHeight="1" x14ac:dyDescent="0.25">
      <c r="A330" s="116">
        <v>51428</v>
      </c>
      <c r="B330" s="65" t="s">
        <v>45</v>
      </c>
      <c r="C330" s="65" t="s">
        <v>70</v>
      </c>
      <c r="D330" s="66">
        <v>46303</v>
      </c>
      <c r="E330" s="67">
        <v>1.1299999999999999</v>
      </c>
      <c r="F330" s="65" t="s">
        <v>285</v>
      </c>
      <c r="G330" s="66">
        <v>46302</v>
      </c>
      <c r="H330">
        <v>40523383</v>
      </c>
      <c r="I330">
        <v>10</v>
      </c>
      <c r="J330" s="65" t="s">
        <v>1228</v>
      </c>
      <c r="K330" s="65" t="s">
        <v>1229</v>
      </c>
      <c r="L330" s="66">
        <v>46302</v>
      </c>
      <c r="M330" s="65" t="s">
        <v>287</v>
      </c>
      <c r="N330" s="65" t="s">
        <v>793</v>
      </c>
      <c r="O330" s="65" t="s">
        <v>289</v>
      </c>
      <c r="P330" s="66">
        <v>46303</v>
      </c>
      <c r="Q330" s="31">
        <f t="shared" si="10"/>
        <v>1320</v>
      </c>
      <c r="R330" s="31">
        <f t="shared" si="11"/>
        <v>1388</v>
      </c>
      <c r="S330" s="29">
        <f>IF($Q330&lt;Parâmetros!$E$19,$G330-1,$G330)</f>
        <v>46302</v>
      </c>
    </row>
    <row r="331" spans="1:19" ht="15" customHeight="1" x14ac:dyDescent="0.25">
      <c r="A331" s="116">
        <v>51428</v>
      </c>
      <c r="B331" s="65" t="s">
        <v>45</v>
      </c>
      <c r="C331" s="65" t="s">
        <v>70</v>
      </c>
      <c r="D331" s="66">
        <v>46303</v>
      </c>
      <c r="E331" s="67">
        <v>0.89</v>
      </c>
      <c r="F331" s="65" t="s">
        <v>285</v>
      </c>
      <c r="G331" s="66">
        <v>46303</v>
      </c>
      <c r="H331">
        <v>40521154</v>
      </c>
      <c r="I331">
        <v>10</v>
      </c>
      <c r="J331" s="65" t="s">
        <v>1230</v>
      </c>
      <c r="K331" s="65" t="s">
        <v>1231</v>
      </c>
      <c r="L331" s="66">
        <v>46303</v>
      </c>
      <c r="M331" s="65" t="s">
        <v>315</v>
      </c>
      <c r="N331">
        <v>3009096</v>
      </c>
      <c r="O331" s="65" t="s">
        <v>289</v>
      </c>
      <c r="P331" s="66">
        <v>46303</v>
      </c>
      <c r="Q331" s="31">
        <f t="shared" si="10"/>
        <v>910</v>
      </c>
      <c r="R331" s="31">
        <f t="shared" si="11"/>
        <v>963</v>
      </c>
      <c r="S331" s="29">
        <f>IF($Q331&lt;Parâmetros!$E$19,$G331-1,$G331)</f>
        <v>46303</v>
      </c>
    </row>
    <row r="332" spans="1:19" ht="15" customHeight="1" x14ac:dyDescent="0.25">
      <c r="A332" s="116">
        <v>51428</v>
      </c>
      <c r="B332" s="65" t="s">
        <v>45</v>
      </c>
      <c r="C332" s="65" t="s">
        <v>70</v>
      </c>
      <c r="D332" s="66">
        <v>46303</v>
      </c>
      <c r="E332" s="67">
        <v>2.06</v>
      </c>
      <c r="F332" s="65" t="s">
        <v>285</v>
      </c>
      <c r="G332" s="66">
        <v>46303</v>
      </c>
      <c r="H332">
        <v>40521129</v>
      </c>
      <c r="I332">
        <v>10</v>
      </c>
      <c r="J332" s="65" t="s">
        <v>1232</v>
      </c>
      <c r="K332" s="65" t="s">
        <v>1233</v>
      </c>
      <c r="L332" s="66">
        <v>46303</v>
      </c>
      <c r="M332" s="65" t="s">
        <v>315</v>
      </c>
      <c r="N332">
        <v>3004989</v>
      </c>
      <c r="O332" s="65" t="s">
        <v>289</v>
      </c>
      <c r="P332" s="66">
        <v>46303</v>
      </c>
      <c r="Q332" s="31">
        <f t="shared" si="10"/>
        <v>966</v>
      </c>
      <c r="R332" s="31">
        <f t="shared" si="11"/>
        <v>1090</v>
      </c>
      <c r="S332" s="29">
        <f>IF($Q332&lt;Parâmetros!$E$19,$G332-1,$G332)</f>
        <v>46303</v>
      </c>
    </row>
    <row r="333" spans="1:19" ht="15" customHeight="1" x14ac:dyDescent="0.25">
      <c r="A333" s="116">
        <v>51428</v>
      </c>
      <c r="B333" s="65" t="s">
        <v>45</v>
      </c>
      <c r="C333" s="65" t="s">
        <v>70</v>
      </c>
      <c r="D333" s="66">
        <v>46303</v>
      </c>
      <c r="E333" s="67">
        <v>5.49</v>
      </c>
      <c r="F333" s="65" t="s">
        <v>285</v>
      </c>
      <c r="G333" s="66">
        <v>46303</v>
      </c>
      <c r="H333">
        <v>40521129</v>
      </c>
      <c r="I333">
        <v>10</v>
      </c>
      <c r="J333" s="65" t="s">
        <v>1234</v>
      </c>
      <c r="K333" s="65" t="s">
        <v>1235</v>
      </c>
      <c r="L333" s="66">
        <v>46303</v>
      </c>
      <c r="M333" s="65" t="s">
        <v>315</v>
      </c>
      <c r="N333">
        <v>3004989</v>
      </c>
      <c r="O333" s="65" t="s">
        <v>289</v>
      </c>
      <c r="P333" s="66">
        <v>46303</v>
      </c>
      <c r="Q333" s="31">
        <f t="shared" si="10"/>
        <v>966</v>
      </c>
      <c r="R333" s="31">
        <f t="shared" si="11"/>
        <v>1295</v>
      </c>
      <c r="S333" s="29">
        <f>IF($Q333&lt;Parâmetros!$E$19,$G333-1,$G333)</f>
        <v>46303</v>
      </c>
    </row>
    <row r="334" spans="1:19" ht="15" customHeight="1" x14ac:dyDescent="0.25">
      <c r="A334" s="116">
        <v>51428</v>
      </c>
      <c r="B334" s="65" t="s">
        <v>45</v>
      </c>
      <c r="C334" s="65" t="s">
        <v>70</v>
      </c>
      <c r="D334" s="66">
        <v>46303</v>
      </c>
      <c r="E334" s="67">
        <v>-5.49</v>
      </c>
      <c r="F334" s="65" t="s">
        <v>285</v>
      </c>
      <c r="G334" s="66">
        <v>46303</v>
      </c>
      <c r="H334">
        <v>40521129</v>
      </c>
      <c r="I334">
        <v>10</v>
      </c>
      <c r="J334" s="65" t="s">
        <v>1234</v>
      </c>
      <c r="K334" s="65" t="s">
        <v>1235</v>
      </c>
      <c r="L334" s="66">
        <v>46303</v>
      </c>
      <c r="M334" s="65" t="s">
        <v>315</v>
      </c>
      <c r="N334">
        <v>3004989</v>
      </c>
      <c r="O334" s="65" t="s">
        <v>289</v>
      </c>
      <c r="P334" s="66">
        <v>46303</v>
      </c>
      <c r="Q334" s="31">
        <f t="shared" si="10"/>
        <v>966</v>
      </c>
      <c r="R334" s="31">
        <f t="shared" si="11"/>
        <v>1295</v>
      </c>
      <c r="S334" s="29">
        <f>IF($Q334&lt;Parâmetros!$E$19,$G334-1,$G334)</f>
        <v>46303</v>
      </c>
    </row>
    <row r="335" spans="1:19" ht="15" customHeight="1" x14ac:dyDescent="0.25">
      <c r="A335" s="116">
        <v>51428</v>
      </c>
      <c r="B335" s="65" t="s">
        <v>45</v>
      </c>
      <c r="C335" s="65" t="s">
        <v>70</v>
      </c>
      <c r="D335" s="66">
        <v>46303</v>
      </c>
      <c r="E335" s="67">
        <v>3.74</v>
      </c>
      <c r="F335" s="65" t="s">
        <v>285</v>
      </c>
      <c r="G335" s="66">
        <v>46303</v>
      </c>
      <c r="H335">
        <v>40521130</v>
      </c>
      <c r="I335">
        <v>10</v>
      </c>
      <c r="J335" s="65" t="s">
        <v>1236</v>
      </c>
      <c r="K335" s="65" t="s">
        <v>1237</v>
      </c>
      <c r="L335" s="66">
        <v>46303</v>
      </c>
      <c r="M335" s="65" t="s">
        <v>315</v>
      </c>
      <c r="N335">
        <v>3010550</v>
      </c>
      <c r="O335" s="65" t="s">
        <v>289</v>
      </c>
      <c r="P335" s="66">
        <v>46303</v>
      </c>
      <c r="Q335" s="31">
        <f t="shared" si="10"/>
        <v>1090</v>
      </c>
      <c r="R335" s="31">
        <f t="shared" si="11"/>
        <v>1314</v>
      </c>
      <c r="S335" s="29">
        <f>IF($Q335&lt;Parâmetros!$E$19,$G335-1,$G335)</f>
        <v>46303</v>
      </c>
    </row>
    <row r="336" spans="1:19" ht="15" customHeight="1" x14ac:dyDescent="0.25">
      <c r="A336" s="116">
        <v>51428</v>
      </c>
      <c r="B336" s="65" t="s">
        <v>45</v>
      </c>
      <c r="C336" s="65" t="s">
        <v>70</v>
      </c>
      <c r="D336" s="66">
        <v>46303</v>
      </c>
      <c r="E336" s="67">
        <v>1.07</v>
      </c>
      <c r="F336" s="65" t="s">
        <v>285</v>
      </c>
      <c r="G336" s="66">
        <v>46303</v>
      </c>
      <c r="H336">
        <v>40521155</v>
      </c>
      <c r="I336">
        <v>10</v>
      </c>
      <c r="J336" s="65" t="s">
        <v>1238</v>
      </c>
      <c r="K336" s="65" t="s">
        <v>1239</v>
      </c>
      <c r="L336" s="66">
        <v>46303</v>
      </c>
      <c r="M336" s="65" t="s">
        <v>315</v>
      </c>
      <c r="N336" s="65" t="s">
        <v>793</v>
      </c>
      <c r="O336" s="65" t="s">
        <v>289</v>
      </c>
      <c r="P336" s="66">
        <v>46303</v>
      </c>
      <c r="Q336" s="31">
        <f t="shared" si="10"/>
        <v>1316</v>
      </c>
      <c r="R336" s="31">
        <f t="shared" si="11"/>
        <v>1380</v>
      </c>
      <c r="S336" s="29">
        <f>IF($Q336&lt;Parâmetros!$E$19,$G336-1,$G336)</f>
        <v>46303</v>
      </c>
    </row>
    <row r="337" spans="1:19" ht="15" customHeight="1" x14ac:dyDescent="0.25">
      <c r="A337" s="116">
        <v>51428</v>
      </c>
      <c r="B337" s="65" t="s">
        <v>45</v>
      </c>
      <c r="C337" s="65" t="s">
        <v>70</v>
      </c>
      <c r="D337" s="66">
        <v>46305</v>
      </c>
      <c r="E337" s="67">
        <v>1.02</v>
      </c>
      <c r="F337" s="65" t="s">
        <v>285</v>
      </c>
      <c r="G337" s="66">
        <v>46305</v>
      </c>
      <c r="H337">
        <v>40521156</v>
      </c>
      <c r="I337">
        <v>10</v>
      </c>
      <c r="J337" s="65" t="s">
        <v>1776</v>
      </c>
      <c r="K337" s="65" t="s">
        <v>1777</v>
      </c>
      <c r="L337" s="66">
        <v>46305</v>
      </c>
      <c r="M337" s="65" t="s">
        <v>315</v>
      </c>
      <c r="N337" s="65" t="s">
        <v>793</v>
      </c>
      <c r="O337" s="65" t="s">
        <v>289</v>
      </c>
      <c r="P337" s="66">
        <v>46305</v>
      </c>
      <c r="Q337" s="31">
        <f t="shared" si="10"/>
        <v>909</v>
      </c>
      <c r="R337" s="31">
        <f t="shared" si="11"/>
        <v>970</v>
      </c>
      <c r="S337" s="29">
        <f>IF($Q337&lt;Parâmetros!$E$19,$G337-1,$G337)</f>
        <v>46305</v>
      </c>
    </row>
    <row r="338" spans="1:19" ht="15" customHeight="1" x14ac:dyDescent="0.25">
      <c r="A338" s="116">
        <v>51428</v>
      </c>
      <c r="B338" s="65" t="s">
        <v>45</v>
      </c>
      <c r="C338" s="65" t="s">
        <v>70</v>
      </c>
      <c r="D338" s="66">
        <v>46305</v>
      </c>
      <c r="E338" s="67">
        <v>1.1000000000000001</v>
      </c>
      <c r="F338" s="65" t="s">
        <v>285</v>
      </c>
      <c r="G338" s="66">
        <v>46305</v>
      </c>
      <c r="H338">
        <v>40521157</v>
      </c>
      <c r="I338">
        <v>10</v>
      </c>
      <c r="J338" s="65" t="s">
        <v>1778</v>
      </c>
      <c r="K338" s="65" t="s">
        <v>1779</v>
      </c>
      <c r="L338" s="66">
        <v>46305</v>
      </c>
      <c r="M338" s="65" t="s">
        <v>315</v>
      </c>
      <c r="N338" s="65" t="s">
        <v>793</v>
      </c>
      <c r="O338" s="65" t="s">
        <v>289</v>
      </c>
      <c r="P338" s="66">
        <v>46305</v>
      </c>
      <c r="Q338" s="31">
        <f t="shared" si="10"/>
        <v>971</v>
      </c>
      <c r="R338" s="31">
        <f t="shared" si="11"/>
        <v>1037</v>
      </c>
      <c r="S338" s="29">
        <f>IF($Q338&lt;Parâmetros!$E$19,$G338-1,$G338)</f>
        <v>46305</v>
      </c>
    </row>
    <row r="339" spans="1:19" ht="15" customHeight="1" x14ac:dyDescent="0.25">
      <c r="A339" s="116">
        <v>51428</v>
      </c>
      <c r="B339" s="65" t="s">
        <v>45</v>
      </c>
      <c r="C339" s="65" t="s">
        <v>70</v>
      </c>
      <c r="D339" s="66">
        <v>46305</v>
      </c>
      <c r="E339" s="67">
        <v>1.1200000000000001</v>
      </c>
      <c r="F339" s="65" t="s">
        <v>285</v>
      </c>
      <c r="G339" s="66">
        <v>46305</v>
      </c>
      <c r="H339">
        <v>40521163</v>
      </c>
      <c r="I339">
        <v>10</v>
      </c>
      <c r="J339" s="65" t="s">
        <v>1780</v>
      </c>
      <c r="K339" s="65" t="s">
        <v>1781</v>
      </c>
      <c r="L339" s="66">
        <v>46305</v>
      </c>
      <c r="M339" s="65" t="s">
        <v>315</v>
      </c>
      <c r="N339">
        <v>4000223</v>
      </c>
      <c r="O339" s="65" t="s">
        <v>289</v>
      </c>
      <c r="P339" s="66">
        <v>46305</v>
      </c>
      <c r="Q339" s="31">
        <f t="shared" si="10"/>
        <v>1037</v>
      </c>
      <c r="R339" s="31">
        <f t="shared" si="11"/>
        <v>1104</v>
      </c>
      <c r="S339" s="29">
        <f>IF($Q339&lt;Parâmetros!$E$19,$G339-1,$G339)</f>
        <v>46305</v>
      </c>
    </row>
    <row r="340" spans="1:19" ht="15" customHeight="1" x14ac:dyDescent="0.25">
      <c r="A340" s="116">
        <v>51428</v>
      </c>
      <c r="B340" s="65" t="s">
        <v>45</v>
      </c>
      <c r="C340" s="65" t="s">
        <v>70</v>
      </c>
      <c r="D340" s="66">
        <v>46305</v>
      </c>
      <c r="E340" s="67">
        <v>1.28</v>
      </c>
      <c r="F340" s="65" t="s">
        <v>285</v>
      </c>
      <c r="G340" s="66">
        <v>46305</v>
      </c>
      <c r="H340">
        <v>40521164</v>
      </c>
      <c r="I340">
        <v>10</v>
      </c>
      <c r="J340" s="65" t="s">
        <v>1782</v>
      </c>
      <c r="K340" s="65" t="s">
        <v>1783</v>
      </c>
      <c r="L340" s="66">
        <v>46305</v>
      </c>
      <c r="M340" s="65" t="s">
        <v>315</v>
      </c>
      <c r="N340">
        <v>3012620</v>
      </c>
      <c r="O340" s="65" t="s">
        <v>289</v>
      </c>
      <c r="P340" s="66">
        <v>46305</v>
      </c>
      <c r="Q340" s="31">
        <f t="shared" si="10"/>
        <v>1105</v>
      </c>
      <c r="R340" s="31">
        <f t="shared" si="11"/>
        <v>1181</v>
      </c>
      <c r="S340" s="29">
        <f>IF($Q340&lt;Parâmetros!$E$19,$G340-1,$G340)</f>
        <v>46305</v>
      </c>
    </row>
    <row r="341" spans="1:19" ht="15" customHeight="1" x14ac:dyDescent="0.25">
      <c r="A341" s="116">
        <v>51428</v>
      </c>
      <c r="B341" s="65" t="s">
        <v>45</v>
      </c>
      <c r="C341" s="65" t="s">
        <v>70</v>
      </c>
      <c r="D341" s="66">
        <v>46305</v>
      </c>
      <c r="E341" s="67">
        <v>1.1100000000000001</v>
      </c>
      <c r="F341" s="65" t="s">
        <v>285</v>
      </c>
      <c r="G341" s="66">
        <v>46305</v>
      </c>
      <c r="H341">
        <v>40521165</v>
      </c>
      <c r="I341">
        <v>10</v>
      </c>
      <c r="J341" s="65" t="s">
        <v>1784</v>
      </c>
      <c r="K341" s="65" t="s">
        <v>1785</v>
      </c>
      <c r="L341" s="66">
        <v>46305</v>
      </c>
      <c r="M341" s="65" t="s">
        <v>315</v>
      </c>
      <c r="N341">
        <v>3012621</v>
      </c>
      <c r="O341" s="65" t="s">
        <v>289</v>
      </c>
      <c r="P341" s="66">
        <v>46305</v>
      </c>
      <c r="Q341" s="31">
        <f t="shared" si="10"/>
        <v>1183</v>
      </c>
      <c r="R341" s="31">
        <f t="shared" si="11"/>
        <v>1250</v>
      </c>
      <c r="S341" s="29">
        <f>IF($Q341&lt;Parâmetros!$E$19,$G341-1,$G341)</f>
        <v>46305</v>
      </c>
    </row>
    <row r="342" spans="1:19" ht="15" customHeight="1" x14ac:dyDescent="0.25">
      <c r="A342" s="116">
        <v>51428</v>
      </c>
      <c r="B342" s="65" t="s">
        <v>45</v>
      </c>
      <c r="C342" s="65" t="s">
        <v>70</v>
      </c>
      <c r="D342" s="66">
        <v>46305</v>
      </c>
      <c r="E342" s="67">
        <v>2</v>
      </c>
      <c r="F342" s="65" t="s">
        <v>285</v>
      </c>
      <c r="G342" s="66">
        <v>46305</v>
      </c>
      <c r="H342">
        <v>40521195</v>
      </c>
      <c r="I342">
        <v>10</v>
      </c>
      <c r="J342" s="65" t="s">
        <v>1786</v>
      </c>
      <c r="K342" s="65" t="s">
        <v>1787</v>
      </c>
      <c r="L342" s="66">
        <v>46305</v>
      </c>
      <c r="M342" s="65" t="s">
        <v>315</v>
      </c>
      <c r="N342" s="65" t="s">
        <v>793</v>
      </c>
      <c r="O342" s="65" t="s">
        <v>289</v>
      </c>
      <c r="P342" s="66">
        <v>46305</v>
      </c>
      <c r="Q342" s="31">
        <f t="shared" si="10"/>
        <v>1250</v>
      </c>
      <c r="R342" s="31">
        <f t="shared" si="11"/>
        <v>1371</v>
      </c>
      <c r="S342" s="29">
        <f>IF($Q342&lt;Parâmetros!$E$19,$G342-1,$G342)</f>
        <v>46305</v>
      </c>
    </row>
    <row r="343" spans="1:19" ht="15" customHeight="1" x14ac:dyDescent="0.25">
      <c r="A343" s="116">
        <v>51428</v>
      </c>
      <c r="B343" s="65" t="s">
        <v>45</v>
      </c>
      <c r="C343" s="65" t="s">
        <v>70</v>
      </c>
      <c r="D343" s="66">
        <v>46305</v>
      </c>
      <c r="E343" s="67">
        <v>0.24</v>
      </c>
      <c r="F343" s="65" t="s">
        <v>285</v>
      </c>
      <c r="G343" s="66">
        <v>46305</v>
      </c>
      <c r="H343">
        <v>40524616</v>
      </c>
      <c r="I343">
        <v>10</v>
      </c>
      <c r="J343" s="65" t="s">
        <v>1788</v>
      </c>
      <c r="K343" s="65" t="s">
        <v>1789</v>
      </c>
      <c r="L343" s="66">
        <v>46305</v>
      </c>
      <c r="M343" s="65" t="s">
        <v>287</v>
      </c>
      <c r="N343">
        <v>3007196</v>
      </c>
      <c r="O343" s="65" t="s">
        <v>289</v>
      </c>
      <c r="P343" s="66">
        <v>46305</v>
      </c>
      <c r="Q343" s="31">
        <f t="shared" si="10"/>
        <v>1371</v>
      </c>
      <c r="R343" s="31">
        <f t="shared" si="11"/>
        <v>1385</v>
      </c>
      <c r="S343" s="29">
        <f>IF($Q343&lt;Parâmetros!$E$19,$G343-1,$G343)</f>
        <v>46305</v>
      </c>
    </row>
    <row r="344" spans="1:19" ht="15" customHeight="1" x14ac:dyDescent="0.25">
      <c r="A344" s="116">
        <v>51428</v>
      </c>
      <c r="B344" s="65" t="s">
        <v>45</v>
      </c>
      <c r="C344" s="65" t="s">
        <v>70</v>
      </c>
      <c r="D344" s="66">
        <v>46306</v>
      </c>
      <c r="E344" s="67">
        <v>1.0900000000000001</v>
      </c>
      <c r="F344" s="65" t="s">
        <v>285</v>
      </c>
      <c r="G344" s="66">
        <v>46306</v>
      </c>
      <c r="H344">
        <v>40521390</v>
      </c>
      <c r="I344">
        <v>20</v>
      </c>
      <c r="J344" s="65" t="s">
        <v>1790</v>
      </c>
      <c r="K344" s="65" t="s">
        <v>458</v>
      </c>
      <c r="L344" s="66">
        <v>46306</v>
      </c>
      <c r="M344" s="65" t="s">
        <v>287</v>
      </c>
      <c r="N344" s="65" t="s">
        <v>793</v>
      </c>
      <c r="O344" s="65" t="s">
        <v>289</v>
      </c>
      <c r="P344" s="66">
        <v>46306</v>
      </c>
      <c r="Q344" s="31">
        <f t="shared" si="10"/>
        <v>930</v>
      </c>
      <c r="R344" s="31">
        <f t="shared" si="11"/>
        <v>995</v>
      </c>
      <c r="S344" s="29">
        <f>IF($Q344&lt;Parâmetros!$E$19,$G344-1,$G344)</f>
        <v>46306</v>
      </c>
    </row>
    <row r="345" spans="1:19" ht="15" customHeight="1" x14ac:dyDescent="0.25">
      <c r="A345" s="116">
        <v>51428</v>
      </c>
      <c r="B345" s="65" t="s">
        <v>45</v>
      </c>
      <c r="C345" s="65" t="s">
        <v>70</v>
      </c>
      <c r="D345" s="66">
        <v>46306</v>
      </c>
      <c r="E345" s="67">
        <v>1.46</v>
      </c>
      <c r="F345" s="65" t="s">
        <v>285</v>
      </c>
      <c r="G345" s="66">
        <v>46306</v>
      </c>
      <c r="H345">
        <v>40524848</v>
      </c>
      <c r="I345">
        <v>10</v>
      </c>
      <c r="J345" s="65" t="s">
        <v>1791</v>
      </c>
      <c r="K345" s="65" t="s">
        <v>1792</v>
      </c>
      <c r="L345" s="66">
        <v>46306</v>
      </c>
      <c r="M345" s="65" t="s">
        <v>287</v>
      </c>
      <c r="N345" s="65" t="s">
        <v>793</v>
      </c>
      <c r="O345" s="65" t="s">
        <v>289</v>
      </c>
      <c r="P345" s="66">
        <v>46306</v>
      </c>
      <c r="Q345" s="31">
        <f t="shared" si="10"/>
        <v>995</v>
      </c>
      <c r="R345" s="31">
        <f t="shared" si="11"/>
        <v>1083</v>
      </c>
      <c r="S345" s="29">
        <f>IF($Q345&lt;Parâmetros!$E$19,$G345-1,$G345)</f>
        <v>46306</v>
      </c>
    </row>
    <row r="346" spans="1:19" ht="15" customHeight="1" x14ac:dyDescent="0.25">
      <c r="A346" s="116">
        <v>51428</v>
      </c>
      <c r="B346" s="65" t="s">
        <v>45</v>
      </c>
      <c r="C346" s="65" t="s">
        <v>70</v>
      </c>
      <c r="D346" s="66">
        <v>46306</v>
      </c>
      <c r="E346" s="67">
        <v>1.19</v>
      </c>
      <c r="F346" s="65" t="s">
        <v>285</v>
      </c>
      <c r="G346" s="66">
        <v>46306</v>
      </c>
      <c r="H346">
        <v>40521421</v>
      </c>
      <c r="I346">
        <v>10</v>
      </c>
      <c r="J346" s="65" t="s">
        <v>1793</v>
      </c>
      <c r="K346" s="65" t="s">
        <v>1794</v>
      </c>
      <c r="L346" s="66">
        <v>46306</v>
      </c>
      <c r="M346" s="65" t="s">
        <v>315</v>
      </c>
      <c r="N346">
        <v>3005233</v>
      </c>
      <c r="O346" s="65" t="s">
        <v>289</v>
      </c>
      <c r="P346" s="66">
        <v>46306</v>
      </c>
      <c r="Q346" s="31">
        <f t="shared" si="10"/>
        <v>1084</v>
      </c>
      <c r="R346" s="31">
        <f t="shared" si="11"/>
        <v>1155</v>
      </c>
      <c r="S346" s="29">
        <f>IF($Q346&lt;Parâmetros!$E$19,$G346-1,$G346)</f>
        <v>46306</v>
      </c>
    </row>
    <row r="347" spans="1:19" ht="15" customHeight="1" x14ac:dyDescent="0.25">
      <c r="A347" s="116">
        <v>51428</v>
      </c>
      <c r="B347" s="65" t="s">
        <v>45</v>
      </c>
      <c r="C347" s="65" t="s">
        <v>70</v>
      </c>
      <c r="D347" s="66">
        <v>46306</v>
      </c>
      <c r="E347" s="67">
        <v>3.56</v>
      </c>
      <c r="F347" s="65" t="s">
        <v>285</v>
      </c>
      <c r="G347" s="66">
        <v>46306</v>
      </c>
      <c r="H347">
        <v>40521421</v>
      </c>
      <c r="I347">
        <v>10</v>
      </c>
      <c r="J347" s="65" t="s">
        <v>1795</v>
      </c>
      <c r="K347" s="65" t="s">
        <v>1796</v>
      </c>
      <c r="L347" s="66">
        <v>46306</v>
      </c>
      <c r="M347" s="65" t="s">
        <v>315</v>
      </c>
      <c r="N347">
        <v>3005233</v>
      </c>
      <c r="O347" s="65" t="s">
        <v>289</v>
      </c>
      <c r="P347" s="66">
        <v>46306</v>
      </c>
      <c r="Q347" s="31">
        <f t="shared" si="10"/>
        <v>1084</v>
      </c>
      <c r="R347" s="31">
        <f t="shared" si="11"/>
        <v>1297</v>
      </c>
      <c r="S347" s="29">
        <f>IF($Q347&lt;Parâmetros!$E$19,$G347-1,$G347)</f>
        <v>46306</v>
      </c>
    </row>
    <row r="348" spans="1:19" ht="15" customHeight="1" x14ac:dyDescent="0.25">
      <c r="A348" s="116">
        <v>51428</v>
      </c>
      <c r="B348" s="65" t="s">
        <v>45</v>
      </c>
      <c r="C348" s="65" t="s">
        <v>70</v>
      </c>
      <c r="D348" s="66">
        <v>46306</v>
      </c>
      <c r="E348" s="67">
        <v>-3.56</v>
      </c>
      <c r="F348" s="65" t="s">
        <v>285</v>
      </c>
      <c r="G348" s="66">
        <v>46306</v>
      </c>
      <c r="H348">
        <v>40521421</v>
      </c>
      <c r="I348">
        <v>10</v>
      </c>
      <c r="J348" s="65" t="s">
        <v>1795</v>
      </c>
      <c r="K348" s="65" t="s">
        <v>1796</v>
      </c>
      <c r="L348" s="66">
        <v>46306</v>
      </c>
      <c r="M348" s="65" t="s">
        <v>315</v>
      </c>
      <c r="N348">
        <v>3005233</v>
      </c>
      <c r="O348" s="65" t="s">
        <v>289</v>
      </c>
      <c r="P348" s="66">
        <v>46306</v>
      </c>
      <c r="Q348" s="31">
        <f t="shared" si="10"/>
        <v>1084</v>
      </c>
      <c r="R348" s="31">
        <f t="shared" si="11"/>
        <v>1297</v>
      </c>
      <c r="S348" s="29">
        <f>IF($Q348&lt;Parâmetros!$E$19,$G348-1,$G348)</f>
        <v>46306</v>
      </c>
    </row>
    <row r="349" spans="1:19" ht="15" customHeight="1" x14ac:dyDescent="0.25">
      <c r="A349" s="116">
        <v>51428</v>
      </c>
      <c r="B349" s="65" t="s">
        <v>45</v>
      </c>
      <c r="C349" s="65" t="s">
        <v>70</v>
      </c>
      <c r="D349" s="66">
        <v>46306</v>
      </c>
      <c r="E349" s="67">
        <v>1.22</v>
      </c>
      <c r="F349" s="65" t="s">
        <v>285</v>
      </c>
      <c r="G349" s="66">
        <v>46306</v>
      </c>
      <c r="H349">
        <v>40521836</v>
      </c>
      <c r="I349">
        <v>10</v>
      </c>
      <c r="J349" s="65" t="s">
        <v>1797</v>
      </c>
      <c r="K349" s="65" t="s">
        <v>1798</v>
      </c>
      <c r="L349" s="66">
        <v>46306</v>
      </c>
      <c r="M349" s="65" t="s">
        <v>287</v>
      </c>
      <c r="N349" s="65" t="s">
        <v>793</v>
      </c>
      <c r="O349" s="65" t="s">
        <v>289</v>
      </c>
      <c r="P349" s="66">
        <v>46306</v>
      </c>
      <c r="Q349" s="31">
        <f t="shared" si="10"/>
        <v>1156</v>
      </c>
      <c r="R349" s="31">
        <f t="shared" si="11"/>
        <v>1229</v>
      </c>
      <c r="S349" s="29">
        <f>IF($Q349&lt;Parâmetros!$E$19,$G349-1,$G349)</f>
        <v>46306</v>
      </c>
    </row>
    <row r="350" spans="1:19" ht="15" customHeight="1" x14ac:dyDescent="0.25">
      <c r="A350" s="116">
        <v>51428</v>
      </c>
      <c r="B350" s="65" t="s">
        <v>45</v>
      </c>
      <c r="C350" s="65" t="s">
        <v>70</v>
      </c>
      <c r="D350" s="66">
        <v>46306</v>
      </c>
      <c r="E350" s="67">
        <v>1.24</v>
      </c>
      <c r="F350" s="65" t="s">
        <v>285</v>
      </c>
      <c r="G350" s="66">
        <v>46306</v>
      </c>
      <c r="H350">
        <v>40521838</v>
      </c>
      <c r="I350">
        <v>10</v>
      </c>
      <c r="J350" s="65" t="s">
        <v>1799</v>
      </c>
      <c r="K350" s="65" t="s">
        <v>1800</v>
      </c>
      <c r="L350" s="66">
        <v>46306</v>
      </c>
      <c r="M350" s="65" t="s">
        <v>287</v>
      </c>
      <c r="N350" s="65" t="s">
        <v>793</v>
      </c>
      <c r="O350" s="65" t="s">
        <v>289</v>
      </c>
      <c r="P350" s="66">
        <v>46306</v>
      </c>
      <c r="Q350" s="31">
        <f t="shared" si="10"/>
        <v>1230</v>
      </c>
      <c r="R350" s="31">
        <f t="shared" si="11"/>
        <v>1304</v>
      </c>
      <c r="S350" s="29">
        <f>IF($Q350&lt;Parâmetros!$E$19,$G350-1,$G350)</f>
        <v>46306</v>
      </c>
    </row>
    <row r="351" spans="1:19" ht="15" customHeight="1" x14ac:dyDescent="0.25">
      <c r="A351" s="116">
        <v>51428</v>
      </c>
      <c r="B351" s="65" t="s">
        <v>45</v>
      </c>
      <c r="C351" s="65" t="s">
        <v>70</v>
      </c>
      <c r="D351" s="66">
        <v>46306</v>
      </c>
      <c r="E351" s="67">
        <v>1.1000000000000001</v>
      </c>
      <c r="F351" s="65" t="s">
        <v>285</v>
      </c>
      <c r="G351" s="66">
        <v>46306</v>
      </c>
      <c r="H351">
        <v>40524848</v>
      </c>
      <c r="I351">
        <v>10</v>
      </c>
      <c r="J351" s="65" t="s">
        <v>1801</v>
      </c>
      <c r="K351" s="65" t="s">
        <v>1802</v>
      </c>
      <c r="L351" s="66">
        <v>46306</v>
      </c>
      <c r="M351" s="65" t="s">
        <v>287</v>
      </c>
      <c r="N351" s="65" t="s">
        <v>793</v>
      </c>
      <c r="O351" s="65" t="s">
        <v>289</v>
      </c>
      <c r="P351" s="66">
        <v>46306</v>
      </c>
      <c r="Q351" s="31">
        <f t="shared" si="10"/>
        <v>1305</v>
      </c>
      <c r="R351" s="31">
        <f t="shared" si="11"/>
        <v>1371</v>
      </c>
      <c r="S351" s="29">
        <f>IF($Q351&lt;Parâmetros!$E$19,$G351-1,$G351)</f>
        <v>46306</v>
      </c>
    </row>
    <row r="352" spans="1:19" ht="15" customHeight="1" x14ac:dyDescent="0.25">
      <c r="A352" s="116">
        <v>51428</v>
      </c>
      <c r="B352" s="65" t="s">
        <v>45</v>
      </c>
      <c r="C352" s="65" t="s">
        <v>70</v>
      </c>
      <c r="D352" s="66">
        <v>46307</v>
      </c>
      <c r="E352" s="67">
        <v>1.6</v>
      </c>
      <c r="F352" s="65" t="s">
        <v>285</v>
      </c>
      <c r="G352" s="66">
        <v>46307</v>
      </c>
      <c r="H352">
        <v>40522638</v>
      </c>
      <c r="I352">
        <v>10</v>
      </c>
      <c r="J352" s="65" t="s">
        <v>2344</v>
      </c>
      <c r="K352" s="65" t="s">
        <v>2345</v>
      </c>
      <c r="L352" s="66">
        <v>46307</v>
      </c>
      <c r="M352" s="65" t="s">
        <v>287</v>
      </c>
      <c r="N352" s="65" t="s">
        <v>793</v>
      </c>
      <c r="O352" s="65" t="s">
        <v>289</v>
      </c>
      <c r="P352" s="66">
        <v>46307</v>
      </c>
      <c r="Q352" s="31">
        <f t="shared" si="10"/>
        <v>928</v>
      </c>
      <c r="R352" s="31">
        <f t="shared" si="11"/>
        <v>1024</v>
      </c>
      <c r="S352" s="29">
        <f>IF($Q352&lt;Parâmetros!$E$19,$G352-1,$G352)</f>
        <v>46307</v>
      </c>
    </row>
    <row r="353" spans="1:19" ht="15" customHeight="1" x14ac:dyDescent="0.25">
      <c r="A353" s="116">
        <v>51428</v>
      </c>
      <c r="B353" s="65" t="s">
        <v>45</v>
      </c>
      <c r="C353" s="65" t="s">
        <v>70</v>
      </c>
      <c r="D353" s="66">
        <v>46307</v>
      </c>
      <c r="E353" s="67">
        <v>1.84</v>
      </c>
      <c r="F353" s="65" t="s">
        <v>285</v>
      </c>
      <c r="G353" s="66">
        <v>46307</v>
      </c>
      <c r="H353">
        <v>40523290</v>
      </c>
      <c r="I353">
        <v>10</v>
      </c>
      <c r="J353" s="65" t="s">
        <v>2346</v>
      </c>
      <c r="K353" s="65" t="s">
        <v>2347</v>
      </c>
      <c r="L353" s="66">
        <v>46307</v>
      </c>
      <c r="M353" s="65" t="s">
        <v>315</v>
      </c>
      <c r="N353">
        <v>3008996</v>
      </c>
      <c r="O353" s="65" t="s">
        <v>289</v>
      </c>
      <c r="P353" s="66">
        <v>46307</v>
      </c>
      <c r="Q353" s="31">
        <f t="shared" si="10"/>
        <v>1025</v>
      </c>
      <c r="R353" s="31">
        <f t="shared" si="11"/>
        <v>1135</v>
      </c>
      <c r="S353" s="29">
        <f>IF($Q353&lt;Parâmetros!$E$19,$G353-1,$G353)</f>
        <v>46307</v>
      </c>
    </row>
    <row r="354" spans="1:19" ht="15" customHeight="1" x14ac:dyDescent="0.25">
      <c r="A354" s="116">
        <v>51428</v>
      </c>
      <c r="B354" s="65" t="s">
        <v>45</v>
      </c>
      <c r="C354" s="65" t="s">
        <v>70</v>
      </c>
      <c r="D354" s="66">
        <v>46307</v>
      </c>
      <c r="E354" s="67">
        <v>2.06</v>
      </c>
      <c r="F354" s="65" t="s">
        <v>285</v>
      </c>
      <c r="G354" s="66">
        <v>46307</v>
      </c>
      <c r="H354">
        <v>40523299</v>
      </c>
      <c r="I354">
        <v>10</v>
      </c>
      <c r="J354" s="65" t="s">
        <v>2348</v>
      </c>
      <c r="K354" s="65" t="s">
        <v>2349</v>
      </c>
      <c r="L354" s="66">
        <v>46307</v>
      </c>
      <c r="M354" s="65" t="s">
        <v>315</v>
      </c>
      <c r="N354">
        <v>3006716</v>
      </c>
      <c r="O354" s="65" t="s">
        <v>289</v>
      </c>
      <c r="P354" s="66">
        <v>46307</v>
      </c>
      <c r="Q354" s="31">
        <f t="shared" si="10"/>
        <v>1136</v>
      </c>
      <c r="R354" s="31">
        <f t="shared" si="11"/>
        <v>1259</v>
      </c>
      <c r="S354" s="29">
        <f>IF($Q354&lt;Parâmetros!$E$19,$G354-1,$G354)</f>
        <v>46307</v>
      </c>
    </row>
    <row r="355" spans="1:19" ht="15" customHeight="1" x14ac:dyDescent="0.25">
      <c r="A355" s="116">
        <v>51428</v>
      </c>
      <c r="B355" s="65" t="s">
        <v>45</v>
      </c>
      <c r="C355" s="65" t="s">
        <v>70</v>
      </c>
      <c r="D355" s="66">
        <v>46307</v>
      </c>
      <c r="E355" s="67">
        <v>1.69</v>
      </c>
      <c r="F355" s="65" t="s">
        <v>285</v>
      </c>
      <c r="G355" s="66">
        <v>46307</v>
      </c>
      <c r="H355">
        <v>40522907</v>
      </c>
      <c r="I355">
        <v>10</v>
      </c>
      <c r="J355" s="65" t="s">
        <v>2350</v>
      </c>
      <c r="K355" s="65" t="s">
        <v>2351</v>
      </c>
      <c r="L355" s="66">
        <v>46307</v>
      </c>
      <c r="M355" s="65" t="s">
        <v>287</v>
      </c>
      <c r="N355" s="65" t="s">
        <v>793</v>
      </c>
      <c r="O355" s="65" t="s">
        <v>289</v>
      </c>
      <c r="P355" s="66">
        <v>46307</v>
      </c>
      <c r="Q355" s="31">
        <f t="shared" si="10"/>
        <v>1263</v>
      </c>
      <c r="R355" s="31">
        <f t="shared" si="11"/>
        <v>1364</v>
      </c>
      <c r="S355" s="29">
        <f>IF($Q355&lt;Parâmetros!$E$19,$G355-1,$G355)</f>
        <v>46307</v>
      </c>
    </row>
    <row r="356" spans="1:19" ht="15" customHeight="1" x14ac:dyDescent="0.25">
      <c r="A356" s="116">
        <v>52351</v>
      </c>
      <c r="B356" s="65" t="s">
        <v>451</v>
      </c>
      <c r="C356" s="65" t="s">
        <v>75</v>
      </c>
      <c r="D356" s="66">
        <v>46301</v>
      </c>
      <c r="E356" s="67">
        <v>1.17</v>
      </c>
      <c r="F356" s="65" t="s">
        <v>285</v>
      </c>
      <c r="G356" s="66">
        <v>46300</v>
      </c>
      <c r="H356">
        <v>40521753</v>
      </c>
      <c r="I356">
        <v>10</v>
      </c>
      <c r="J356" s="65" t="s">
        <v>309</v>
      </c>
      <c r="K356" s="65" t="s">
        <v>837</v>
      </c>
      <c r="L356" s="66">
        <v>46300</v>
      </c>
      <c r="M356" s="65" t="s">
        <v>315</v>
      </c>
      <c r="N356" s="65" t="s">
        <v>793</v>
      </c>
      <c r="O356" s="65" t="s">
        <v>289</v>
      </c>
      <c r="P356" s="66">
        <v>46301</v>
      </c>
      <c r="Q356" s="31">
        <f t="shared" si="10"/>
        <v>440</v>
      </c>
      <c r="R356" s="31">
        <f t="shared" si="11"/>
        <v>510</v>
      </c>
      <c r="S356" s="29">
        <f>IF($Q356&lt;Parâmetros!$E$19,$G356-1,$G356)</f>
        <v>46300</v>
      </c>
    </row>
    <row r="357" spans="1:19" ht="15" customHeight="1" x14ac:dyDescent="0.25">
      <c r="A357" s="116">
        <v>52351</v>
      </c>
      <c r="B357" s="65" t="s">
        <v>451</v>
      </c>
      <c r="C357" s="65" t="s">
        <v>75</v>
      </c>
      <c r="D357" s="66">
        <v>46301</v>
      </c>
      <c r="E357" s="67">
        <v>2.99</v>
      </c>
      <c r="F357" s="65" t="s">
        <v>285</v>
      </c>
      <c r="G357" s="66">
        <v>46300</v>
      </c>
      <c r="H357">
        <v>40521762</v>
      </c>
      <c r="I357">
        <v>10</v>
      </c>
      <c r="J357" s="65" t="s">
        <v>838</v>
      </c>
      <c r="K357" s="65" t="s">
        <v>390</v>
      </c>
      <c r="L357" s="66">
        <v>46300</v>
      </c>
      <c r="M357" s="65" t="s">
        <v>315</v>
      </c>
      <c r="N357" s="65" t="s">
        <v>793</v>
      </c>
      <c r="O357" s="65" t="s">
        <v>289</v>
      </c>
      <c r="P357" s="66">
        <v>46301</v>
      </c>
      <c r="Q357" s="31">
        <f t="shared" si="10"/>
        <v>511</v>
      </c>
      <c r="R357" s="31">
        <f t="shared" si="11"/>
        <v>690</v>
      </c>
      <c r="S357" s="29">
        <f>IF($Q357&lt;Parâmetros!$E$19,$G357-1,$G357)</f>
        <v>46300</v>
      </c>
    </row>
    <row r="358" spans="1:19" ht="15" customHeight="1" x14ac:dyDescent="0.25">
      <c r="A358" s="116">
        <v>52351</v>
      </c>
      <c r="B358" s="65" t="s">
        <v>451</v>
      </c>
      <c r="C358" s="65" t="s">
        <v>75</v>
      </c>
      <c r="D358" s="66">
        <v>46301</v>
      </c>
      <c r="E358" s="67">
        <v>0.5</v>
      </c>
      <c r="F358" s="65" t="s">
        <v>285</v>
      </c>
      <c r="G358" s="66">
        <v>46300</v>
      </c>
      <c r="H358">
        <v>40521764</v>
      </c>
      <c r="I358">
        <v>10</v>
      </c>
      <c r="J358" s="65" t="s">
        <v>839</v>
      </c>
      <c r="K358" s="65" t="s">
        <v>296</v>
      </c>
      <c r="L358" s="66">
        <v>46300</v>
      </c>
      <c r="M358" s="65" t="s">
        <v>315</v>
      </c>
      <c r="N358" s="65" t="s">
        <v>793</v>
      </c>
      <c r="O358" s="65" t="s">
        <v>289</v>
      </c>
      <c r="P358" s="66">
        <v>46301</v>
      </c>
      <c r="Q358" s="31">
        <f t="shared" si="10"/>
        <v>750</v>
      </c>
      <c r="R358" s="31">
        <f t="shared" si="11"/>
        <v>780</v>
      </c>
      <c r="S358" s="29">
        <f>IF($Q358&lt;Parâmetros!$E$19,$G358-1,$G358)</f>
        <v>46300</v>
      </c>
    </row>
    <row r="359" spans="1:19" ht="15" customHeight="1" x14ac:dyDescent="0.25">
      <c r="A359" s="116">
        <v>52351</v>
      </c>
      <c r="B359" s="65" t="s">
        <v>451</v>
      </c>
      <c r="C359" s="65" t="s">
        <v>75</v>
      </c>
      <c r="D359" s="66">
        <v>46301</v>
      </c>
      <c r="E359" s="67">
        <v>0.49</v>
      </c>
      <c r="F359" s="65" t="s">
        <v>285</v>
      </c>
      <c r="G359" s="66">
        <v>46300</v>
      </c>
      <c r="H359">
        <v>40521765</v>
      </c>
      <c r="I359">
        <v>10</v>
      </c>
      <c r="J359" s="65" t="s">
        <v>840</v>
      </c>
      <c r="K359" s="65" t="s">
        <v>841</v>
      </c>
      <c r="L359" s="66">
        <v>46300</v>
      </c>
      <c r="M359" s="65" t="s">
        <v>315</v>
      </c>
      <c r="N359" s="65" t="s">
        <v>793</v>
      </c>
      <c r="O359" s="65" t="s">
        <v>289</v>
      </c>
      <c r="P359" s="66">
        <v>46301</v>
      </c>
      <c r="Q359" s="31">
        <f t="shared" si="10"/>
        <v>781</v>
      </c>
      <c r="R359" s="31">
        <f t="shared" si="11"/>
        <v>810</v>
      </c>
      <c r="S359" s="29">
        <f>IF($Q359&lt;Parâmetros!$E$19,$G359-1,$G359)</f>
        <v>46300</v>
      </c>
    </row>
    <row r="360" spans="1:19" ht="15" customHeight="1" x14ac:dyDescent="0.25">
      <c r="A360" s="116">
        <v>52351</v>
      </c>
      <c r="B360" s="65" t="s">
        <v>451</v>
      </c>
      <c r="C360" s="65" t="s">
        <v>75</v>
      </c>
      <c r="D360" s="66">
        <v>46301</v>
      </c>
      <c r="E360" s="67">
        <v>0.49</v>
      </c>
      <c r="F360" s="65" t="s">
        <v>285</v>
      </c>
      <c r="G360" s="66">
        <v>46300</v>
      </c>
      <c r="H360">
        <v>40521766</v>
      </c>
      <c r="I360">
        <v>10</v>
      </c>
      <c r="J360" s="65" t="s">
        <v>542</v>
      </c>
      <c r="K360" s="65" t="s">
        <v>456</v>
      </c>
      <c r="L360" s="66">
        <v>46300</v>
      </c>
      <c r="M360" s="65" t="s">
        <v>315</v>
      </c>
      <c r="N360" s="65" t="s">
        <v>793</v>
      </c>
      <c r="O360" s="65" t="s">
        <v>289</v>
      </c>
      <c r="P360" s="66">
        <v>46301</v>
      </c>
      <c r="Q360" s="31">
        <f t="shared" si="10"/>
        <v>811</v>
      </c>
      <c r="R360" s="31">
        <f t="shared" si="11"/>
        <v>840</v>
      </c>
      <c r="S360" s="29">
        <f>IF($Q360&lt;Parâmetros!$E$19,$G360-1,$G360)</f>
        <v>46300</v>
      </c>
    </row>
    <row r="361" spans="1:19" ht="15" customHeight="1" x14ac:dyDescent="0.25">
      <c r="A361" s="116">
        <v>52351</v>
      </c>
      <c r="B361" s="65" t="s">
        <v>451</v>
      </c>
      <c r="C361" s="65" t="s">
        <v>75</v>
      </c>
      <c r="D361" s="66">
        <v>46301</v>
      </c>
      <c r="E361" s="67">
        <v>0.49</v>
      </c>
      <c r="F361" s="65" t="s">
        <v>285</v>
      </c>
      <c r="G361" s="66">
        <v>46300</v>
      </c>
      <c r="H361">
        <v>40521767</v>
      </c>
      <c r="I361">
        <v>10</v>
      </c>
      <c r="J361" s="65" t="s">
        <v>454</v>
      </c>
      <c r="K361" s="65" t="s">
        <v>842</v>
      </c>
      <c r="L361" s="66">
        <v>46300</v>
      </c>
      <c r="M361" s="65" t="s">
        <v>315</v>
      </c>
      <c r="N361" s="65" t="s">
        <v>793</v>
      </c>
      <c r="O361" s="65" t="s">
        <v>289</v>
      </c>
      <c r="P361" s="66">
        <v>46301</v>
      </c>
      <c r="Q361" s="31">
        <f t="shared" si="10"/>
        <v>841</v>
      </c>
      <c r="R361" s="31">
        <f t="shared" si="11"/>
        <v>870</v>
      </c>
      <c r="S361" s="29">
        <f>IF($Q361&lt;Parâmetros!$E$19,$G361-1,$G361)</f>
        <v>46300</v>
      </c>
    </row>
    <row r="362" spans="1:19" ht="15" customHeight="1" x14ac:dyDescent="0.25">
      <c r="A362" s="116">
        <v>52351</v>
      </c>
      <c r="B362" s="65" t="s">
        <v>451</v>
      </c>
      <c r="C362" s="65" t="s">
        <v>75</v>
      </c>
      <c r="D362" s="66">
        <v>46301</v>
      </c>
      <c r="E362" s="67">
        <v>0.47</v>
      </c>
      <c r="F362" s="65" t="s">
        <v>285</v>
      </c>
      <c r="G362" s="66">
        <v>46300</v>
      </c>
      <c r="H362">
        <v>40521768</v>
      </c>
      <c r="I362">
        <v>10</v>
      </c>
      <c r="J362" s="65" t="s">
        <v>843</v>
      </c>
      <c r="K362" s="65" t="s">
        <v>332</v>
      </c>
      <c r="L362" s="66">
        <v>46300</v>
      </c>
      <c r="M362" s="65" t="s">
        <v>315</v>
      </c>
      <c r="N362" s="65" t="s">
        <v>793</v>
      </c>
      <c r="O362" s="65" t="s">
        <v>289</v>
      </c>
      <c r="P362" s="66">
        <v>46301</v>
      </c>
      <c r="Q362" s="31">
        <f t="shared" si="10"/>
        <v>871</v>
      </c>
      <c r="R362" s="31">
        <f t="shared" si="11"/>
        <v>900</v>
      </c>
      <c r="S362" s="29">
        <f>IF($Q362&lt;Parâmetros!$E$19,$G362-1,$G362)</f>
        <v>46300</v>
      </c>
    </row>
    <row r="363" spans="1:19" ht="15" customHeight="1" x14ac:dyDescent="0.25">
      <c r="A363" s="116">
        <v>52351</v>
      </c>
      <c r="B363" s="65" t="s">
        <v>451</v>
      </c>
      <c r="C363" s="65" t="s">
        <v>75</v>
      </c>
      <c r="D363" s="66">
        <v>46301</v>
      </c>
      <c r="E363" s="67">
        <v>1.32</v>
      </c>
      <c r="F363" s="65" t="s">
        <v>285</v>
      </c>
      <c r="G363" s="66">
        <v>46300</v>
      </c>
      <c r="H363">
        <v>40521779</v>
      </c>
      <c r="I363">
        <v>10</v>
      </c>
      <c r="J363" s="65" t="s">
        <v>844</v>
      </c>
      <c r="K363" s="65" t="s">
        <v>845</v>
      </c>
      <c r="L363" s="66">
        <v>46300</v>
      </c>
      <c r="M363" s="65" t="s">
        <v>315</v>
      </c>
      <c r="N363" s="65" t="s">
        <v>793</v>
      </c>
      <c r="O363" s="65" t="s">
        <v>289</v>
      </c>
      <c r="P363" s="66">
        <v>46301</v>
      </c>
      <c r="Q363" s="31">
        <f t="shared" si="10"/>
        <v>901</v>
      </c>
      <c r="R363" s="31">
        <f t="shared" si="11"/>
        <v>980</v>
      </c>
      <c r="S363" s="29">
        <f>IF($Q363&lt;Parâmetros!$E$19,$G363-1,$G363)</f>
        <v>46300</v>
      </c>
    </row>
    <row r="364" spans="1:19" ht="15" customHeight="1" x14ac:dyDescent="0.25">
      <c r="A364" s="116">
        <v>52351</v>
      </c>
      <c r="B364" s="65" t="s">
        <v>451</v>
      </c>
      <c r="C364" s="65" t="s">
        <v>75</v>
      </c>
      <c r="D364" s="66">
        <v>46301</v>
      </c>
      <c r="E364" s="67">
        <v>4</v>
      </c>
      <c r="F364" s="65" t="s">
        <v>285</v>
      </c>
      <c r="G364" s="66">
        <v>46301</v>
      </c>
      <c r="H364">
        <v>40522881</v>
      </c>
      <c r="I364">
        <v>20</v>
      </c>
      <c r="J364" s="65" t="s">
        <v>676</v>
      </c>
      <c r="K364" s="65" t="s">
        <v>385</v>
      </c>
      <c r="L364" s="66">
        <v>46301</v>
      </c>
      <c r="M364" s="65" t="s">
        <v>287</v>
      </c>
      <c r="N364" s="65" t="s">
        <v>793</v>
      </c>
      <c r="O364" s="65" t="s">
        <v>289</v>
      </c>
      <c r="P364" s="66">
        <v>46301</v>
      </c>
      <c r="Q364" s="31">
        <f t="shared" si="10"/>
        <v>450</v>
      </c>
      <c r="R364" s="31">
        <f t="shared" si="11"/>
        <v>690</v>
      </c>
      <c r="S364" s="29">
        <f>IF($Q364&lt;Parâmetros!$E$19,$G364-1,$G364)</f>
        <v>46301</v>
      </c>
    </row>
    <row r="365" spans="1:19" ht="15" customHeight="1" x14ac:dyDescent="0.25">
      <c r="A365" s="116">
        <v>52351</v>
      </c>
      <c r="B365" s="65" t="s">
        <v>451</v>
      </c>
      <c r="C365" s="65" t="s">
        <v>75</v>
      </c>
      <c r="D365" s="66">
        <v>46301</v>
      </c>
      <c r="E365" s="67">
        <v>1.5</v>
      </c>
      <c r="F365" s="65" t="s">
        <v>285</v>
      </c>
      <c r="G365" s="66">
        <v>46301</v>
      </c>
      <c r="H365">
        <v>40521677</v>
      </c>
      <c r="I365">
        <v>10</v>
      </c>
      <c r="J365" s="65" t="s">
        <v>622</v>
      </c>
      <c r="K365" s="65" t="s">
        <v>330</v>
      </c>
      <c r="L365" s="66">
        <v>46301</v>
      </c>
      <c r="M365" s="65" t="s">
        <v>315</v>
      </c>
      <c r="N365" s="65" t="s">
        <v>793</v>
      </c>
      <c r="O365" s="65" t="s">
        <v>289</v>
      </c>
      <c r="P365" s="66">
        <v>46301</v>
      </c>
      <c r="Q365" s="31">
        <f t="shared" si="10"/>
        <v>750</v>
      </c>
      <c r="R365" s="31">
        <f t="shared" si="11"/>
        <v>840</v>
      </c>
      <c r="S365" s="29">
        <f>IF($Q365&lt;Parâmetros!$E$19,$G365-1,$G365)</f>
        <v>46301</v>
      </c>
    </row>
    <row r="366" spans="1:19" ht="15" customHeight="1" x14ac:dyDescent="0.25">
      <c r="A366" s="116">
        <v>52351</v>
      </c>
      <c r="B366" s="65" t="s">
        <v>451</v>
      </c>
      <c r="C366" s="65" t="s">
        <v>75</v>
      </c>
      <c r="D366" s="66">
        <v>46301</v>
      </c>
      <c r="E366" s="67">
        <v>2.31</v>
      </c>
      <c r="F366" s="65" t="s">
        <v>285</v>
      </c>
      <c r="G366" s="66">
        <v>46301</v>
      </c>
      <c r="H366">
        <v>40521678</v>
      </c>
      <c r="I366">
        <v>10</v>
      </c>
      <c r="J366" s="65" t="s">
        <v>714</v>
      </c>
      <c r="K366" s="65" t="s">
        <v>362</v>
      </c>
      <c r="L366" s="66">
        <v>46301</v>
      </c>
      <c r="M366" s="65" t="s">
        <v>315</v>
      </c>
      <c r="N366" s="65" t="s">
        <v>793</v>
      </c>
      <c r="O366" s="65" t="s">
        <v>289</v>
      </c>
      <c r="P366" s="66">
        <v>46301</v>
      </c>
      <c r="Q366" s="31">
        <f t="shared" si="10"/>
        <v>841</v>
      </c>
      <c r="R366" s="31">
        <f t="shared" si="11"/>
        <v>980</v>
      </c>
      <c r="S366" s="29">
        <f>IF($Q366&lt;Parâmetros!$E$19,$G366-1,$G366)</f>
        <v>46301</v>
      </c>
    </row>
    <row r="367" spans="1:19" ht="15" customHeight="1" x14ac:dyDescent="0.25">
      <c r="A367" s="116">
        <v>52351</v>
      </c>
      <c r="B367" s="65" t="s">
        <v>451</v>
      </c>
      <c r="C367" s="65" t="s">
        <v>75</v>
      </c>
      <c r="D367" s="66">
        <v>46302</v>
      </c>
      <c r="E367" s="67">
        <v>1.67</v>
      </c>
      <c r="F367" s="65" t="s">
        <v>285</v>
      </c>
      <c r="G367" s="66">
        <v>46302</v>
      </c>
      <c r="H367">
        <v>40521668</v>
      </c>
      <c r="I367">
        <v>10</v>
      </c>
      <c r="J367" s="65" t="s">
        <v>991</v>
      </c>
      <c r="K367" s="65" t="s">
        <v>386</v>
      </c>
      <c r="L367" s="66">
        <v>46302</v>
      </c>
      <c r="M367" s="65" t="s">
        <v>357</v>
      </c>
      <c r="N367" s="65" t="s">
        <v>793</v>
      </c>
      <c r="O367" s="65" t="s">
        <v>289</v>
      </c>
      <c r="P367" s="66">
        <v>46302</v>
      </c>
      <c r="Q367" s="31">
        <f t="shared" si="10"/>
        <v>440</v>
      </c>
      <c r="R367" s="31">
        <f t="shared" si="11"/>
        <v>540</v>
      </c>
      <c r="S367" s="29">
        <f>IF($Q367&lt;Parâmetros!$E$19,$G367-1,$G367)</f>
        <v>46302</v>
      </c>
    </row>
    <row r="368" spans="1:19" ht="15" customHeight="1" x14ac:dyDescent="0.25">
      <c r="A368" s="116">
        <v>52351</v>
      </c>
      <c r="B368" s="65" t="s">
        <v>451</v>
      </c>
      <c r="C368" s="65" t="s">
        <v>75</v>
      </c>
      <c r="D368" s="66">
        <v>46302</v>
      </c>
      <c r="E368" s="67">
        <v>0.97</v>
      </c>
      <c r="F368" s="65" t="s">
        <v>285</v>
      </c>
      <c r="G368" s="66">
        <v>46302</v>
      </c>
      <c r="H368">
        <v>40521776</v>
      </c>
      <c r="I368">
        <v>10</v>
      </c>
      <c r="J368" s="65" t="s">
        <v>992</v>
      </c>
      <c r="K368" s="65" t="s">
        <v>341</v>
      </c>
      <c r="L368" s="66">
        <v>46302</v>
      </c>
      <c r="M368" s="65" t="s">
        <v>357</v>
      </c>
      <c r="N368" s="65" t="s">
        <v>793</v>
      </c>
      <c r="O368" s="65" t="s">
        <v>289</v>
      </c>
      <c r="P368" s="66">
        <v>46302</v>
      </c>
      <c r="Q368" s="31">
        <f t="shared" si="10"/>
        <v>541</v>
      </c>
      <c r="R368" s="31">
        <f t="shared" si="11"/>
        <v>600</v>
      </c>
      <c r="S368" s="29">
        <f>IF($Q368&lt;Parâmetros!$E$19,$G368-1,$G368)</f>
        <v>46302</v>
      </c>
    </row>
    <row r="369" spans="1:19" ht="15" customHeight="1" x14ac:dyDescent="0.25">
      <c r="A369" s="116">
        <v>52351</v>
      </c>
      <c r="B369" s="65" t="s">
        <v>451</v>
      </c>
      <c r="C369" s="65" t="s">
        <v>75</v>
      </c>
      <c r="D369" s="66">
        <v>46302</v>
      </c>
      <c r="E369" s="67">
        <v>0.82</v>
      </c>
      <c r="F369" s="65" t="s">
        <v>285</v>
      </c>
      <c r="G369" s="66">
        <v>46302</v>
      </c>
      <c r="H369">
        <v>40521745</v>
      </c>
      <c r="I369">
        <v>10</v>
      </c>
      <c r="J369" s="65" t="s">
        <v>993</v>
      </c>
      <c r="K369" s="65" t="s">
        <v>994</v>
      </c>
      <c r="L369" s="66">
        <v>46302</v>
      </c>
      <c r="M369" s="65" t="s">
        <v>315</v>
      </c>
      <c r="N369" s="65" t="s">
        <v>793</v>
      </c>
      <c r="O369" s="65" t="s">
        <v>289</v>
      </c>
      <c r="P369" s="66">
        <v>46302</v>
      </c>
      <c r="Q369" s="31">
        <f t="shared" si="10"/>
        <v>601</v>
      </c>
      <c r="R369" s="31">
        <f t="shared" si="11"/>
        <v>650</v>
      </c>
      <c r="S369" s="29">
        <f>IF($Q369&lt;Parâmetros!$E$19,$G369-1,$G369)</f>
        <v>46302</v>
      </c>
    </row>
    <row r="370" spans="1:19" ht="15" customHeight="1" x14ac:dyDescent="0.25">
      <c r="A370" s="116">
        <v>52351</v>
      </c>
      <c r="B370" s="65" t="s">
        <v>451</v>
      </c>
      <c r="C370" s="65" t="s">
        <v>75</v>
      </c>
      <c r="D370" s="66">
        <v>46302</v>
      </c>
      <c r="E370" s="67">
        <v>0.66</v>
      </c>
      <c r="F370" s="65" t="s">
        <v>285</v>
      </c>
      <c r="G370" s="66">
        <v>46302</v>
      </c>
      <c r="H370">
        <v>40521746</v>
      </c>
      <c r="I370">
        <v>10</v>
      </c>
      <c r="J370" s="65" t="s">
        <v>995</v>
      </c>
      <c r="K370" s="65" t="s">
        <v>494</v>
      </c>
      <c r="L370" s="66">
        <v>46302</v>
      </c>
      <c r="M370" s="65" t="s">
        <v>315</v>
      </c>
      <c r="N370" s="65" t="s">
        <v>793</v>
      </c>
      <c r="O370" s="65" t="s">
        <v>289</v>
      </c>
      <c r="P370" s="66">
        <v>46302</v>
      </c>
      <c r="Q370" s="31">
        <f t="shared" si="10"/>
        <v>651</v>
      </c>
      <c r="R370" s="31">
        <f t="shared" si="11"/>
        <v>690</v>
      </c>
      <c r="S370" s="29">
        <f>IF($Q370&lt;Parâmetros!$E$19,$G370-1,$G370)</f>
        <v>46302</v>
      </c>
    </row>
    <row r="371" spans="1:19" ht="15" customHeight="1" x14ac:dyDescent="0.25">
      <c r="A371" s="116">
        <v>52351</v>
      </c>
      <c r="B371" s="65" t="s">
        <v>451</v>
      </c>
      <c r="C371" s="65" t="s">
        <v>75</v>
      </c>
      <c r="D371" s="66">
        <v>46302</v>
      </c>
      <c r="E371" s="67">
        <v>0.5</v>
      </c>
      <c r="F371" s="65" t="s">
        <v>285</v>
      </c>
      <c r="G371" s="66">
        <v>46302</v>
      </c>
      <c r="H371">
        <v>40521747</v>
      </c>
      <c r="I371">
        <v>10</v>
      </c>
      <c r="J371" s="65" t="s">
        <v>673</v>
      </c>
      <c r="K371" s="65" t="s">
        <v>727</v>
      </c>
      <c r="L371" s="66">
        <v>46302</v>
      </c>
      <c r="M371" s="65" t="s">
        <v>315</v>
      </c>
      <c r="N371" s="65" t="s">
        <v>793</v>
      </c>
      <c r="O371" s="65" t="s">
        <v>289</v>
      </c>
      <c r="P371" s="66">
        <v>46302</v>
      </c>
      <c r="Q371" s="31">
        <f t="shared" si="10"/>
        <v>750</v>
      </c>
      <c r="R371" s="31">
        <f t="shared" si="11"/>
        <v>780</v>
      </c>
      <c r="S371" s="29">
        <f>IF($Q371&lt;Parâmetros!$E$19,$G371-1,$G371)</f>
        <v>46302</v>
      </c>
    </row>
    <row r="372" spans="1:19" ht="15" customHeight="1" x14ac:dyDescent="0.25">
      <c r="A372" s="116">
        <v>52351</v>
      </c>
      <c r="B372" s="65" t="s">
        <v>451</v>
      </c>
      <c r="C372" s="65" t="s">
        <v>75</v>
      </c>
      <c r="D372" s="66">
        <v>46302</v>
      </c>
      <c r="E372" s="67">
        <v>0.97</v>
      </c>
      <c r="F372" s="65" t="s">
        <v>285</v>
      </c>
      <c r="G372" s="66">
        <v>46302</v>
      </c>
      <c r="H372">
        <v>40521748</v>
      </c>
      <c r="I372">
        <v>10</v>
      </c>
      <c r="J372" s="65" t="s">
        <v>996</v>
      </c>
      <c r="K372" s="65" t="s">
        <v>997</v>
      </c>
      <c r="L372" s="66">
        <v>46302</v>
      </c>
      <c r="M372" s="65" t="s">
        <v>315</v>
      </c>
      <c r="N372" s="65" t="s">
        <v>793</v>
      </c>
      <c r="O372" s="65" t="s">
        <v>289</v>
      </c>
      <c r="P372" s="66">
        <v>46302</v>
      </c>
      <c r="Q372" s="31">
        <f t="shared" si="10"/>
        <v>781</v>
      </c>
      <c r="R372" s="31">
        <f t="shared" si="11"/>
        <v>840</v>
      </c>
      <c r="S372" s="29">
        <f>IF($Q372&lt;Parâmetros!$E$19,$G372-1,$G372)</f>
        <v>46302</v>
      </c>
    </row>
    <row r="373" spans="1:19" ht="15" customHeight="1" x14ac:dyDescent="0.25">
      <c r="A373" s="116">
        <v>52351</v>
      </c>
      <c r="B373" s="65" t="s">
        <v>451</v>
      </c>
      <c r="C373" s="65" t="s">
        <v>75</v>
      </c>
      <c r="D373" s="66">
        <v>46302</v>
      </c>
      <c r="E373" s="67">
        <v>0.97</v>
      </c>
      <c r="F373" s="65" t="s">
        <v>285</v>
      </c>
      <c r="G373" s="66">
        <v>46302</v>
      </c>
      <c r="H373">
        <v>40521749</v>
      </c>
      <c r="I373">
        <v>10</v>
      </c>
      <c r="J373" s="65" t="s">
        <v>998</v>
      </c>
      <c r="K373" s="65" t="s">
        <v>999</v>
      </c>
      <c r="L373" s="66">
        <v>46302</v>
      </c>
      <c r="M373" s="65" t="s">
        <v>315</v>
      </c>
      <c r="N373" s="65" t="s">
        <v>793</v>
      </c>
      <c r="O373" s="65" t="s">
        <v>289</v>
      </c>
      <c r="P373" s="66">
        <v>46302</v>
      </c>
      <c r="Q373" s="31">
        <f t="shared" si="10"/>
        <v>842</v>
      </c>
      <c r="R373" s="31">
        <f t="shared" si="11"/>
        <v>900</v>
      </c>
      <c r="S373" s="29">
        <f>IF($Q373&lt;Parâmetros!$E$19,$G373-1,$G373)</f>
        <v>46302</v>
      </c>
    </row>
    <row r="374" spans="1:19" ht="15" customHeight="1" x14ac:dyDescent="0.25">
      <c r="A374" s="116">
        <v>52351</v>
      </c>
      <c r="B374" s="65" t="s">
        <v>451</v>
      </c>
      <c r="C374" s="65" t="s">
        <v>75</v>
      </c>
      <c r="D374" s="66">
        <v>46302</v>
      </c>
      <c r="E374" s="67">
        <v>0.8</v>
      </c>
      <c r="F374" s="65" t="s">
        <v>285</v>
      </c>
      <c r="G374" s="66">
        <v>46302</v>
      </c>
      <c r="H374">
        <v>40521750</v>
      </c>
      <c r="I374">
        <v>10</v>
      </c>
      <c r="J374" s="65" t="s">
        <v>1000</v>
      </c>
      <c r="K374" s="65" t="s">
        <v>1001</v>
      </c>
      <c r="L374" s="66">
        <v>46302</v>
      </c>
      <c r="M374" s="65" t="s">
        <v>315</v>
      </c>
      <c r="N374" s="65" t="s">
        <v>793</v>
      </c>
      <c r="O374" s="65" t="s">
        <v>289</v>
      </c>
      <c r="P374" s="66">
        <v>46302</v>
      </c>
      <c r="Q374" s="31">
        <f t="shared" si="10"/>
        <v>901</v>
      </c>
      <c r="R374" s="31">
        <f t="shared" si="11"/>
        <v>950</v>
      </c>
      <c r="S374" s="29">
        <f>IF($Q374&lt;Parâmetros!$E$19,$G374-1,$G374)</f>
        <v>46302</v>
      </c>
    </row>
    <row r="375" spans="1:19" ht="15" customHeight="1" x14ac:dyDescent="0.25">
      <c r="A375" s="116">
        <v>52351</v>
      </c>
      <c r="B375" s="65" t="s">
        <v>451</v>
      </c>
      <c r="C375" s="65" t="s">
        <v>75</v>
      </c>
      <c r="D375" s="66">
        <v>46302</v>
      </c>
      <c r="E375" s="67">
        <v>0.49</v>
      </c>
      <c r="F375" s="65" t="s">
        <v>285</v>
      </c>
      <c r="G375" s="66">
        <v>46302</v>
      </c>
      <c r="H375">
        <v>40521751</v>
      </c>
      <c r="I375">
        <v>10</v>
      </c>
      <c r="J375" s="65" t="s">
        <v>1002</v>
      </c>
      <c r="K375" s="65" t="s">
        <v>706</v>
      </c>
      <c r="L375" s="66">
        <v>46302</v>
      </c>
      <c r="M375" s="65" t="s">
        <v>315</v>
      </c>
      <c r="N375" s="65" t="s">
        <v>793</v>
      </c>
      <c r="O375" s="65" t="s">
        <v>289</v>
      </c>
      <c r="P375" s="66">
        <v>46302</v>
      </c>
      <c r="Q375" s="31">
        <f t="shared" si="10"/>
        <v>951</v>
      </c>
      <c r="R375" s="31">
        <f t="shared" si="11"/>
        <v>980</v>
      </c>
      <c r="S375" s="29">
        <f>IF($Q375&lt;Parâmetros!$E$19,$G375-1,$G375)</f>
        <v>46302</v>
      </c>
    </row>
    <row r="376" spans="1:19" ht="15" customHeight="1" x14ac:dyDescent="0.25">
      <c r="A376" s="116">
        <v>52351</v>
      </c>
      <c r="B376" s="65" t="s">
        <v>451</v>
      </c>
      <c r="C376" s="65" t="s">
        <v>75</v>
      </c>
      <c r="D376" s="66">
        <v>46304</v>
      </c>
      <c r="E376" s="67">
        <v>0.65</v>
      </c>
      <c r="F376" s="65" t="s">
        <v>285</v>
      </c>
      <c r="G376" s="66">
        <v>46303</v>
      </c>
      <c r="H376">
        <v>40521685</v>
      </c>
      <c r="I376">
        <v>10</v>
      </c>
      <c r="J376" s="65" t="s">
        <v>1525</v>
      </c>
      <c r="K376" s="65" t="s">
        <v>1526</v>
      </c>
      <c r="L376" s="66">
        <v>46303</v>
      </c>
      <c r="M376" s="65" t="s">
        <v>315</v>
      </c>
      <c r="N376" s="65" t="s">
        <v>793</v>
      </c>
      <c r="O376" s="65" t="s">
        <v>289</v>
      </c>
      <c r="P376" s="66">
        <v>46304</v>
      </c>
      <c r="Q376" s="31">
        <f t="shared" si="10"/>
        <v>440</v>
      </c>
      <c r="R376" s="31">
        <f t="shared" si="11"/>
        <v>480</v>
      </c>
      <c r="S376" s="29">
        <f>IF($Q376&lt;Parâmetros!$E$19,$G376-1,$G376)</f>
        <v>46303</v>
      </c>
    </row>
    <row r="377" spans="1:19" ht="15" customHeight="1" x14ac:dyDescent="0.25">
      <c r="A377" s="116">
        <v>52351</v>
      </c>
      <c r="B377" s="65" t="s">
        <v>451</v>
      </c>
      <c r="C377" s="65" t="s">
        <v>75</v>
      </c>
      <c r="D377" s="66">
        <v>46304</v>
      </c>
      <c r="E377" s="67">
        <v>0.3</v>
      </c>
      <c r="F377" s="65" t="s">
        <v>285</v>
      </c>
      <c r="G377" s="66">
        <v>46303</v>
      </c>
      <c r="H377">
        <v>40521686</v>
      </c>
      <c r="I377">
        <v>10</v>
      </c>
      <c r="J377" s="65" t="s">
        <v>1527</v>
      </c>
      <c r="K377" s="65" t="s">
        <v>1528</v>
      </c>
      <c r="L377" s="66">
        <v>46303</v>
      </c>
      <c r="M377" s="65" t="s">
        <v>315</v>
      </c>
      <c r="N377" s="65" t="s">
        <v>793</v>
      </c>
      <c r="O377" s="65" t="s">
        <v>289</v>
      </c>
      <c r="P377" s="66">
        <v>46304</v>
      </c>
      <c r="Q377" s="31">
        <f t="shared" si="10"/>
        <v>481</v>
      </c>
      <c r="R377" s="31">
        <f t="shared" si="11"/>
        <v>500</v>
      </c>
      <c r="S377" s="29">
        <f>IF($Q377&lt;Parâmetros!$E$19,$G377-1,$G377)</f>
        <v>46303</v>
      </c>
    </row>
    <row r="378" spans="1:19" ht="15" customHeight="1" x14ac:dyDescent="0.25">
      <c r="A378" s="116">
        <v>52351</v>
      </c>
      <c r="B378" s="65" t="s">
        <v>451</v>
      </c>
      <c r="C378" s="65" t="s">
        <v>75</v>
      </c>
      <c r="D378" s="66">
        <v>46304</v>
      </c>
      <c r="E378" s="67">
        <v>0.32</v>
      </c>
      <c r="F378" s="65" t="s">
        <v>285</v>
      </c>
      <c r="G378" s="66">
        <v>46303</v>
      </c>
      <c r="H378">
        <v>40521687</v>
      </c>
      <c r="I378">
        <v>10</v>
      </c>
      <c r="J378" s="65" t="s">
        <v>1529</v>
      </c>
      <c r="K378" s="65" t="s">
        <v>1530</v>
      </c>
      <c r="L378" s="66">
        <v>46303</v>
      </c>
      <c r="M378" s="65" t="s">
        <v>315</v>
      </c>
      <c r="N378" s="65" t="s">
        <v>793</v>
      </c>
      <c r="O378" s="65" t="s">
        <v>289</v>
      </c>
      <c r="P378" s="66">
        <v>46304</v>
      </c>
      <c r="Q378" s="31">
        <f t="shared" si="10"/>
        <v>501</v>
      </c>
      <c r="R378" s="31">
        <f t="shared" si="11"/>
        <v>520</v>
      </c>
      <c r="S378" s="29">
        <f>IF($Q378&lt;Parâmetros!$E$19,$G378-1,$G378)</f>
        <v>46303</v>
      </c>
    </row>
    <row r="379" spans="1:19" ht="15" customHeight="1" x14ac:dyDescent="0.25">
      <c r="A379" s="116">
        <v>52351</v>
      </c>
      <c r="B379" s="65" t="s">
        <v>451</v>
      </c>
      <c r="C379" s="65" t="s">
        <v>75</v>
      </c>
      <c r="D379" s="66">
        <v>46304</v>
      </c>
      <c r="E379" s="67">
        <v>0.32</v>
      </c>
      <c r="F379" s="65" t="s">
        <v>285</v>
      </c>
      <c r="G379" s="66">
        <v>46303</v>
      </c>
      <c r="H379">
        <v>40521688</v>
      </c>
      <c r="I379">
        <v>10</v>
      </c>
      <c r="J379" s="65" t="s">
        <v>1531</v>
      </c>
      <c r="K379" s="65" t="s">
        <v>334</v>
      </c>
      <c r="L379" s="66">
        <v>46303</v>
      </c>
      <c r="M379" s="65" t="s">
        <v>315</v>
      </c>
      <c r="N379" s="65" t="s">
        <v>793</v>
      </c>
      <c r="O379" s="65" t="s">
        <v>289</v>
      </c>
      <c r="P379" s="66">
        <v>46304</v>
      </c>
      <c r="Q379" s="31">
        <f t="shared" si="10"/>
        <v>521</v>
      </c>
      <c r="R379" s="31">
        <f t="shared" si="11"/>
        <v>540</v>
      </c>
      <c r="S379" s="29">
        <f>IF($Q379&lt;Parâmetros!$E$19,$G379-1,$G379)</f>
        <v>46303</v>
      </c>
    </row>
    <row r="380" spans="1:19" ht="15" customHeight="1" x14ac:dyDescent="0.25">
      <c r="A380" s="116">
        <v>52351</v>
      </c>
      <c r="B380" s="65" t="s">
        <v>451</v>
      </c>
      <c r="C380" s="65" t="s">
        <v>75</v>
      </c>
      <c r="D380" s="66">
        <v>46304</v>
      </c>
      <c r="E380" s="67">
        <v>0.32</v>
      </c>
      <c r="F380" s="65" t="s">
        <v>285</v>
      </c>
      <c r="G380" s="66">
        <v>46303</v>
      </c>
      <c r="H380">
        <v>40521689</v>
      </c>
      <c r="I380">
        <v>10</v>
      </c>
      <c r="J380" s="65" t="s">
        <v>1532</v>
      </c>
      <c r="K380" s="65" t="s">
        <v>1533</v>
      </c>
      <c r="L380" s="66">
        <v>46303</v>
      </c>
      <c r="M380" s="65" t="s">
        <v>315</v>
      </c>
      <c r="N380" s="65" t="s">
        <v>793</v>
      </c>
      <c r="O380" s="65" t="s">
        <v>289</v>
      </c>
      <c r="P380" s="66">
        <v>46304</v>
      </c>
      <c r="Q380" s="31">
        <f t="shared" si="10"/>
        <v>541</v>
      </c>
      <c r="R380" s="31">
        <f t="shared" si="11"/>
        <v>560</v>
      </c>
      <c r="S380" s="29">
        <f>IF($Q380&lt;Parâmetros!$E$19,$G380-1,$G380)</f>
        <v>46303</v>
      </c>
    </row>
    <row r="381" spans="1:19" ht="15" customHeight="1" x14ac:dyDescent="0.25">
      <c r="A381" s="116">
        <v>52351</v>
      </c>
      <c r="B381" s="65" t="s">
        <v>451</v>
      </c>
      <c r="C381" s="65" t="s">
        <v>75</v>
      </c>
      <c r="D381" s="66">
        <v>46304</v>
      </c>
      <c r="E381" s="67">
        <v>2.14</v>
      </c>
      <c r="F381" s="65" t="s">
        <v>285</v>
      </c>
      <c r="G381" s="66">
        <v>46303</v>
      </c>
      <c r="H381">
        <v>40520766</v>
      </c>
      <c r="I381">
        <v>10</v>
      </c>
      <c r="J381" s="65" t="s">
        <v>1534</v>
      </c>
      <c r="K381" s="65" t="s">
        <v>1535</v>
      </c>
      <c r="L381" s="66">
        <v>46303</v>
      </c>
      <c r="M381" s="65" t="s">
        <v>287</v>
      </c>
      <c r="N381" s="65" t="s">
        <v>793</v>
      </c>
      <c r="O381" s="65" t="s">
        <v>289</v>
      </c>
      <c r="P381" s="66">
        <v>46304</v>
      </c>
      <c r="Q381" s="31">
        <f t="shared" si="10"/>
        <v>561</v>
      </c>
      <c r="R381" s="31">
        <f t="shared" si="11"/>
        <v>690</v>
      </c>
      <c r="S381" s="29">
        <f>IF($Q381&lt;Parâmetros!$E$19,$G381-1,$G381)</f>
        <v>46303</v>
      </c>
    </row>
    <row r="382" spans="1:19" ht="15" customHeight="1" x14ac:dyDescent="0.25">
      <c r="A382" s="116">
        <v>52351</v>
      </c>
      <c r="B382" s="65" t="s">
        <v>451</v>
      </c>
      <c r="C382" s="65" t="s">
        <v>75</v>
      </c>
      <c r="D382" s="66">
        <v>46304</v>
      </c>
      <c r="E382" s="67">
        <v>2.4900000000000002</v>
      </c>
      <c r="F382" s="65" t="s">
        <v>285</v>
      </c>
      <c r="G382" s="66">
        <v>46303</v>
      </c>
      <c r="H382">
        <v>40523778</v>
      </c>
      <c r="I382">
        <v>10</v>
      </c>
      <c r="J382" s="65" t="s">
        <v>1536</v>
      </c>
      <c r="K382" s="65" t="s">
        <v>1537</v>
      </c>
      <c r="L382" s="66">
        <v>46303</v>
      </c>
      <c r="M382" s="65" t="s">
        <v>287</v>
      </c>
      <c r="N382" s="65" t="s">
        <v>793</v>
      </c>
      <c r="O382" s="65" t="s">
        <v>289</v>
      </c>
      <c r="P382" s="66">
        <v>46304</v>
      </c>
      <c r="Q382" s="31">
        <f t="shared" si="10"/>
        <v>750</v>
      </c>
      <c r="R382" s="31">
        <f t="shared" si="11"/>
        <v>900</v>
      </c>
      <c r="S382" s="29">
        <f>IF($Q382&lt;Parâmetros!$E$19,$G382-1,$G382)</f>
        <v>46303</v>
      </c>
    </row>
    <row r="383" spans="1:19" ht="15" customHeight="1" x14ac:dyDescent="0.25">
      <c r="A383" s="116">
        <v>52351</v>
      </c>
      <c r="B383" s="65" t="s">
        <v>451</v>
      </c>
      <c r="C383" s="65" t="s">
        <v>75</v>
      </c>
      <c r="D383" s="66">
        <v>46304</v>
      </c>
      <c r="E383" s="67">
        <v>0.47</v>
      </c>
      <c r="F383" s="65" t="s">
        <v>285</v>
      </c>
      <c r="G383" s="66">
        <v>46303</v>
      </c>
      <c r="H383">
        <v>40524054</v>
      </c>
      <c r="I383">
        <v>10</v>
      </c>
      <c r="J383" s="65" t="s">
        <v>1538</v>
      </c>
      <c r="K383" s="65" t="s">
        <v>1539</v>
      </c>
      <c r="L383" s="66">
        <v>46303</v>
      </c>
      <c r="M383" s="65" t="s">
        <v>287</v>
      </c>
      <c r="N383" s="65" t="s">
        <v>793</v>
      </c>
      <c r="O383" s="65" t="s">
        <v>289</v>
      </c>
      <c r="P383" s="66">
        <v>46304</v>
      </c>
      <c r="Q383" s="31">
        <f t="shared" si="10"/>
        <v>901</v>
      </c>
      <c r="R383" s="31">
        <f t="shared" si="11"/>
        <v>930</v>
      </c>
      <c r="S383" s="29">
        <f>IF($Q383&lt;Parâmetros!$E$19,$G383-1,$G383)</f>
        <v>46303</v>
      </c>
    </row>
    <row r="384" spans="1:19" ht="15" customHeight="1" x14ac:dyDescent="0.25">
      <c r="A384" s="116">
        <v>52351</v>
      </c>
      <c r="B384" s="65" t="s">
        <v>451</v>
      </c>
      <c r="C384" s="65" t="s">
        <v>75</v>
      </c>
      <c r="D384" s="66">
        <v>46304</v>
      </c>
      <c r="E384" s="67">
        <v>0.8</v>
      </c>
      <c r="F384" s="65" t="s">
        <v>285</v>
      </c>
      <c r="G384" s="66">
        <v>46303</v>
      </c>
      <c r="H384">
        <v>40521701</v>
      </c>
      <c r="I384">
        <v>10</v>
      </c>
      <c r="J384" s="65" t="s">
        <v>1540</v>
      </c>
      <c r="K384" s="65" t="s">
        <v>362</v>
      </c>
      <c r="L384" s="66">
        <v>46303</v>
      </c>
      <c r="M384" s="65" t="s">
        <v>315</v>
      </c>
      <c r="N384">
        <v>3007819</v>
      </c>
      <c r="O384" s="65" t="s">
        <v>289</v>
      </c>
      <c r="P384" s="66">
        <v>46304</v>
      </c>
      <c r="Q384" s="31">
        <f t="shared" ref="Q384:Q447" si="12">IFERROR(VALUE(LEFT($J384,2))*60+VALUE(MID($J384,4,2)),9999)</f>
        <v>931</v>
      </c>
      <c r="R384" s="31">
        <f t="shared" ref="R384:R447" si="13">IFERROR(VALUE(LEFT($K384,2))*60+VALUE(MID($K384,4,2)),"")</f>
        <v>980</v>
      </c>
      <c r="S384" s="29">
        <f>IF($Q384&lt;Parâmetros!$E$19,$G384-1,$G384)</f>
        <v>46303</v>
      </c>
    </row>
    <row r="385" spans="1:19" ht="15" customHeight="1" x14ac:dyDescent="0.25">
      <c r="A385" s="116">
        <v>52351</v>
      </c>
      <c r="B385" s="65" t="s">
        <v>451</v>
      </c>
      <c r="C385" s="65" t="s">
        <v>75</v>
      </c>
      <c r="D385" s="66">
        <v>46304</v>
      </c>
      <c r="E385" s="67">
        <v>0.67</v>
      </c>
      <c r="F385" s="65" t="s">
        <v>285</v>
      </c>
      <c r="G385" s="66">
        <v>46304</v>
      </c>
      <c r="H385">
        <v>40523753</v>
      </c>
      <c r="I385">
        <v>10</v>
      </c>
      <c r="J385" s="65" t="s">
        <v>1541</v>
      </c>
      <c r="K385" s="65" t="s">
        <v>1456</v>
      </c>
      <c r="L385" s="66">
        <v>46304</v>
      </c>
      <c r="M385" s="65" t="s">
        <v>287</v>
      </c>
      <c r="N385">
        <v>3010186</v>
      </c>
      <c r="O385" s="65" t="s">
        <v>289</v>
      </c>
      <c r="P385" s="66">
        <v>46304</v>
      </c>
      <c r="Q385" s="31">
        <f t="shared" si="12"/>
        <v>440</v>
      </c>
      <c r="R385" s="31">
        <f t="shared" si="13"/>
        <v>480</v>
      </c>
      <c r="S385" s="29">
        <f>IF($Q385&lt;Parâmetros!$E$19,$G385-1,$G385)</f>
        <v>46304</v>
      </c>
    </row>
    <row r="386" spans="1:19" ht="15" customHeight="1" x14ac:dyDescent="0.25">
      <c r="A386" s="116">
        <v>52351</v>
      </c>
      <c r="B386" s="65" t="s">
        <v>451</v>
      </c>
      <c r="C386" s="65" t="s">
        <v>75</v>
      </c>
      <c r="D386" s="66">
        <v>46304</v>
      </c>
      <c r="E386" s="67">
        <v>0.99</v>
      </c>
      <c r="F386" s="65" t="s">
        <v>285</v>
      </c>
      <c r="G386" s="66">
        <v>46304</v>
      </c>
      <c r="H386">
        <v>40521741</v>
      </c>
      <c r="I386">
        <v>10</v>
      </c>
      <c r="J386" s="65" t="s">
        <v>1542</v>
      </c>
      <c r="K386" s="65" t="s">
        <v>1543</v>
      </c>
      <c r="L386" s="66">
        <v>46304</v>
      </c>
      <c r="M386" s="65" t="s">
        <v>315</v>
      </c>
      <c r="N386" s="65" t="s">
        <v>793</v>
      </c>
      <c r="O386" s="65" t="s">
        <v>289</v>
      </c>
      <c r="P386" s="66">
        <v>46304</v>
      </c>
      <c r="Q386" s="31">
        <f t="shared" si="12"/>
        <v>481</v>
      </c>
      <c r="R386" s="31">
        <f t="shared" si="13"/>
        <v>540</v>
      </c>
      <c r="S386" s="29">
        <f>IF($Q386&lt;Parâmetros!$E$19,$G386-1,$G386)</f>
        <v>46304</v>
      </c>
    </row>
    <row r="387" spans="1:19" ht="15" customHeight="1" x14ac:dyDescent="0.25">
      <c r="A387" s="116">
        <v>52351</v>
      </c>
      <c r="B387" s="65" t="s">
        <v>451</v>
      </c>
      <c r="C387" s="65" t="s">
        <v>75</v>
      </c>
      <c r="D387" s="66">
        <v>46304</v>
      </c>
      <c r="E387" s="67">
        <v>0.47</v>
      </c>
      <c r="F387" s="65" t="s">
        <v>285</v>
      </c>
      <c r="G387" s="66">
        <v>46304</v>
      </c>
      <c r="H387">
        <v>40521742</v>
      </c>
      <c r="I387">
        <v>10</v>
      </c>
      <c r="J387" s="65" t="s">
        <v>1544</v>
      </c>
      <c r="K387" s="65" t="s">
        <v>1545</v>
      </c>
      <c r="L387" s="66">
        <v>46304</v>
      </c>
      <c r="M387" s="65" t="s">
        <v>315</v>
      </c>
      <c r="N387" s="65" t="s">
        <v>793</v>
      </c>
      <c r="O387" s="65" t="s">
        <v>289</v>
      </c>
      <c r="P387" s="66">
        <v>46304</v>
      </c>
      <c r="Q387" s="31">
        <f t="shared" si="12"/>
        <v>541</v>
      </c>
      <c r="R387" s="31">
        <f t="shared" si="13"/>
        <v>570</v>
      </c>
      <c r="S387" s="29">
        <f>IF($Q387&lt;Parâmetros!$E$19,$G387-1,$G387)</f>
        <v>46304</v>
      </c>
    </row>
    <row r="388" spans="1:19" ht="15" customHeight="1" x14ac:dyDescent="0.25">
      <c r="A388" s="116">
        <v>52351</v>
      </c>
      <c r="B388" s="65" t="s">
        <v>451</v>
      </c>
      <c r="C388" s="65" t="s">
        <v>75</v>
      </c>
      <c r="D388" s="66">
        <v>46304</v>
      </c>
      <c r="E388" s="67">
        <v>0.49</v>
      </c>
      <c r="F388" s="65" t="s">
        <v>285</v>
      </c>
      <c r="G388" s="66">
        <v>46304</v>
      </c>
      <c r="H388">
        <v>40521743</v>
      </c>
      <c r="I388">
        <v>10</v>
      </c>
      <c r="J388" s="65" t="s">
        <v>1546</v>
      </c>
      <c r="K388" s="65" t="s">
        <v>1547</v>
      </c>
      <c r="L388" s="66">
        <v>46304</v>
      </c>
      <c r="M388" s="65" t="s">
        <v>315</v>
      </c>
      <c r="N388" s="65" t="s">
        <v>793</v>
      </c>
      <c r="O388" s="65" t="s">
        <v>289</v>
      </c>
      <c r="P388" s="66">
        <v>46304</v>
      </c>
      <c r="Q388" s="31">
        <f t="shared" si="12"/>
        <v>571</v>
      </c>
      <c r="R388" s="31">
        <f t="shared" si="13"/>
        <v>600</v>
      </c>
      <c r="S388" s="29">
        <f>IF($Q388&lt;Parâmetros!$E$19,$G388-1,$G388)</f>
        <v>46304</v>
      </c>
    </row>
    <row r="389" spans="1:19" ht="15" customHeight="1" x14ac:dyDescent="0.25">
      <c r="A389" s="116">
        <v>52351</v>
      </c>
      <c r="B389" s="65" t="s">
        <v>451</v>
      </c>
      <c r="C389" s="65" t="s">
        <v>75</v>
      </c>
      <c r="D389" s="66">
        <v>46304</v>
      </c>
      <c r="E389" s="67">
        <v>0.47</v>
      </c>
      <c r="F389" s="65" t="s">
        <v>285</v>
      </c>
      <c r="G389" s="66">
        <v>46304</v>
      </c>
      <c r="H389">
        <v>40521744</v>
      </c>
      <c r="I389">
        <v>10</v>
      </c>
      <c r="J389" s="65" t="s">
        <v>1548</v>
      </c>
      <c r="K389" s="65" t="s">
        <v>1549</v>
      </c>
      <c r="L389" s="66">
        <v>46304</v>
      </c>
      <c r="M389" s="65" t="s">
        <v>315</v>
      </c>
      <c r="N389" s="65" t="s">
        <v>793</v>
      </c>
      <c r="O389" s="65" t="s">
        <v>289</v>
      </c>
      <c r="P389" s="66">
        <v>46304</v>
      </c>
      <c r="Q389" s="31">
        <f t="shared" si="12"/>
        <v>601</v>
      </c>
      <c r="R389" s="31">
        <f t="shared" si="13"/>
        <v>630</v>
      </c>
      <c r="S389" s="29">
        <f>IF($Q389&lt;Parâmetros!$E$19,$G389-1,$G389)</f>
        <v>46304</v>
      </c>
    </row>
    <row r="390" spans="1:19" ht="15" customHeight="1" x14ac:dyDescent="0.25">
      <c r="A390" s="116">
        <v>52351</v>
      </c>
      <c r="B390" s="65" t="s">
        <v>451</v>
      </c>
      <c r="C390" s="65" t="s">
        <v>75</v>
      </c>
      <c r="D390" s="66">
        <v>46304</v>
      </c>
      <c r="E390" s="67">
        <v>0.49</v>
      </c>
      <c r="F390" s="65" t="s">
        <v>285</v>
      </c>
      <c r="G390" s="66">
        <v>46304</v>
      </c>
      <c r="H390">
        <v>40521752</v>
      </c>
      <c r="I390">
        <v>10</v>
      </c>
      <c r="J390" s="65" t="s">
        <v>1550</v>
      </c>
      <c r="K390" s="65" t="s">
        <v>1551</v>
      </c>
      <c r="L390" s="66">
        <v>46304</v>
      </c>
      <c r="M390" s="65" t="s">
        <v>315</v>
      </c>
      <c r="N390" s="65" t="s">
        <v>793</v>
      </c>
      <c r="O390" s="65" t="s">
        <v>289</v>
      </c>
      <c r="P390" s="66">
        <v>46304</v>
      </c>
      <c r="Q390" s="31">
        <f t="shared" si="12"/>
        <v>631</v>
      </c>
      <c r="R390" s="31">
        <f t="shared" si="13"/>
        <v>660</v>
      </c>
      <c r="S390" s="29">
        <f>IF($Q390&lt;Parâmetros!$E$19,$G390-1,$G390)</f>
        <v>46304</v>
      </c>
    </row>
    <row r="391" spans="1:19" ht="15" customHeight="1" x14ac:dyDescent="0.25">
      <c r="A391" s="116">
        <v>52351</v>
      </c>
      <c r="B391" s="65" t="s">
        <v>451</v>
      </c>
      <c r="C391" s="65" t="s">
        <v>75</v>
      </c>
      <c r="D391" s="66">
        <v>46304</v>
      </c>
      <c r="E391" s="67">
        <v>0.49</v>
      </c>
      <c r="F391" s="65" t="s">
        <v>285</v>
      </c>
      <c r="G391" s="66">
        <v>46304</v>
      </c>
      <c r="H391">
        <v>40521759</v>
      </c>
      <c r="I391">
        <v>10</v>
      </c>
      <c r="J391" s="65" t="s">
        <v>1552</v>
      </c>
      <c r="K391" s="65" t="s">
        <v>1553</v>
      </c>
      <c r="L391" s="66">
        <v>46304</v>
      </c>
      <c r="M391" s="65" t="s">
        <v>315</v>
      </c>
      <c r="N391">
        <v>3010871</v>
      </c>
      <c r="O391" s="65" t="s">
        <v>289</v>
      </c>
      <c r="P391" s="66">
        <v>46304</v>
      </c>
      <c r="Q391" s="31">
        <f t="shared" si="12"/>
        <v>661</v>
      </c>
      <c r="R391" s="31">
        <f t="shared" si="13"/>
        <v>690</v>
      </c>
      <c r="S391" s="29">
        <f>IF($Q391&lt;Parâmetros!$E$19,$G391-1,$G391)</f>
        <v>46304</v>
      </c>
    </row>
    <row r="392" spans="1:19" ht="15" customHeight="1" x14ac:dyDescent="0.25">
      <c r="A392" s="116">
        <v>52351</v>
      </c>
      <c r="B392" s="65" t="s">
        <v>451</v>
      </c>
      <c r="C392" s="65" t="s">
        <v>75</v>
      </c>
      <c r="D392" s="66">
        <v>46304</v>
      </c>
      <c r="E392" s="67">
        <v>0.51</v>
      </c>
      <c r="F392" s="65" t="s">
        <v>285</v>
      </c>
      <c r="G392" s="66">
        <v>46304</v>
      </c>
      <c r="H392">
        <v>40521763</v>
      </c>
      <c r="I392">
        <v>10</v>
      </c>
      <c r="J392" s="65" t="s">
        <v>1554</v>
      </c>
      <c r="K392" s="65" t="s">
        <v>1555</v>
      </c>
      <c r="L392" s="66">
        <v>46304</v>
      </c>
      <c r="M392" s="65" t="s">
        <v>315</v>
      </c>
      <c r="N392" s="65" t="s">
        <v>793</v>
      </c>
      <c r="O392" s="65" t="s">
        <v>289</v>
      </c>
      <c r="P392" s="66">
        <v>46304</v>
      </c>
      <c r="Q392" s="31">
        <f t="shared" si="12"/>
        <v>750</v>
      </c>
      <c r="R392" s="31">
        <f t="shared" si="13"/>
        <v>780</v>
      </c>
      <c r="S392" s="29">
        <f>IF($Q392&lt;Parâmetros!$E$19,$G392-1,$G392)</f>
        <v>46304</v>
      </c>
    </row>
    <row r="393" spans="1:19" ht="15" customHeight="1" x14ac:dyDescent="0.25">
      <c r="A393" s="116">
        <v>52351</v>
      </c>
      <c r="B393" s="65" t="s">
        <v>451</v>
      </c>
      <c r="C393" s="65" t="s">
        <v>75</v>
      </c>
      <c r="D393" s="66">
        <v>46304</v>
      </c>
      <c r="E393" s="67">
        <v>1.49</v>
      </c>
      <c r="F393" s="65" t="s">
        <v>285</v>
      </c>
      <c r="G393" s="66">
        <v>46304</v>
      </c>
      <c r="H393">
        <v>40521761</v>
      </c>
      <c r="I393">
        <v>10</v>
      </c>
      <c r="J393" s="65" t="s">
        <v>1556</v>
      </c>
      <c r="K393" s="65" t="s">
        <v>1557</v>
      </c>
      <c r="L393" s="66">
        <v>46304</v>
      </c>
      <c r="M393" s="65" t="s">
        <v>315</v>
      </c>
      <c r="N393">
        <v>3006826</v>
      </c>
      <c r="O393" s="65" t="s">
        <v>289</v>
      </c>
      <c r="P393" s="66">
        <v>46304</v>
      </c>
      <c r="Q393" s="31">
        <f t="shared" si="12"/>
        <v>781</v>
      </c>
      <c r="R393" s="31">
        <f t="shared" si="13"/>
        <v>870</v>
      </c>
      <c r="S393" s="29">
        <f>IF($Q393&lt;Parâmetros!$E$19,$G393-1,$G393)</f>
        <v>46304</v>
      </c>
    </row>
    <row r="394" spans="1:19" ht="15" customHeight="1" x14ac:dyDescent="0.25">
      <c r="A394" s="116">
        <v>52351</v>
      </c>
      <c r="B394" s="65" t="s">
        <v>451</v>
      </c>
      <c r="C394" s="65" t="s">
        <v>75</v>
      </c>
      <c r="D394" s="66">
        <v>46304</v>
      </c>
      <c r="E394" s="67">
        <v>0.49</v>
      </c>
      <c r="F394" s="65" t="s">
        <v>285</v>
      </c>
      <c r="G394" s="66">
        <v>46304</v>
      </c>
      <c r="H394">
        <v>40521769</v>
      </c>
      <c r="I394">
        <v>10</v>
      </c>
      <c r="J394" s="65" t="s">
        <v>1558</v>
      </c>
      <c r="K394" s="65" t="s">
        <v>1559</v>
      </c>
      <c r="L394" s="66">
        <v>46304</v>
      </c>
      <c r="M394" s="65" t="s">
        <v>315</v>
      </c>
      <c r="N394" s="65" t="s">
        <v>793</v>
      </c>
      <c r="O394" s="65" t="s">
        <v>289</v>
      </c>
      <c r="P394" s="66">
        <v>46304</v>
      </c>
      <c r="Q394" s="31">
        <f t="shared" si="12"/>
        <v>871</v>
      </c>
      <c r="R394" s="31">
        <f t="shared" si="13"/>
        <v>900</v>
      </c>
      <c r="S394" s="29">
        <f>IF($Q394&lt;Parâmetros!$E$19,$G394-1,$G394)</f>
        <v>46304</v>
      </c>
    </row>
    <row r="395" spans="1:19" ht="15" customHeight="1" x14ac:dyDescent="0.25">
      <c r="A395" s="116">
        <v>52351</v>
      </c>
      <c r="B395" s="65" t="s">
        <v>451</v>
      </c>
      <c r="C395" s="65" t="s">
        <v>75</v>
      </c>
      <c r="D395" s="66">
        <v>46304</v>
      </c>
      <c r="E395" s="67">
        <v>0.49</v>
      </c>
      <c r="F395" s="65" t="s">
        <v>285</v>
      </c>
      <c r="G395" s="66">
        <v>46304</v>
      </c>
      <c r="H395">
        <v>40521702</v>
      </c>
      <c r="I395">
        <v>10</v>
      </c>
      <c r="J395" s="65" t="s">
        <v>1560</v>
      </c>
      <c r="K395" s="65" t="s">
        <v>1561</v>
      </c>
      <c r="L395" s="66">
        <v>46304</v>
      </c>
      <c r="M395" s="65" t="s">
        <v>315</v>
      </c>
      <c r="N395">
        <v>3004655</v>
      </c>
      <c r="O395" s="65" t="s">
        <v>289</v>
      </c>
      <c r="P395" s="66">
        <v>46304</v>
      </c>
      <c r="Q395" s="31">
        <f t="shared" si="12"/>
        <v>901</v>
      </c>
      <c r="R395" s="31">
        <f t="shared" si="13"/>
        <v>930</v>
      </c>
      <c r="S395" s="29">
        <f>IF($Q395&lt;Parâmetros!$E$19,$G395-1,$G395)</f>
        <v>46304</v>
      </c>
    </row>
    <row r="396" spans="1:19" ht="15" customHeight="1" x14ac:dyDescent="0.25">
      <c r="A396" s="116">
        <v>52351</v>
      </c>
      <c r="B396" s="65" t="s">
        <v>451</v>
      </c>
      <c r="C396" s="65" t="s">
        <v>75</v>
      </c>
      <c r="D396" s="66">
        <v>46304</v>
      </c>
      <c r="E396" s="67">
        <v>0.24</v>
      </c>
      <c r="F396" s="65" t="s">
        <v>285</v>
      </c>
      <c r="G396" s="66">
        <v>46304</v>
      </c>
      <c r="H396">
        <v>40523778</v>
      </c>
      <c r="I396">
        <v>20</v>
      </c>
      <c r="J396" s="65" t="s">
        <v>1562</v>
      </c>
      <c r="K396" s="65" t="s">
        <v>1563</v>
      </c>
      <c r="L396" s="66">
        <v>46304</v>
      </c>
      <c r="M396" s="65" t="s">
        <v>287</v>
      </c>
      <c r="N396" s="65" t="s">
        <v>793</v>
      </c>
      <c r="O396" s="65" t="s">
        <v>289</v>
      </c>
      <c r="P396" s="66">
        <v>46304</v>
      </c>
      <c r="Q396" s="31">
        <f t="shared" si="12"/>
        <v>938</v>
      </c>
      <c r="R396" s="31">
        <f t="shared" si="13"/>
        <v>953</v>
      </c>
      <c r="S396" s="29">
        <f>IF($Q396&lt;Parâmetros!$E$19,$G396-1,$G396)</f>
        <v>46304</v>
      </c>
    </row>
    <row r="397" spans="1:19" ht="15" customHeight="1" x14ac:dyDescent="0.25">
      <c r="A397" s="116">
        <v>52351</v>
      </c>
      <c r="B397" s="65" t="s">
        <v>451</v>
      </c>
      <c r="C397" s="65" t="s">
        <v>75</v>
      </c>
      <c r="D397" s="66">
        <v>46304</v>
      </c>
      <c r="E397" s="67">
        <v>0.14000000000000001</v>
      </c>
      <c r="F397" s="65" t="s">
        <v>285</v>
      </c>
      <c r="G397" s="66">
        <v>46304</v>
      </c>
      <c r="H397">
        <v>40523778</v>
      </c>
      <c r="I397">
        <v>30</v>
      </c>
      <c r="J397" s="65" t="s">
        <v>1564</v>
      </c>
      <c r="K397" s="65" t="s">
        <v>1565</v>
      </c>
      <c r="L397" s="66">
        <v>46304</v>
      </c>
      <c r="M397" s="65" t="s">
        <v>287</v>
      </c>
      <c r="N397" s="65" t="s">
        <v>793</v>
      </c>
      <c r="O397" s="65" t="s">
        <v>289</v>
      </c>
      <c r="P397" s="66">
        <v>46304</v>
      </c>
      <c r="Q397" s="31">
        <f t="shared" si="12"/>
        <v>953</v>
      </c>
      <c r="R397" s="31">
        <f t="shared" si="13"/>
        <v>961</v>
      </c>
      <c r="S397" s="29">
        <f>IF($Q397&lt;Parâmetros!$E$19,$G397-1,$G397)</f>
        <v>46304</v>
      </c>
    </row>
    <row r="398" spans="1:19" ht="15" customHeight="1" x14ac:dyDescent="0.25">
      <c r="A398" s="116">
        <v>52351</v>
      </c>
      <c r="B398" s="65" t="s">
        <v>451</v>
      </c>
      <c r="C398" s="65" t="s">
        <v>75</v>
      </c>
      <c r="D398" s="66">
        <v>46304</v>
      </c>
      <c r="E398" s="67">
        <v>0.32</v>
      </c>
      <c r="F398" s="65" t="s">
        <v>285</v>
      </c>
      <c r="G398" s="66">
        <v>46304</v>
      </c>
      <c r="H398">
        <v>40523778</v>
      </c>
      <c r="I398">
        <v>40</v>
      </c>
      <c r="J398" s="65" t="s">
        <v>1566</v>
      </c>
      <c r="K398" s="65" t="s">
        <v>1567</v>
      </c>
      <c r="L398" s="66">
        <v>46304</v>
      </c>
      <c r="M398" s="65" t="s">
        <v>287</v>
      </c>
      <c r="N398" s="65" t="s">
        <v>793</v>
      </c>
      <c r="O398" s="65" t="s">
        <v>289</v>
      </c>
      <c r="P398" s="66">
        <v>46304</v>
      </c>
      <c r="Q398" s="31">
        <f t="shared" si="12"/>
        <v>961</v>
      </c>
      <c r="R398" s="31">
        <f t="shared" si="13"/>
        <v>980</v>
      </c>
      <c r="S398" s="29">
        <f>IF($Q398&lt;Parâmetros!$E$19,$G398-1,$G398)</f>
        <v>46304</v>
      </c>
    </row>
    <row r="399" spans="1:19" ht="15" customHeight="1" x14ac:dyDescent="0.25">
      <c r="A399" s="116">
        <v>52351</v>
      </c>
      <c r="B399" s="65" t="s">
        <v>451</v>
      </c>
      <c r="C399" s="65" t="s">
        <v>75</v>
      </c>
      <c r="D399" s="66">
        <v>46305</v>
      </c>
      <c r="E399" s="67">
        <v>4.34</v>
      </c>
      <c r="F399" s="65" t="s">
        <v>285</v>
      </c>
      <c r="G399" s="66">
        <v>46305</v>
      </c>
      <c r="H399">
        <v>40523778</v>
      </c>
      <c r="I399">
        <v>10</v>
      </c>
      <c r="J399" s="65" t="s">
        <v>1803</v>
      </c>
      <c r="K399" s="65" t="s">
        <v>1804</v>
      </c>
      <c r="L399" s="66">
        <v>46305</v>
      </c>
      <c r="M399" s="65" t="s">
        <v>287</v>
      </c>
      <c r="N399" s="65" t="s">
        <v>793</v>
      </c>
      <c r="O399" s="65" t="s">
        <v>289</v>
      </c>
      <c r="P399" s="66">
        <v>46305</v>
      </c>
      <c r="Q399" s="31">
        <f t="shared" si="12"/>
        <v>430</v>
      </c>
      <c r="R399" s="31">
        <f t="shared" si="13"/>
        <v>690</v>
      </c>
      <c r="S399" s="29">
        <f>IF($Q399&lt;Parâmetros!$E$19,$G399-1,$G399)</f>
        <v>46305</v>
      </c>
    </row>
    <row r="400" spans="1:19" ht="15" customHeight="1" x14ac:dyDescent="0.25">
      <c r="A400" s="116">
        <v>52351</v>
      </c>
      <c r="B400" s="65" t="s">
        <v>451</v>
      </c>
      <c r="C400" s="65" t="s">
        <v>75</v>
      </c>
      <c r="D400" s="66">
        <v>46305</v>
      </c>
      <c r="E400" s="67">
        <v>1.01</v>
      </c>
      <c r="F400" s="65" t="s">
        <v>285</v>
      </c>
      <c r="G400" s="66">
        <v>46305</v>
      </c>
      <c r="H400">
        <v>40524566</v>
      </c>
      <c r="I400">
        <v>10</v>
      </c>
      <c r="J400" s="65" t="s">
        <v>1805</v>
      </c>
      <c r="K400" s="65" t="s">
        <v>1806</v>
      </c>
      <c r="L400" s="66">
        <v>46305</v>
      </c>
      <c r="M400" s="65" t="s">
        <v>287</v>
      </c>
      <c r="N400">
        <v>3006612</v>
      </c>
      <c r="O400" s="65" t="s">
        <v>289</v>
      </c>
      <c r="P400" s="66">
        <v>46305</v>
      </c>
      <c r="Q400" s="31">
        <f t="shared" si="12"/>
        <v>750</v>
      </c>
      <c r="R400" s="31">
        <f t="shared" si="13"/>
        <v>810</v>
      </c>
      <c r="S400" s="29">
        <f>IF($Q400&lt;Parâmetros!$E$19,$G400-1,$G400)</f>
        <v>46305</v>
      </c>
    </row>
    <row r="401" spans="1:19" ht="15" customHeight="1" x14ac:dyDescent="0.25">
      <c r="A401" s="116">
        <v>52351</v>
      </c>
      <c r="B401" s="65" t="s">
        <v>451</v>
      </c>
      <c r="C401" s="65" t="s">
        <v>75</v>
      </c>
      <c r="D401" s="66">
        <v>46305</v>
      </c>
      <c r="E401" s="67">
        <v>0.47</v>
      </c>
      <c r="F401" s="65" t="s">
        <v>285</v>
      </c>
      <c r="G401" s="66">
        <v>46305</v>
      </c>
      <c r="H401">
        <v>40521779</v>
      </c>
      <c r="I401">
        <v>10</v>
      </c>
      <c r="J401" s="65" t="s">
        <v>1807</v>
      </c>
      <c r="K401" s="65" t="s">
        <v>1808</v>
      </c>
      <c r="L401" s="66">
        <v>46305</v>
      </c>
      <c r="M401" s="65" t="s">
        <v>315</v>
      </c>
      <c r="N401" s="65" t="s">
        <v>793</v>
      </c>
      <c r="O401" s="65" t="s">
        <v>289</v>
      </c>
      <c r="P401" s="66">
        <v>46305</v>
      </c>
      <c r="Q401" s="31">
        <f t="shared" si="12"/>
        <v>811</v>
      </c>
      <c r="R401" s="31">
        <f t="shared" si="13"/>
        <v>840</v>
      </c>
      <c r="S401" s="29">
        <f>IF($Q401&lt;Parâmetros!$E$19,$G401-1,$G401)</f>
        <v>46305</v>
      </c>
    </row>
    <row r="402" spans="1:19" ht="15" customHeight="1" x14ac:dyDescent="0.25">
      <c r="A402" s="116">
        <v>52351</v>
      </c>
      <c r="B402" s="65" t="s">
        <v>451</v>
      </c>
      <c r="C402" s="65" t="s">
        <v>75</v>
      </c>
      <c r="D402" s="66">
        <v>46305</v>
      </c>
      <c r="E402" s="67">
        <v>0.98</v>
      </c>
      <c r="F402" s="65" t="s">
        <v>285</v>
      </c>
      <c r="G402" s="66">
        <v>46305</v>
      </c>
      <c r="H402">
        <v>40521668</v>
      </c>
      <c r="I402">
        <v>10</v>
      </c>
      <c r="J402" s="65" t="s">
        <v>1809</v>
      </c>
      <c r="K402" s="65" t="s">
        <v>1810</v>
      </c>
      <c r="L402" s="66">
        <v>46305</v>
      </c>
      <c r="M402" s="65" t="s">
        <v>357</v>
      </c>
      <c r="N402" s="65" t="s">
        <v>793</v>
      </c>
      <c r="O402" s="65" t="s">
        <v>289</v>
      </c>
      <c r="P402" s="66">
        <v>46305</v>
      </c>
      <c r="Q402" s="31">
        <f t="shared" si="12"/>
        <v>841</v>
      </c>
      <c r="R402" s="31">
        <f t="shared" si="13"/>
        <v>900</v>
      </c>
      <c r="S402" s="29">
        <f>IF($Q402&lt;Parâmetros!$E$19,$G402-1,$G402)</f>
        <v>46305</v>
      </c>
    </row>
    <row r="403" spans="1:19" ht="15" customHeight="1" x14ac:dyDescent="0.25">
      <c r="A403" s="116">
        <v>52351</v>
      </c>
      <c r="B403" s="65" t="s">
        <v>451</v>
      </c>
      <c r="C403" s="65" t="s">
        <v>75</v>
      </c>
      <c r="D403" s="66">
        <v>46307</v>
      </c>
      <c r="E403" s="67">
        <v>1.84</v>
      </c>
      <c r="F403" s="65" t="s">
        <v>285</v>
      </c>
      <c r="G403" s="66">
        <v>46307</v>
      </c>
      <c r="H403">
        <v>40525200</v>
      </c>
      <c r="I403">
        <v>10</v>
      </c>
      <c r="J403" s="65" t="s">
        <v>2352</v>
      </c>
      <c r="K403" s="65" t="s">
        <v>2353</v>
      </c>
      <c r="L403" s="66">
        <v>46307</v>
      </c>
      <c r="M403" s="65" t="s">
        <v>287</v>
      </c>
      <c r="N403" s="65" t="s">
        <v>793</v>
      </c>
      <c r="O403" s="65" t="s">
        <v>289</v>
      </c>
      <c r="P403" s="66">
        <v>46307</v>
      </c>
      <c r="Q403" s="31">
        <f t="shared" si="12"/>
        <v>430</v>
      </c>
      <c r="R403" s="31">
        <f t="shared" si="13"/>
        <v>540</v>
      </c>
      <c r="S403" s="29">
        <f>IF($Q403&lt;Parâmetros!$E$19,$G403-1,$G403)</f>
        <v>46307</v>
      </c>
    </row>
    <row r="404" spans="1:19" ht="15" customHeight="1" x14ac:dyDescent="0.25">
      <c r="A404" s="116">
        <v>52351</v>
      </c>
      <c r="B404" s="65" t="s">
        <v>451</v>
      </c>
      <c r="C404" s="65" t="s">
        <v>75</v>
      </c>
      <c r="D404" s="66">
        <v>46307</v>
      </c>
      <c r="E404" s="67">
        <v>2.4900000000000002</v>
      </c>
      <c r="F404" s="65" t="s">
        <v>285</v>
      </c>
      <c r="G404" s="66">
        <v>46307</v>
      </c>
      <c r="H404">
        <v>40524373</v>
      </c>
      <c r="I404">
        <v>10</v>
      </c>
      <c r="J404" s="65" t="s">
        <v>992</v>
      </c>
      <c r="K404" s="65" t="s">
        <v>384</v>
      </c>
      <c r="L404" s="66">
        <v>46307</v>
      </c>
      <c r="M404" s="65" t="s">
        <v>315</v>
      </c>
      <c r="N404" s="65" t="s">
        <v>793</v>
      </c>
      <c r="O404" s="65" t="s">
        <v>289</v>
      </c>
      <c r="P404" s="66">
        <v>46307</v>
      </c>
      <c r="Q404" s="31">
        <f t="shared" si="12"/>
        <v>541</v>
      </c>
      <c r="R404" s="31">
        <f t="shared" si="13"/>
        <v>690</v>
      </c>
      <c r="S404" s="29">
        <f>IF($Q404&lt;Parâmetros!$E$19,$G404-1,$G404)</f>
        <v>46307</v>
      </c>
    </row>
    <row r="405" spans="1:19" ht="15" customHeight="1" x14ac:dyDescent="0.25">
      <c r="A405" s="116">
        <v>52351</v>
      </c>
      <c r="B405" s="65" t="s">
        <v>451</v>
      </c>
      <c r="C405" s="65" t="s">
        <v>75</v>
      </c>
      <c r="D405" s="66">
        <v>46307</v>
      </c>
      <c r="E405" s="67">
        <v>1.01</v>
      </c>
      <c r="F405" s="65" t="s">
        <v>285</v>
      </c>
      <c r="G405" s="66">
        <v>46307</v>
      </c>
      <c r="H405">
        <v>40524534</v>
      </c>
      <c r="I405">
        <v>10</v>
      </c>
      <c r="J405" s="65" t="s">
        <v>2354</v>
      </c>
      <c r="K405" s="65" t="s">
        <v>841</v>
      </c>
      <c r="L405" s="66">
        <v>46307</v>
      </c>
      <c r="M405" s="65" t="s">
        <v>357</v>
      </c>
      <c r="N405" s="65" t="s">
        <v>793</v>
      </c>
      <c r="O405" s="65" t="s">
        <v>289</v>
      </c>
      <c r="P405" s="66">
        <v>46307</v>
      </c>
      <c r="Q405" s="31">
        <f t="shared" si="12"/>
        <v>750</v>
      </c>
      <c r="R405" s="31">
        <f t="shared" si="13"/>
        <v>810</v>
      </c>
      <c r="S405" s="29">
        <f>IF($Q405&lt;Parâmetros!$E$19,$G405-1,$G405)</f>
        <v>46307</v>
      </c>
    </row>
    <row r="406" spans="1:19" ht="15" customHeight="1" x14ac:dyDescent="0.25">
      <c r="A406" s="116">
        <v>52397</v>
      </c>
      <c r="B406" s="65" t="s">
        <v>457</v>
      </c>
      <c r="C406" s="65" t="s">
        <v>71</v>
      </c>
      <c r="D406" s="66">
        <v>46300</v>
      </c>
      <c r="E406" s="67">
        <v>3</v>
      </c>
      <c r="F406" s="65" t="s">
        <v>285</v>
      </c>
      <c r="G406" s="66">
        <v>46300</v>
      </c>
      <c r="H406">
        <v>40516841</v>
      </c>
      <c r="I406">
        <v>40</v>
      </c>
      <c r="J406" s="65" t="s">
        <v>398</v>
      </c>
      <c r="K406" s="65" t="s">
        <v>399</v>
      </c>
      <c r="L406" s="66">
        <v>46300</v>
      </c>
      <c r="M406" s="65" t="s">
        <v>287</v>
      </c>
      <c r="N406" s="65" t="s">
        <v>793</v>
      </c>
      <c r="O406" s="65" t="s">
        <v>289</v>
      </c>
      <c r="P406" s="66">
        <v>46300</v>
      </c>
      <c r="Q406" s="31">
        <f t="shared" si="12"/>
        <v>441</v>
      </c>
      <c r="R406" s="31">
        <f t="shared" si="13"/>
        <v>621</v>
      </c>
      <c r="S406" s="29">
        <f>IF($Q406&lt;Parâmetros!$E$19,$G406-1,$G406)</f>
        <v>46300</v>
      </c>
    </row>
    <row r="407" spans="1:19" ht="15" customHeight="1" x14ac:dyDescent="0.25">
      <c r="A407" s="116">
        <v>52397</v>
      </c>
      <c r="B407" s="65" t="s">
        <v>457</v>
      </c>
      <c r="C407" s="65" t="s">
        <v>71</v>
      </c>
      <c r="D407" s="66">
        <v>46300</v>
      </c>
      <c r="E407" s="67">
        <v>0.9</v>
      </c>
      <c r="F407" s="65" t="s">
        <v>285</v>
      </c>
      <c r="G407" s="66">
        <v>46300</v>
      </c>
      <c r="H407">
        <v>40522632</v>
      </c>
      <c r="I407">
        <v>20</v>
      </c>
      <c r="J407" s="65" t="s">
        <v>400</v>
      </c>
      <c r="K407" s="65" t="s">
        <v>401</v>
      </c>
      <c r="L407" s="66">
        <v>46300</v>
      </c>
      <c r="M407" s="65" t="s">
        <v>287</v>
      </c>
      <c r="N407" s="65" t="s">
        <v>793</v>
      </c>
      <c r="O407" s="65" t="s">
        <v>289</v>
      </c>
      <c r="P407" s="66">
        <v>46300</v>
      </c>
      <c r="Q407" s="31">
        <f t="shared" si="12"/>
        <v>635</v>
      </c>
      <c r="R407" s="31">
        <f t="shared" si="13"/>
        <v>689</v>
      </c>
      <c r="S407" s="29">
        <f>IF($Q407&lt;Parâmetros!$E$19,$G407-1,$G407)</f>
        <v>46300</v>
      </c>
    </row>
    <row r="408" spans="1:19" ht="15" customHeight="1" x14ac:dyDescent="0.25">
      <c r="A408" s="116">
        <v>52397</v>
      </c>
      <c r="B408" s="65" t="s">
        <v>457</v>
      </c>
      <c r="C408" s="65" t="s">
        <v>71</v>
      </c>
      <c r="D408" s="66">
        <v>46300</v>
      </c>
      <c r="E408" s="67">
        <v>3.92</v>
      </c>
      <c r="F408" s="65" t="s">
        <v>285</v>
      </c>
      <c r="G408" s="66">
        <v>46300</v>
      </c>
      <c r="H408">
        <v>40522632</v>
      </c>
      <c r="I408">
        <v>20</v>
      </c>
      <c r="J408" s="65" t="s">
        <v>402</v>
      </c>
      <c r="K408" s="65" t="s">
        <v>403</v>
      </c>
      <c r="L408" s="66">
        <v>46300</v>
      </c>
      <c r="M408" s="65" t="s">
        <v>287</v>
      </c>
      <c r="N408" s="65" t="s">
        <v>793</v>
      </c>
      <c r="O408" s="65" t="s">
        <v>289</v>
      </c>
      <c r="P408" s="66">
        <v>46300</v>
      </c>
      <c r="Q408" s="31">
        <f t="shared" si="12"/>
        <v>756</v>
      </c>
      <c r="R408" s="31">
        <f t="shared" si="13"/>
        <v>991</v>
      </c>
      <c r="S408" s="29">
        <f>IF($Q408&lt;Parâmetros!$E$19,$G408-1,$G408)</f>
        <v>46300</v>
      </c>
    </row>
    <row r="409" spans="1:19" ht="15" customHeight="1" x14ac:dyDescent="0.25">
      <c r="A409" s="116">
        <v>52397</v>
      </c>
      <c r="B409" s="65" t="s">
        <v>457</v>
      </c>
      <c r="C409" s="65" t="s">
        <v>71</v>
      </c>
      <c r="D409" s="66">
        <v>46301</v>
      </c>
      <c r="E409" s="67">
        <v>3.9</v>
      </c>
      <c r="F409" s="65" t="s">
        <v>285</v>
      </c>
      <c r="G409" s="66">
        <v>46301</v>
      </c>
      <c r="H409">
        <v>40522901</v>
      </c>
      <c r="I409">
        <v>10</v>
      </c>
      <c r="J409" s="65" t="s">
        <v>827</v>
      </c>
      <c r="K409" s="65" t="s">
        <v>828</v>
      </c>
      <c r="L409" s="66">
        <v>46301</v>
      </c>
      <c r="M409" s="65" t="s">
        <v>287</v>
      </c>
      <c r="N409" s="65" t="s">
        <v>793</v>
      </c>
      <c r="O409" s="65" t="s">
        <v>289</v>
      </c>
      <c r="P409" s="66">
        <v>46301</v>
      </c>
      <c r="Q409" s="31">
        <f t="shared" si="12"/>
        <v>447</v>
      </c>
      <c r="R409" s="31">
        <f t="shared" si="13"/>
        <v>681</v>
      </c>
      <c r="S409" s="29">
        <f>IF($Q409&lt;Parâmetros!$E$19,$G409-1,$G409)</f>
        <v>46301</v>
      </c>
    </row>
    <row r="410" spans="1:19" ht="15" customHeight="1" x14ac:dyDescent="0.25">
      <c r="A410" s="116">
        <v>52397</v>
      </c>
      <c r="B410" s="65" t="s">
        <v>457</v>
      </c>
      <c r="C410" s="65" t="s">
        <v>71</v>
      </c>
      <c r="D410" s="66">
        <v>46301</v>
      </c>
      <c r="E410" s="67">
        <v>3.82</v>
      </c>
      <c r="F410" s="65" t="s">
        <v>285</v>
      </c>
      <c r="G410" s="66">
        <v>46301</v>
      </c>
      <c r="H410">
        <v>40522901</v>
      </c>
      <c r="I410">
        <v>10</v>
      </c>
      <c r="J410" s="65" t="s">
        <v>700</v>
      </c>
      <c r="K410" s="65" t="s">
        <v>441</v>
      </c>
      <c r="L410" s="66">
        <v>46301</v>
      </c>
      <c r="M410" s="65" t="s">
        <v>287</v>
      </c>
      <c r="N410" s="65" t="s">
        <v>793</v>
      </c>
      <c r="O410" s="65" t="s">
        <v>289</v>
      </c>
      <c r="P410" s="66">
        <v>46301</v>
      </c>
      <c r="Q410" s="31">
        <f t="shared" si="12"/>
        <v>762</v>
      </c>
      <c r="R410" s="31">
        <f t="shared" si="13"/>
        <v>991</v>
      </c>
      <c r="S410" s="29">
        <f>IF($Q410&lt;Parâmetros!$E$19,$G410-1,$G410)</f>
        <v>46301</v>
      </c>
    </row>
    <row r="411" spans="1:19" ht="15" customHeight="1" x14ac:dyDescent="0.25">
      <c r="A411" s="116">
        <v>52397</v>
      </c>
      <c r="B411" s="65" t="s">
        <v>457</v>
      </c>
      <c r="C411" s="65" t="s">
        <v>71</v>
      </c>
      <c r="D411" s="66">
        <v>46303</v>
      </c>
      <c r="E411" s="67">
        <v>2.1</v>
      </c>
      <c r="F411" s="65" t="s">
        <v>285</v>
      </c>
      <c r="G411" s="66">
        <v>46302</v>
      </c>
      <c r="H411">
        <v>40515467</v>
      </c>
      <c r="I411">
        <v>30</v>
      </c>
      <c r="J411" s="65" t="s">
        <v>1187</v>
      </c>
      <c r="K411" s="65" t="s">
        <v>1188</v>
      </c>
      <c r="L411" s="66">
        <v>46302</v>
      </c>
      <c r="M411" s="65" t="s">
        <v>287</v>
      </c>
      <c r="N411" s="65" t="s">
        <v>793</v>
      </c>
      <c r="O411" s="65" t="s">
        <v>289</v>
      </c>
      <c r="P411" s="66">
        <v>46303</v>
      </c>
      <c r="Q411" s="31">
        <f t="shared" si="12"/>
        <v>443</v>
      </c>
      <c r="R411" s="31">
        <f t="shared" si="13"/>
        <v>570</v>
      </c>
      <c r="S411" s="29">
        <f>IF($Q411&lt;Parâmetros!$E$19,$G411-1,$G411)</f>
        <v>46302</v>
      </c>
    </row>
    <row r="412" spans="1:19" ht="15" customHeight="1" x14ac:dyDescent="0.25">
      <c r="A412" s="116">
        <v>52397</v>
      </c>
      <c r="B412" s="65" t="s">
        <v>457</v>
      </c>
      <c r="C412" s="65" t="s">
        <v>71</v>
      </c>
      <c r="D412" s="66">
        <v>46302</v>
      </c>
      <c r="E412" s="67">
        <v>1.85</v>
      </c>
      <c r="F412" s="65" t="s">
        <v>285</v>
      </c>
      <c r="G412" s="66">
        <v>46302</v>
      </c>
      <c r="H412">
        <v>40489305</v>
      </c>
      <c r="I412">
        <v>50</v>
      </c>
      <c r="J412" s="65" t="s">
        <v>960</v>
      </c>
      <c r="K412" s="65" t="s">
        <v>359</v>
      </c>
      <c r="L412" s="66">
        <v>46302</v>
      </c>
      <c r="M412" s="65" t="s">
        <v>287</v>
      </c>
      <c r="N412" s="65" t="s">
        <v>793</v>
      </c>
      <c r="O412" s="65" t="s">
        <v>289</v>
      </c>
      <c r="P412" s="66">
        <v>46302</v>
      </c>
      <c r="Q412" s="31">
        <f t="shared" si="12"/>
        <v>574</v>
      </c>
      <c r="R412" s="31">
        <f t="shared" si="13"/>
        <v>685</v>
      </c>
      <c r="S412" s="29">
        <f>IF($Q412&lt;Parâmetros!$E$19,$G412-1,$G412)</f>
        <v>46302</v>
      </c>
    </row>
    <row r="413" spans="1:19" ht="15" customHeight="1" x14ac:dyDescent="0.25">
      <c r="A413" s="116">
        <v>52397</v>
      </c>
      <c r="B413" s="65" t="s">
        <v>457</v>
      </c>
      <c r="C413" s="65" t="s">
        <v>71</v>
      </c>
      <c r="D413" s="66">
        <v>46302</v>
      </c>
      <c r="E413" s="67">
        <v>3.99</v>
      </c>
      <c r="F413" s="65" t="s">
        <v>285</v>
      </c>
      <c r="G413" s="66">
        <v>46302</v>
      </c>
      <c r="H413">
        <v>40489305</v>
      </c>
      <c r="I413">
        <v>50</v>
      </c>
      <c r="J413" s="65" t="s">
        <v>961</v>
      </c>
      <c r="K413" s="65" t="s">
        <v>493</v>
      </c>
      <c r="L413" s="66">
        <v>46302</v>
      </c>
      <c r="M413" s="65" t="s">
        <v>287</v>
      </c>
      <c r="N413" s="65" t="s">
        <v>793</v>
      </c>
      <c r="O413" s="65" t="s">
        <v>289</v>
      </c>
      <c r="P413" s="66">
        <v>46302</v>
      </c>
      <c r="Q413" s="31">
        <f t="shared" si="12"/>
        <v>756</v>
      </c>
      <c r="R413" s="31">
        <f t="shared" si="13"/>
        <v>995</v>
      </c>
      <c r="S413" s="29">
        <f>IF($Q413&lt;Parâmetros!$E$19,$G413-1,$G413)</f>
        <v>46302</v>
      </c>
    </row>
    <row r="414" spans="1:19" ht="15" customHeight="1" x14ac:dyDescent="0.25">
      <c r="A414" s="116">
        <v>52397</v>
      </c>
      <c r="B414" s="65" t="s">
        <v>457</v>
      </c>
      <c r="C414" s="65" t="s">
        <v>71</v>
      </c>
      <c r="D414" s="66">
        <v>46303</v>
      </c>
      <c r="E414" s="67">
        <v>5.29</v>
      </c>
      <c r="F414" s="65" t="s">
        <v>285</v>
      </c>
      <c r="G414" s="66">
        <v>46303</v>
      </c>
      <c r="H414">
        <v>40489305</v>
      </c>
      <c r="I414">
        <v>50</v>
      </c>
      <c r="J414" s="65" t="s">
        <v>1189</v>
      </c>
      <c r="K414" s="65" t="s">
        <v>1190</v>
      </c>
      <c r="L414" s="66">
        <v>46303</v>
      </c>
      <c r="M414" s="65" t="s">
        <v>287</v>
      </c>
      <c r="N414" s="65" t="s">
        <v>793</v>
      </c>
      <c r="O414" s="65" t="s">
        <v>289</v>
      </c>
      <c r="P414" s="66">
        <v>46303</v>
      </c>
      <c r="Q414" s="31">
        <f t="shared" si="12"/>
        <v>448</v>
      </c>
      <c r="R414" s="31">
        <f t="shared" si="13"/>
        <v>766</v>
      </c>
      <c r="S414" s="29">
        <f>IF($Q414&lt;Parâmetros!$E$19,$G414-1,$G414)</f>
        <v>46303</v>
      </c>
    </row>
    <row r="415" spans="1:19" ht="15" customHeight="1" x14ac:dyDescent="0.25">
      <c r="A415" s="116">
        <v>52397</v>
      </c>
      <c r="B415" s="65" t="s">
        <v>457</v>
      </c>
      <c r="C415" s="65" t="s">
        <v>71</v>
      </c>
      <c r="D415" s="66">
        <v>46303</v>
      </c>
      <c r="E415" s="67">
        <v>1.49</v>
      </c>
      <c r="F415" s="65" t="s">
        <v>285</v>
      </c>
      <c r="G415" s="66">
        <v>46303</v>
      </c>
      <c r="H415">
        <v>40515467</v>
      </c>
      <c r="I415">
        <v>30</v>
      </c>
      <c r="J415" s="65" t="s">
        <v>1191</v>
      </c>
      <c r="K415" s="65" t="s">
        <v>1192</v>
      </c>
      <c r="L415" s="66">
        <v>46303</v>
      </c>
      <c r="M415" s="65" t="s">
        <v>287</v>
      </c>
      <c r="N415" s="65" t="s">
        <v>793</v>
      </c>
      <c r="O415" s="65" t="s">
        <v>289</v>
      </c>
      <c r="P415" s="66">
        <v>46303</v>
      </c>
      <c r="Q415" s="31">
        <f t="shared" si="12"/>
        <v>830</v>
      </c>
      <c r="R415" s="31">
        <f t="shared" si="13"/>
        <v>920</v>
      </c>
      <c r="S415" s="29">
        <f>IF($Q415&lt;Parâmetros!$E$19,$G415-1,$G415)</f>
        <v>46303</v>
      </c>
    </row>
    <row r="416" spans="1:19" ht="15" customHeight="1" x14ac:dyDescent="0.25">
      <c r="A416" s="116">
        <v>52397</v>
      </c>
      <c r="B416" s="65" t="s">
        <v>457</v>
      </c>
      <c r="C416" s="65" t="s">
        <v>71</v>
      </c>
      <c r="D416" s="66">
        <v>46303</v>
      </c>
      <c r="E416" s="67">
        <v>1.1499999999999999</v>
      </c>
      <c r="F416" s="65" t="s">
        <v>285</v>
      </c>
      <c r="G416" s="66">
        <v>46303</v>
      </c>
      <c r="H416">
        <v>40489305</v>
      </c>
      <c r="I416">
        <v>50</v>
      </c>
      <c r="J416" s="65" t="s">
        <v>1193</v>
      </c>
      <c r="K416" s="65" t="s">
        <v>1194</v>
      </c>
      <c r="L416" s="66">
        <v>46303</v>
      </c>
      <c r="M416" s="65" t="s">
        <v>287</v>
      </c>
      <c r="N416" s="65" t="s">
        <v>793</v>
      </c>
      <c r="O416" s="65" t="s">
        <v>289</v>
      </c>
      <c r="P416" s="66">
        <v>46303</v>
      </c>
      <c r="Q416" s="31">
        <f t="shared" si="12"/>
        <v>931</v>
      </c>
      <c r="R416" s="31">
        <f t="shared" si="13"/>
        <v>1000</v>
      </c>
      <c r="S416" s="29">
        <f>IF($Q416&lt;Parâmetros!$E$19,$G416-1,$G416)</f>
        <v>46303</v>
      </c>
    </row>
    <row r="417" spans="1:19" ht="15" customHeight="1" x14ac:dyDescent="0.25">
      <c r="A417" s="116">
        <v>52397</v>
      </c>
      <c r="B417" s="65" t="s">
        <v>457</v>
      </c>
      <c r="C417" s="65" t="s">
        <v>71</v>
      </c>
      <c r="D417" s="66">
        <v>46304</v>
      </c>
      <c r="E417" s="67">
        <v>3.9</v>
      </c>
      <c r="F417" s="65" t="s">
        <v>285</v>
      </c>
      <c r="G417" s="66">
        <v>46304</v>
      </c>
      <c r="H417">
        <v>40489305</v>
      </c>
      <c r="I417">
        <v>50</v>
      </c>
      <c r="J417" s="65" t="s">
        <v>1568</v>
      </c>
      <c r="K417" s="65" t="s">
        <v>1569</v>
      </c>
      <c r="L417" s="66">
        <v>46304</v>
      </c>
      <c r="M417" s="65" t="s">
        <v>287</v>
      </c>
      <c r="N417" s="65" t="s">
        <v>793</v>
      </c>
      <c r="O417" s="65" t="s">
        <v>289</v>
      </c>
      <c r="P417" s="66">
        <v>46304</v>
      </c>
      <c r="Q417" s="31">
        <f t="shared" si="12"/>
        <v>449</v>
      </c>
      <c r="R417" s="31">
        <f t="shared" si="13"/>
        <v>684</v>
      </c>
      <c r="S417" s="29">
        <f>IF($Q417&lt;Parâmetros!$E$19,$G417-1,$G417)</f>
        <v>46304</v>
      </c>
    </row>
    <row r="418" spans="1:19" ht="15" customHeight="1" x14ac:dyDescent="0.25">
      <c r="A418" s="116">
        <v>52397</v>
      </c>
      <c r="B418" s="65" t="s">
        <v>457</v>
      </c>
      <c r="C418" s="65" t="s">
        <v>71</v>
      </c>
      <c r="D418" s="66">
        <v>46304</v>
      </c>
      <c r="E418" s="67">
        <v>3.95</v>
      </c>
      <c r="F418" s="65" t="s">
        <v>285</v>
      </c>
      <c r="G418" s="66">
        <v>46304</v>
      </c>
      <c r="H418">
        <v>40489305</v>
      </c>
      <c r="I418">
        <v>50</v>
      </c>
      <c r="J418" s="65" t="s">
        <v>1570</v>
      </c>
      <c r="K418" s="65" t="s">
        <v>1571</v>
      </c>
      <c r="L418" s="66">
        <v>46304</v>
      </c>
      <c r="M418" s="65" t="s">
        <v>287</v>
      </c>
      <c r="N418" s="65" t="s">
        <v>793</v>
      </c>
      <c r="O418" s="65" t="s">
        <v>289</v>
      </c>
      <c r="P418" s="66">
        <v>46304</v>
      </c>
      <c r="Q418" s="31">
        <f t="shared" si="12"/>
        <v>755</v>
      </c>
      <c r="R418" s="31">
        <f t="shared" si="13"/>
        <v>992</v>
      </c>
      <c r="S418" s="29">
        <f>IF($Q418&lt;Parâmetros!$E$19,$G418-1,$G418)</f>
        <v>46304</v>
      </c>
    </row>
    <row r="419" spans="1:19" ht="15" customHeight="1" x14ac:dyDescent="0.25">
      <c r="A419" s="116">
        <v>52397</v>
      </c>
      <c r="B419" s="65" t="s">
        <v>457</v>
      </c>
      <c r="C419" s="65" t="s">
        <v>71</v>
      </c>
      <c r="D419" s="66">
        <v>46305</v>
      </c>
      <c r="E419" s="67">
        <v>2.2000000000000002</v>
      </c>
      <c r="F419" s="65" t="s">
        <v>285</v>
      </c>
      <c r="G419" s="66">
        <v>46305</v>
      </c>
      <c r="H419">
        <v>40522900</v>
      </c>
      <c r="I419">
        <v>30</v>
      </c>
      <c r="J419" s="65" t="s">
        <v>1704</v>
      </c>
      <c r="K419" s="65" t="s">
        <v>1705</v>
      </c>
      <c r="L419" s="66">
        <v>46305</v>
      </c>
      <c r="M419" s="65" t="s">
        <v>287</v>
      </c>
      <c r="N419" s="65" t="s">
        <v>793</v>
      </c>
      <c r="O419" s="65" t="s">
        <v>289</v>
      </c>
      <c r="P419" s="66">
        <v>46305</v>
      </c>
      <c r="Q419" s="31">
        <f t="shared" si="12"/>
        <v>448</v>
      </c>
      <c r="R419" s="31">
        <f t="shared" si="13"/>
        <v>580</v>
      </c>
      <c r="S419" s="29">
        <f>IF($Q419&lt;Parâmetros!$E$19,$G419-1,$G419)</f>
        <v>46305</v>
      </c>
    </row>
    <row r="420" spans="1:19" ht="15" customHeight="1" x14ac:dyDescent="0.25">
      <c r="A420" s="116">
        <v>52397</v>
      </c>
      <c r="B420" s="65" t="s">
        <v>457</v>
      </c>
      <c r="C420" s="65" t="s">
        <v>71</v>
      </c>
      <c r="D420" s="66">
        <v>46305</v>
      </c>
      <c r="E420" s="67">
        <v>3.05</v>
      </c>
      <c r="F420" s="65" t="s">
        <v>285</v>
      </c>
      <c r="G420" s="66">
        <v>46305</v>
      </c>
      <c r="H420">
        <v>40489305</v>
      </c>
      <c r="I420">
        <v>50</v>
      </c>
      <c r="J420" s="65" t="s">
        <v>1706</v>
      </c>
      <c r="K420" s="65" t="s">
        <v>961</v>
      </c>
      <c r="L420" s="66">
        <v>46305</v>
      </c>
      <c r="M420" s="65" t="s">
        <v>287</v>
      </c>
      <c r="N420" s="65" t="s">
        <v>793</v>
      </c>
      <c r="O420" s="65" t="s">
        <v>289</v>
      </c>
      <c r="P420" s="66">
        <v>46305</v>
      </c>
      <c r="Q420" s="31">
        <f t="shared" si="12"/>
        <v>573</v>
      </c>
      <c r="R420" s="31">
        <f t="shared" si="13"/>
        <v>756</v>
      </c>
      <c r="S420" s="29">
        <f>IF($Q420&lt;Parâmetros!$E$19,$G420-1,$G420)</f>
        <v>46305</v>
      </c>
    </row>
    <row r="421" spans="1:19" ht="15" customHeight="1" x14ac:dyDescent="0.25">
      <c r="A421" s="116">
        <v>52397</v>
      </c>
      <c r="B421" s="65" t="s">
        <v>457</v>
      </c>
      <c r="C421" s="65" t="s">
        <v>71</v>
      </c>
      <c r="D421" s="66">
        <v>46305</v>
      </c>
      <c r="E421" s="67">
        <v>2.89</v>
      </c>
      <c r="F421" s="65" t="s">
        <v>285</v>
      </c>
      <c r="G421" s="66">
        <v>46305</v>
      </c>
      <c r="H421">
        <v>40489305</v>
      </c>
      <c r="I421">
        <v>50</v>
      </c>
      <c r="J421" s="65" t="s">
        <v>1707</v>
      </c>
      <c r="K421" s="65" t="s">
        <v>1708</v>
      </c>
      <c r="L421" s="66">
        <v>46305</v>
      </c>
      <c r="M421" s="65" t="s">
        <v>287</v>
      </c>
      <c r="N421" s="65" t="s">
        <v>793</v>
      </c>
      <c r="O421" s="65" t="s">
        <v>289</v>
      </c>
      <c r="P421" s="66">
        <v>46305</v>
      </c>
      <c r="Q421" s="31">
        <f t="shared" si="12"/>
        <v>759</v>
      </c>
      <c r="R421" s="31">
        <f t="shared" si="13"/>
        <v>932</v>
      </c>
      <c r="S421" s="29">
        <f>IF($Q421&lt;Parâmetros!$E$19,$G421-1,$G421)</f>
        <v>46305</v>
      </c>
    </row>
    <row r="422" spans="1:19" ht="15" customHeight="1" x14ac:dyDescent="0.25">
      <c r="A422" s="116">
        <v>52397</v>
      </c>
      <c r="B422" s="65" t="s">
        <v>457</v>
      </c>
      <c r="C422" s="65" t="s">
        <v>71</v>
      </c>
      <c r="D422" s="66">
        <v>46307</v>
      </c>
      <c r="E422" s="67">
        <v>1.8</v>
      </c>
      <c r="F422" s="65" t="s">
        <v>285</v>
      </c>
      <c r="G422" s="66">
        <v>46307</v>
      </c>
      <c r="H422">
        <v>40520169</v>
      </c>
      <c r="I422">
        <v>20</v>
      </c>
      <c r="J422" s="65" t="s">
        <v>1709</v>
      </c>
      <c r="K422" s="65" t="s">
        <v>1710</v>
      </c>
      <c r="L422" s="66">
        <v>46307</v>
      </c>
      <c r="M422" s="65" t="s">
        <v>287</v>
      </c>
      <c r="N422" s="65" t="s">
        <v>793</v>
      </c>
      <c r="O422" s="65" t="s">
        <v>289</v>
      </c>
      <c r="P422" s="66">
        <v>46307</v>
      </c>
      <c r="Q422" s="31">
        <f t="shared" si="12"/>
        <v>441</v>
      </c>
      <c r="R422" s="31">
        <f t="shared" si="13"/>
        <v>549</v>
      </c>
      <c r="S422" s="29">
        <f>IF($Q422&lt;Parâmetros!$E$19,$G422-1,$G422)</f>
        <v>46307</v>
      </c>
    </row>
    <row r="423" spans="1:19" ht="15" customHeight="1" x14ac:dyDescent="0.25">
      <c r="A423" s="116">
        <v>52397</v>
      </c>
      <c r="B423" s="65" t="s">
        <v>457</v>
      </c>
      <c r="C423" s="65" t="s">
        <v>71</v>
      </c>
      <c r="D423" s="66">
        <v>46307</v>
      </c>
      <c r="E423" s="67">
        <v>1.85</v>
      </c>
      <c r="F423" s="65" t="s">
        <v>285</v>
      </c>
      <c r="G423" s="66">
        <v>46307</v>
      </c>
      <c r="H423">
        <v>40503390</v>
      </c>
      <c r="I423">
        <v>10</v>
      </c>
      <c r="J423" s="65" t="s">
        <v>2335</v>
      </c>
      <c r="K423" s="65" t="s">
        <v>2336</v>
      </c>
      <c r="L423" s="66">
        <v>46307</v>
      </c>
      <c r="M423" s="65" t="s">
        <v>287</v>
      </c>
      <c r="N423" s="65" t="s">
        <v>793</v>
      </c>
      <c r="O423" s="65" t="s">
        <v>289</v>
      </c>
      <c r="P423" s="66">
        <v>46307</v>
      </c>
      <c r="Q423" s="31">
        <f t="shared" si="12"/>
        <v>575</v>
      </c>
      <c r="R423" s="31">
        <f t="shared" si="13"/>
        <v>686</v>
      </c>
      <c r="S423" s="29">
        <f>IF($Q423&lt;Parâmetros!$E$19,$G423-1,$G423)</f>
        <v>46307</v>
      </c>
    </row>
    <row r="424" spans="1:19" ht="15" customHeight="1" x14ac:dyDescent="0.25">
      <c r="A424" s="116">
        <v>52397</v>
      </c>
      <c r="B424" s="65" t="s">
        <v>457</v>
      </c>
      <c r="C424" s="65" t="s">
        <v>71</v>
      </c>
      <c r="D424" s="66">
        <v>46307</v>
      </c>
      <c r="E424" s="67">
        <v>2.85</v>
      </c>
      <c r="F424" s="65" t="s">
        <v>285</v>
      </c>
      <c r="G424" s="66">
        <v>46307</v>
      </c>
      <c r="H424">
        <v>40503390</v>
      </c>
      <c r="I424">
        <v>10</v>
      </c>
      <c r="J424" s="65" t="s">
        <v>2355</v>
      </c>
      <c r="K424" s="65" t="s">
        <v>2356</v>
      </c>
      <c r="L424" s="66">
        <v>46307</v>
      </c>
      <c r="M424" s="65" t="s">
        <v>287</v>
      </c>
      <c r="N424" s="65" t="s">
        <v>793</v>
      </c>
      <c r="O424" s="65" t="s">
        <v>289</v>
      </c>
      <c r="P424" s="66">
        <v>46307</v>
      </c>
      <c r="Q424" s="31">
        <f t="shared" si="12"/>
        <v>758</v>
      </c>
      <c r="R424" s="31">
        <f t="shared" si="13"/>
        <v>929</v>
      </c>
      <c r="S424" s="29">
        <f>IF($Q424&lt;Parâmetros!$E$19,$G424-1,$G424)</f>
        <v>46307</v>
      </c>
    </row>
    <row r="425" spans="1:19" ht="15" customHeight="1" x14ac:dyDescent="0.25">
      <c r="A425" s="116">
        <v>52398</v>
      </c>
      <c r="B425" s="65" t="s">
        <v>459</v>
      </c>
      <c r="C425" s="65" t="s">
        <v>70</v>
      </c>
      <c r="D425" s="66">
        <v>46300</v>
      </c>
      <c r="E425" s="67">
        <v>1.36</v>
      </c>
      <c r="F425" s="65" t="s">
        <v>285</v>
      </c>
      <c r="G425" s="66">
        <v>46299</v>
      </c>
      <c r="H425">
        <v>40516130</v>
      </c>
      <c r="I425">
        <v>10</v>
      </c>
      <c r="J425" s="65" t="s">
        <v>461</v>
      </c>
      <c r="K425" s="65" t="s">
        <v>462</v>
      </c>
      <c r="L425" s="66">
        <v>46300</v>
      </c>
      <c r="M425" s="65" t="s">
        <v>315</v>
      </c>
      <c r="N425">
        <v>3010577</v>
      </c>
      <c r="O425" s="65" t="s">
        <v>289</v>
      </c>
      <c r="P425" s="66">
        <v>46300</v>
      </c>
      <c r="Q425" s="31">
        <f t="shared" si="12"/>
        <v>1376</v>
      </c>
      <c r="R425" s="31">
        <f t="shared" si="13"/>
        <v>17</v>
      </c>
      <c r="S425" s="29">
        <f>IF($Q425&lt;Parâmetros!$E$19,$G425-1,$G425)</f>
        <v>46299</v>
      </c>
    </row>
    <row r="426" spans="1:19" ht="15" customHeight="1" x14ac:dyDescent="0.25">
      <c r="A426" s="116">
        <v>52398</v>
      </c>
      <c r="B426" s="65" t="s">
        <v>459</v>
      </c>
      <c r="C426" s="65" t="s">
        <v>70</v>
      </c>
      <c r="D426" s="66">
        <v>46300</v>
      </c>
      <c r="E426" s="67">
        <v>2.46</v>
      </c>
      <c r="F426" s="65" t="s">
        <v>285</v>
      </c>
      <c r="G426" s="66">
        <v>46300</v>
      </c>
      <c r="H426">
        <v>40522392</v>
      </c>
      <c r="I426">
        <v>10</v>
      </c>
      <c r="J426" s="65" t="s">
        <v>463</v>
      </c>
      <c r="K426" s="65" t="s">
        <v>464</v>
      </c>
      <c r="L426" s="66">
        <v>46300</v>
      </c>
      <c r="M426" s="65" t="s">
        <v>287</v>
      </c>
      <c r="N426" s="65" t="s">
        <v>793</v>
      </c>
      <c r="O426" s="65" t="s">
        <v>289</v>
      </c>
      <c r="P426" s="66">
        <v>46300</v>
      </c>
      <c r="Q426" s="31">
        <f t="shared" si="12"/>
        <v>20</v>
      </c>
      <c r="R426" s="31">
        <f t="shared" si="13"/>
        <v>168</v>
      </c>
      <c r="S426" s="29">
        <f>IF($Q426&lt;Parâmetros!$E$19,$G426-1,$G426)</f>
        <v>46299</v>
      </c>
    </row>
    <row r="427" spans="1:19" ht="15" customHeight="1" x14ac:dyDescent="0.25">
      <c r="A427" s="116">
        <v>52398</v>
      </c>
      <c r="B427" s="65" t="s">
        <v>459</v>
      </c>
      <c r="C427" s="65" t="s">
        <v>70</v>
      </c>
      <c r="D427" s="66">
        <v>46300</v>
      </c>
      <c r="E427" s="67">
        <v>1.84</v>
      </c>
      <c r="F427" s="65" t="s">
        <v>285</v>
      </c>
      <c r="G427" s="66">
        <v>46300</v>
      </c>
      <c r="H427">
        <v>40522620</v>
      </c>
      <c r="I427">
        <v>10</v>
      </c>
      <c r="J427" s="65" t="s">
        <v>465</v>
      </c>
      <c r="K427" s="65" t="s">
        <v>466</v>
      </c>
      <c r="L427" s="66">
        <v>46300</v>
      </c>
      <c r="M427" s="65" t="s">
        <v>287</v>
      </c>
      <c r="N427" s="65" t="s">
        <v>793</v>
      </c>
      <c r="O427" s="65" t="s">
        <v>289</v>
      </c>
      <c r="P427" s="66">
        <v>46300</v>
      </c>
      <c r="Q427" s="31">
        <f t="shared" si="12"/>
        <v>173</v>
      </c>
      <c r="R427" s="31">
        <f t="shared" si="13"/>
        <v>283</v>
      </c>
      <c r="S427" s="29">
        <f>IF($Q427&lt;Parâmetros!$E$19,$G427-1,$G427)</f>
        <v>46299</v>
      </c>
    </row>
    <row r="428" spans="1:19" ht="15" customHeight="1" x14ac:dyDescent="0.25">
      <c r="A428" s="116">
        <v>52398</v>
      </c>
      <c r="B428" s="65" t="s">
        <v>459</v>
      </c>
      <c r="C428" s="65" t="s">
        <v>70</v>
      </c>
      <c r="D428" s="66">
        <v>46300</v>
      </c>
      <c r="E428" s="67">
        <v>1.94</v>
      </c>
      <c r="F428" s="65" t="s">
        <v>285</v>
      </c>
      <c r="G428" s="66">
        <v>46300</v>
      </c>
      <c r="H428">
        <v>40522621</v>
      </c>
      <c r="I428">
        <v>10</v>
      </c>
      <c r="J428" s="65" t="s">
        <v>467</v>
      </c>
      <c r="K428" s="65" t="s">
        <v>468</v>
      </c>
      <c r="L428" s="66">
        <v>46300</v>
      </c>
      <c r="M428" s="65" t="s">
        <v>287</v>
      </c>
      <c r="N428" s="65" t="s">
        <v>793</v>
      </c>
      <c r="O428" s="65" t="s">
        <v>289</v>
      </c>
      <c r="P428" s="66">
        <v>46300</v>
      </c>
      <c r="Q428" s="31">
        <f t="shared" si="12"/>
        <v>292</v>
      </c>
      <c r="R428" s="31">
        <f t="shared" si="13"/>
        <v>408</v>
      </c>
      <c r="S428" s="29">
        <f>IF($Q428&lt;Parâmetros!$E$19,$G428-1,$G428)</f>
        <v>46299</v>
      </c>
    </row>
    <row r="429" spans="1:19" ht="15" customHeight="1" x14ac:dyDescent="0.25">
      <c r="A429" s="116">
        <v>52398</v>
      </c>
      <c r="B429" s="65" t="s">
        <v>459</v>
      </c>
      <c r="C429" s="65" t="s">
        <v>72</v>
      </c>
      <c r="D429" s="66">
        <v>46301</v>
      </c>
      <c r="E429" s="67">
        <v>3.36</v>
      </c>
      <c r="F429" s="65" t="s">
        <v>285</v>
      </c>
      <c r="G429" s="66">
        <v>46300</v>
      </c>
      <c r="H429">
        <v>40522873</v>
      </c>
      <c r="I429">
        <v>10</v>
      </c>
      <c r="J429" s="65" t="s">
        <v>469</v>
      </c>
      <c r="K429" s="65" t="s">
        <v>470</v>
      </c>
      <c r="L429" s="66">
        <v>46301</v>
      </c>
      <c r="M429" s="65" t="s">
        <v>287</v>
      </c>
      <c r="N429" s="65" t="s">
        <v>793</v>
      </c>
      <c r="O429" s="65" t="s">
        <v>289</v>
      </c>
      <c r="P429" s="66">
        <v>46301</v>
      </c>
      <c r="Q429" s="31">
        <f t="shared" si="12"/>
        <v>1415</v>
      </c>
      <c r="R429" s="31">
        <f t="shared" si="13"/>
        <v>177</v>
      </c>
      <c r="S429" s="29">
        <f>IF($Q429&lt;Parâmetros!$E$19,$G429-1,$G429)</f>
        <v>46300</v>
      </c>
    </row>
    <row r="430" spans="1:19" ht="15" customHeight="1" x14ac:dyDescent="0.25">
      <c r="A430" s="116">
        <v>52398</v>
      </c>
      <c r="B430" s="65" t="s">
        <v>459</v>
      </c>
      <c r="C430" s="65" t="s">
        <v>70</v>
      </c>
      <c r="D430" s="66">
        <v>46301</v>
      </c>
      <c r="E430" s="67">
        <v>2.16</v>
      </c>
      <c r="F430" s="65" t="s">
        <v>285</v>
      </c>
      <c r="G430" s="66">
        <v>46301</v>
      </c>
      <c r="H430">
        <v>40522874</v>
      </c>
      <c r="I430">
        <v>10</v>
      </c>
      <c r="J430" s="65" t="s">
        <v>471</v>
      </c>
      <c r="K430" s="65" t="s">
        <v>472</v>
      </c>
      <c r="L430" s="66">
        <v>46301</v>
      </c>
      <c r="M430" s="65" t="s">
        <v>287</v>
      </c>
      <c r="N430" s="65" t="s">
        <v>793</v>
      </c>
      <c r="O430" s="65" t="s">
        <v>289</v>
      </c>
      <c r="P430" s="66">
        <v>46301</v>
      </c>
      <c r="Q430" s="31">
        <f t="shared" si="12"/>
        <v>183</v>
      </c>
      <c r="R430" s="31">
        <f t="shared" si="13"/>
        <v>312</v>
      </c>
      <c r="S430" s="29">
        <f>IF($Q430&lt;Parâmetros!$E$19,$G430-1,$G430)</f>
        <v>46300</v>
      </c>
    </row>
    <row r="431" spans="1:19" ht="15" customHeight="1" x14ac:dyDescent="0.25">
      <c r="A431" s="116">
        <v>52398</v>
      </c>
      <c r="B431" s="65" t="s">
        <v>459</v>
      </c>
      <c r="C431" s="65" t="s">
        <v>70</v>
      </c>
      <c r="D431" s="66">
        <v>46301</v>
      </c>
      <c r="E431" s="67">
        <v>1</v>
      </c>
      <c r="F431" s="65" t="s">
        <v>285</v>
      </c>
      <c r="G431" s="66">
        <v>46301</v>
      </c>
      <c r="H431">
        <v>40521159</v>
      </c>
      <c r="I431">
        <v>10</v>
      </c>
      <c r="J431" s="65" t="s">
        <v>473</v>
      </c>
      <c r="K431" s="65" t="s">
        <v>474</v>
      </c>
      <c r="L431" s="66">
        <v>46301</v>
      </c>
      <c r="M431" s="65" t="s">
        <v>315</v>
      </c>
      <c r="N431">
        <v>3011638</v>
      </c>
      <c r="O431" s="65" t="s">
        <v>289</v>
      </c>
      <c r="P431" s="66">
        <v>46301</v>
      </c>
      <c r="Q431" s="31">
        <f t="shared" si="12"/>
        <v>313</v>
      </c>
      <c r="R431" s="31">
        <f t="shared" si="13"/>
        <v>374</v>
      </c>
      <c r="S431" s="29">
        <f>IF($Q431&lt;Parâmetros!$E$19,$G431-1,$G431)</f>
        <v>46300</v>
      </c>
    </row>
    <row r="432" spans="1:19" ht="15" customHeight="1" x14ac:dyDescent="0.25">
      <c r="A432" s="116">
        <v>52398</v>
      </c>
      <c r="B432" s="65" t="s">
        <v>459</v>
      </c>
      <c r="C432" s="65" t="s">
        <v>70</v>
      </c>
      <c r="D432" s="66">
        <v>46301</v>
      </c>
      <c r="E432" s="67">
        <v>0.56000000000000005</v>
      </c>
      <c r="F432" s="65" t="s">
        <v>285</v>
      </c>
      <c r="G432" s="66">
        <v>46301</v>
      </c>
      <c r="H432">
        <v>40521160</v>
      </c>
      <c r="I432">
        <v>10</v>
      </c>
      <c r="J432" s="65" t="s">
        <v>475</v>
      </c>
      <c r="K432" s="65" t="s">
        <v>476</v>
      </c>
      <c r="L432" s="66">
        <v>46301</v>
      </c>
      <c r="M432" s="65" t="s">
        <v>315</v>
      </c>
      <c r="N432">
        <v>3011634</v>
      </c>
      <c r="O432" s="65" t="s">
        <v>289</v>
      </c>
      <c r="P432" s="66">
        <v>46301</v>
      </c>
      <c r="Q432" s="31">
        <f t="shared" si="12"/>
        <v>376</v>
      </c>
      <c r="R432" s="31">
        <f t="shared" si="13"/>
        <v>410</v>
      </c>
      <c r="S432" s="29">
        <f>IF($Q432&lt;Parâmetros!$E$19,$G432-1,$G432)</f>
        <v>46300</v>
      </c>
    </row>
    <row r="433" spans="1:19" ht="15" customHeight="1" x14ac:dyDescent="0.25">
      <c r="A433" s="116">
        <v>52398</v>
      </c>
      <c r="B433" s="65" t="s">
        <v>459</v>
      </c>
      <c r="C433" s="65" t="s">
        <v>70</v>
      </c>
      <c r="D433" s="66">
        <v>46303</v>
      </c>
      <c r="E433" s="67">
        <v>3.39</v>
      </c>
      <c r="F433" s="65" t="s">
        <v>285</v>
      </c>
      <c r="G433" s="66">
        <v>46303</v>
      </c>
      <c r="H433">
        <v>40521161</v>
      </c>
      <c r="I433">
        <v>10</v>
      </c>
      <c r="J433" s="65" t="s">
        <v>1240</v>
      </c>
      <c r="K433" s="65" t="s">
        <v>1241</v>
      </c>
      <c r="L433" s="66">
        <v>46303</v>
      </c>
      <c r="M433" s="65" t="s">
        <v>315</v>
      </c>
      <c r="N433">
        <v>4000248</v>
      </c>
      <c r="O433" s="65" t="s">
        <v>289</v>
      </c>
      <c r="P433" s="66">
        <v>46303</v>
      </c>
      <c r="Q433" s="31">
        <f t="shared" si="12"/>
        <v>964</v>
      </c>
      <c r="R433" s="31">
        <f t="shared" si="13"/>
        <v>1167</v>
      </c>
      <c r="S433" s="29">
        <f>IF($Q433&lt;Parâmetros!$E$19,$G433-1,$G433)</f>
        <v>46303</v>
      </c>
    </row>
    <row r="434" spans="1:19" ht="15" customHeight="1" x14ac:dyDescent="0.25">
      <c r="A434" s="116">
        <v>52398</v>
      </c>
      <c r="B434" s="65" t="s">
        <v>459</v>
      </c>
      <c r="C434" s="65" t="s">
        <v>70</v>
      </c>
      <c r="D434" s="66">
        <v>46303</v>
      </c>
      <c r="E434" s="67">
        <v>0.76</v>
      </c>
      <c r="F434" s="65" t="s">
        <v>285</v>
      </c>
      <c r="G434" s="66">
        <v>46303</v>
      </c>
      <c r="H434">
        <v>40521162</v>
      </c>
      <c r="I434">
        <v>10</v>
      </c>
      <c r="J434" s="65" t="s">
        <v>1242</v>
      </c>
      <c r="K434" s="65" t="s">
        <v>1243</v>
      </c>
      <c r="L434" s="66">
        <v>46303</v>
      </c>
      <c r="M434" s="65" t="s">
        <v>315</v>
      </c>
      <c r="N434">
        <v>3011630</v>
      </c>
      <c r="O434" s="65" t="s">
        <v>289</v>
      </c>
      <c r="P434" s="66">
        <v>46303</v>
      </c>
      <c r="Q434" s="31">
        <f t="shared" si="12"/>
        <v>1173</v>
      </c>
      <c r="R434" s="31">
        <f t="shared" si="13"/>
        <v>1219</v>
      </c>
      <c r="S434" s="29">
        <f>IF($Q434&lt;Parâmetros!$E$19,$G434-1,$G434)</f>
        <v>46303</v>
      </c>
    </row>
    <row r="435" spans="1:19" ht="15" customHeight="1" x14ac:dyDescent="0.25">
      <c r="A435" s="116">
        <v>52398</v>
      </c>
      <c r="B435" s="65" t="s">
        <v>459</v>
      </c>
      <c r="C435" s="65" t="s">
        <v>70</v>
      </c>
      <c r="D435" s="66">
        <v>46303</v>
      </c>
      <c r="E435" s="67">
        <v>1.83</v>
      </c>
      <c r="F435" s="65" t="s">
        <v>285</v>
      </c>
      <c r="G435" s="66">
        <v>46303</v>
      </c>
      <c r="H435">
        <v>40521179</v>
      </c>
      <c r="I435">
        <v>10</v>
      </c>
      <c r="J435" s="65" t="s">
        <v>1244</v>
      </c>
      <c r="K435" s="65" t="s">
        <v>1245</v>
      </c>
      <c r="L435" s="66">
        <v>46303</v>
      </c>
      <c r="M435" s="65" t="s">
        <v>315</v>
      </c>
      <c r="N435" s="65" t="s">
        <v>793</v>
      </c>
      <c r="O435" s="65" t="s">
        <v>289</v>
      </c>
      <c r="P435" s="66">
        <v>46303</v>
      </c>
      <c r="Q435" s="31">
        <f t="shared" si="12"/>
        <v>1239</v>
      </c>
      <c r="R435" s="31">
        <f t="shared" si="13"/>
        <v>1349</v>
      </c>
      <c r="S435" s="29">
        <f>IF($Q435&lt;Parâmetros!$E$19,$G435-1,$G435)</f>
        <v>46303</v>
      </c>
    </row>
    <row r="436" spans="1:19" ht="15" customHeight="1" x14ac:dyDescent="0.25">
      <c r="A436" s="116">
        <v>52398</v>
      </c>
      <c r="B436" s="65" t="s">
        <v>459</v>
      </c>
      <c r="C436" s="65" t="s">
        <v>70</v>
      </c>
      <c r="D436" s="66">
        <v>46303</v>
      </c>
      <c r="E436" s="67">
        <v>0.45</v>
      </c>
      <c r="F436" s="65" t="s">
        <v>285</v>
      </c>
      <c r="G436" s="66">
        <v>46303</v>
      </c>
      <c r="H436">
        <v>40521181</v>
      </c>
      <c r="I436">
        <v>10</v>
      </c>
      <c r="J436" s="65" t="s">
        <v>1246</v>
      </c>
      <c r="K436" s="65" t="s">
        <v>1247</v>
      </c>
      <c r="L436" s="66">
        <v>46303</v>
      </c>
      <c r="M436" s="65" t="s">
        <v>315</v>
      </c>
      <c r="N436" s="65" t="s">
        <v>793</v>
      </c>
      <c r="O436" s="65" t="s">
        <v>289</v>
      </c>
      <c r="P436" s="66">
        <v>46303</v>
      </c>
      <c r="Q436" s="31">
        <f t="shared" si="12"/>
        <v>1364</v>
      </c>
      <c r="R436" s="31">
        <f t="shared" si="13"/>
        <v>1391</v>
      </c>
      <c r="S436" s="29">
        <f>IF($Q436&lt;Parâmetros!$E$19,$G436-1,$G436)</f>
        <v>46303</v>
      </c>
    </row>
    <row r="437" spans="1:19" ht="15" customHeight="1" x14ac:dyDescent="0.25">
      <c r="A437" s="116">
        <v>52398</v>
      </c>
      <c r="B437" s="65" t="s">
        <v>459</v>
      </c>
      <c r="C437" s="65" t="s">
        <v>70</v>
      </c>
      <c r="D437" s="66">
        <v>46304</v>
      </c>
      <c r="E437" s="67">
        <v>1.46</v>
      </c>
      <c r="F437" s="65" t="s">
        <v>285</v>
      </c>
      <c r="G437" s="66">
        <v>46304</v>
      </c>
      <c r="H437">
        <v>40521182</v>
      </c>
      <c r="I437">
        <v>10</v>
      </c>
      <c r="J437" s="65" t="s">
        <v>1572</v>
      </c>
      <c r="K437" s="65" t="s">
        <v>1573</v>
      </c>
      <c r="L437" s="66">
        <v>46304</v>
      </c>
      <c r="M437" s="65" t="s">
        <v>315</v>
      </c>
      <c r="N437" s="65" t="s">
        <v>793</v>
      </c>
      <c r="O437" s="65" t="s">
        <v>289</v>
      </c>
      <c r="P437" s="66">
        <v>46304</v>
      </c>
      <c r="Q437" s="31">
        <f t="shared" si="12"/>
        <v>930</v>
      </c>
      <c r="R437" s="31">
        <f t="shared" si="13"/>
        <v>1018</v>
      </c>
      <c r="S437" s="29">
        <f>IF($Q437&lt;Parâmetros!$E$19,$G437-1,$G437)</f>
        <v>46304</v>
      </c>
    </row>
    <row r="438" spans="1:19" ht="15" customHeight="1" x14ac:dyDescent="0.25">
      <c r="A438" s="116">
        <v>52398</v>
      </c>
      <c r="B438" s="65" t="s">
        <v>459</v>
      </c>
      <c r="C438" s="65" t="s">
        <v>70</v>
      </c>
      <c r="D438" s="66">
        <v>46304</v>
      </c>
      <c r="E438" s="67">
        <v>2.23</v>
      </c>
      <c r="F438" s="65" t="s">
        <v>285</v>
      </c>
      <c r="G438" s="66">
        <v>46304</v>
      </c>
      <c r="H438">
        <v>40524074</v>
      </c>
      <c r="I438">
        <v>10</v>
      </c>
      <c r="J438" s="65" t="s">
        <v>1574</v>
      </c>
      <c r="K438" s="65" t="s">
        <v>1575</v>
      </c>
      <c r="L438" s="66">
        <v>46304</v>
      </c>
      <c r="M438" s="65" t="s">
        <v>287</v>
      </c>
      <c r="N438">
        <v>3003553</v>
      </c>
      <c r="O438" s="65" t="s">
        <v>289</v>
      </c>
      <c r="P438" s="66">
        <v>46304</v>
      </c>
      <c r="Q438" s="31">
        <f t="shared" si="12"/>
        <v>1020</v>
      </c>
      <c r="R438" s="31">
        <f t="shared" si="13"/>
        <v>1154</v>
      </c>
      <c r="S438" s="29">
        <f>IF($Q438&lt;Parâmetros!$E$19,$G438-1,$G438)</f>
        <v>46304</v>
      </c>
    </row>
    <row r="439" spans="1:19" ht="15" customHeight="1" x14ac:dyDescent="0.25">
      <c r="A439" s="116">
        <v>52398</v>
      </c>
      <c r="B439" s="65" t="s">
        <v>459</v>
      </c>
      <c r="C439" s="65" t="s">
        <v>70</v>
      </c>
      <c r="D439" s="66">
        <v>46304</v>
      </c>
      <c r="E439" s="67">
        <v>2.2400000000000002</v>
      </c>
      <c r="F439" s="65" t="s">
        <v>285</v>
      </c>
      <c r="G439" s="66">
        <v>46304</v>
      </c>
      <c r="H439">
        <v>40524118</v>
      </c>
      <c r="I439">
        <v>10</v>
      </c>
      <c r="J439" s="65" t="s">
        <v>1576</v>
      </c>
      <c r="K439" s="65" t="s">
        <v>1577</v>
      </c>
      <c r="L439" s="66">
        <v>46304</v>
      </c>
      <c r="M439" s="65" t="s">
        <v>287</v>
      </c>
      <c r="N439" s="65" t="s">
        <v>793</v>
      </c>
      <c r="O439" s="65" t="s">
        <v>289</v>
      </c>
      <c r="P439" s="66">
        <v>46304</v>
      </c>
      <c r="Q439" s="31">
        <f t="shared" si="12"/>
        <v>1156</v>
      </c>
      <c r="R439" s="31">
        <f t="shared" si="13"/>
        <v>1290</v>
      </c>
      <c r="S439" s="29">
        <f>IF($Q439&lt;Parâmetros!$E$19,$G439-1,$G439)</f>
        <v>46304</v>
      </c>
    </row>
    <row r="440" spans="1:19" ht="15" customHeight="1" x14ac:dyDescent="0.25">
      <c r="A440" s="116">
        <v>52398</v>
      </c>
      <c r="B440" s="65" t="s">
        <v>459</v>
      </c>
      <c r="C440" s="65" t="s">
        <v>70</v>
      </c>
      <c r="D440" s="66">
        <v>46304</v>
      </c>
      <c r="E440" s="67">
        <v>0.7</v>
      </c>
      <c r="F440" s="65" t="s">
        <v>285</v>
      </c>
      <c r="G440" s="66">
        <v>46304</v>
      </c>
      <c r="H440">
        <v>40524119</v>
      </c>
      <c r="I440">
        <v>10</v>
      </c>
      <c r="J440" s="65" t="s">
        <v>1578</v>
      </c>
      <c r="K440" s="65" t="s">
        <v>1579</v>
      </c>
      <c r="L440" s="66">
        <v>46304</v>
      </c>
      <c r="M440" s="65" t="s">
        <v>287</v>
      </c>
      <c r="N440" s="65" t="s">
        <v>793</v>
      </c>
      <c r="O440" s="65" t="s">
        <v>289</v>
      </c>
      <c r="P440" s="66">
        <v>46304</v>
      </c>
      <c r="Q440" s="31">
        <f t="shared" si="12"/>
        <v>1293</v>
      </c>
      <c r="R440" s="31">
        <f t="shared" si="13"/>
        <v>1335</v>
      </c>
      <c r="S440" s="29">
        <f>IF($Q440&lt;Parâmetros!$E$19,$G440-1,$G440)</f>
        <v>46304</v>
      </c>
    </row>
    <row r="441" spans="1:19" ht="15" customHeight="1" x14ac:dyDescent="0.25">
      <c r="A441" s="116">
        <v>52398</v>
      </c>
      <c r="B441" s="65" t="s">
        <v>459</v>
      </c>
      <c r="C441" s="65" t="s">
        <v>70</v>
      </c>
      <c r="D441" s="66">
        <v>46304</v>
      </c>
      <c r="E441" s="67">
        <v>0.56000000000000005</v>
      </c>
      <c r="F441" s="65" t="s">
        <v>285</v>
      </c>
      <c r="G441" s="66">
        <v>46304</v>
      </c>
      <c r="H441">
        <v>40521183</v>
      </c>
      <c r="I441">
        <v>10</v>
      </c>
      <c r="J441" s="65" t="s">
        <v>1580</v>
      </c>
      <c r="K441" s="65" t="s">
        <v>1581</v>
      </c>
      <c r="L441" s="66">
        <v>46304</v>
      </c>
      <c r="M441" s="65" t="s">
        <v>315</v>
      </c>
      <c r="N441" s="65" t="s">
        <v>793</v>
      </c>
      <c r="O441" s="65" t="s">
        <v>289</v>
      </c>
      <c r="P441" s="66">
        <v>46304</v>
      </c>
      <c r="Q441" s="31">
        <f t="shared" si="12"/>
        <v>1340</v>
      </c>
      <c r="R441" s="31">
        <f t="shared" si="13"/>
        <v>1374</v>
      </c>
      <c r="S441" s="29">
        <f>IF($Q441&lt;Parâmetros!$E$19,$G441-1,$G441)</f>
        <v>46304</v>
      </c>
    </row>
    <row r="442" spans="1:19" ht="15" customHeight="1" x14ac:dyDescent="0.25">
      <c r="A442" s="116">
        <v>52398</v>
      </c>
      <c r="B442" s="65" t="s">
        <v>459</v>
      </c>
      <c r="C442" s="65" t="s">
        <v>70</v>
      </c>
      <c r="D442" s="66">
        <v>46306</v>
      </c>
      <c r="E442" s="67">
        <v>1.42</v>
      </c>
      <c r="F442" s="65" t="s">
        <v>285</v>
      </c>
      <c r="G442" s="66">
        <v>46305</v>
      </c>
      <c r="H442">
        <v>40521184</v>
      </c>
      <c r="I442">
        <v>10</v>
      </c>
      <c r="J442" s="65" t="s">
        <v>1811</v>
      </c>
      <c r="K442" s="65" t="s">
        <v>1812</v>
      </c>
      <c r="L442" s="66">
        <v>46306</v>
      </c>
      <c r="M442" s="65" t="s">
        <v>315</v>
      </c>
      <c r="N442">
        <v>3002699</v>
      </c>
      <c r="O442" s="65" t="s">
        <v>289</v>
      </c>
      <c r="P442" s="66">
        <v>46306</v>
      </c>
      <c r="Q442" s="31">
        <f t="shared" si="12"/>
        <v>1401</v>
      </c>
      <c r="R442" s="31">
        <f t="shared" si="13"/>
        <v>46</v>
      </c>
      <c r="S442" s="29">
        <f>IF($Q442&lt;Parâmetros!$E$19,$G442-1,$G442)</f>
        <v>46305</v>
      </c>
    </row>
    <row r="443" spans="1:19" ht="15" customHeight="1" x14ac:dyDescent="0.25">
      <c r="A443" s="116">
        <v>52398</v>
      </c>
      <c r="B443" s="65" t="s">
        <v>459</v>
      </c>
      <c r="C443" s="65" t="s">
        <v>70</v>
      </c>
      <c r="D443" s="66">
        <v>46306</v>
      </c>
      <c r="E443" s="67">
        <v>0.67</v>
      </c>
      <c r="F443" s="65" t="s">
        <v>285</v>
      </c>
      <c r="G443" s="66">
        <v>46306</v>
      </c>
      <c r="H443">
        <v>40521185</v>
      </c>
      <c r="I443">
        <v>10</v>
      </c>
      <c r="J443" s="65" t="s">
        <v>1813</v>
      </c>
      <c r="K443" s="65" t="s">
        <v>1814</v>
      </c>
      <c r="L443" s="66">
        <v>46306</v>
      </c>
      <c r="M443" s="65" t="s">
        <v>315</v>
      </c>
      <c r="N443">
        <v>3010186</v>
      </c>
      <c r="O443" s="65" t="s">
        <v>289</v>
      </c>
      <c r="P443" s="66">
        <v>46306</v>
      </c>
      <c r="Q443" s="31">
        <f t="shared" si="12"/>
        <v>121</v>
      </c>
      <c r="R443" s="31">
        <f t="shared" si="13"/>
        <v>162</v>
      </c>
      <c r="S443" s="29">
        <f>IF($Q443&lt;Parâmetros!$E$19,$G443-1,$G443)</f>
        <v>46305</v>
      </c>
    </row>
    <row r="444" spans="1:19" ht="15" customHeight="1" x14ac:dyDescent="0.25">
      <c r="A444" s="116">
        <v>52398</v>
      </c>
      <c r="B444" s="65" t="s">
        <v>459</v>
      </c>
      <c r="C444" s="65" t="s">
        <v>70</v>
      </c>
      <c r="D444" s="66">
        <v>46306</v>
      </c>
      <c r="E444" s="67">
        <v>1.24</v>
      </c>
      <c r="F444" s="65" t="s">
        <v>285</v>
      </c>
      <c r="G444" s="66">
        <v>46306</v>
      </c>
      <c r="H444">
        <v>40524073</v>
      </c>
      <c r="I444">
        <v>10</v>
      </c>
      <c r="J444" s="65" t="s">
        <v>1815</v>
      </c>
      <c r="K444" s="65" t="s">
        <v>1816</v>
      </c>
      <c r="L444" s="66">
        <v>46306</v>
      </c>
      <c r="M444" s="65" t="s">
        <v>287</v>
      </c>
      <c r="N444" s="65" t="s">
        <v>793</v>
      </c>
      <c r="O444" s="65" t="s">
        <v>289</v>
      </c>
      <c r="P444" s="66">
        <v>46306</v>
      </c>
      <c r="Q444" s="31">
        <f t="shared" si="12"/>
        <v>163</v>
      </c>
      <c r="R444" s="31">
        <f t="shared" si="13"/>
        <v>237</v>
      </c>
      <c r="S444" s="29">
        <f>IF($Q444&lt;Parâmetros!$E$19,$G444-1,$G444)</f>
        <v>46305</v>
      </c>
    </row>
    <row r="445" spans="1:19" ht="15" customHeight="1" x14ac:dyDescent="0.25">
      <c r="A445" s="116">
        <v>52398</v>
      </c>
      <c r="B445" s="65" t="s">
        <v>459</v>
      </c>
      <c r="C445" s="65" t="s">
        <v>70</v>
      </c>
      <c r="D445" s="66">
        <v>46307</v>
      </c>
      <c r="E445" s="67">
        <v>1.94</v>
      </c>
      <c r="F445" s="65" t="s">
        <v>285</v>
      </c>
      <c r="G445" s="66">
        <v>46306</v>
      </c>
      <c r="H445">
        <v>40524858</v>
      </c>
      <c r="I445">
        <v>10</v>
      </c>
      <c r="J445" s="65" t="s">
        <v>1817</v>
      </c>
      <c r="K445" s="65" t="s">
        <v>1818</v>
      </c>
      <c r="L445" s="66">
        <v>46307</v>
      </c>
      <c r="M445" s="65" t="s">
        <v>287</v>
      </c>
      <c r="N445" s="65" t="s">
        <v>793</v>
      </c>
      <c r="O445" s="65" t="s">
        <v>289</v>
      </c>
      <c r="P445" s="66">
        <v>46307</v>
      </c>
      <c r="Q445" s="31">
        <f t="shared" si="12"/>
        <v>1430</v>
      </c>
      <c r="R445" s="31">
        <f t="shared" si="13"/>
        <v>107</v>
      </c>
      <c r="S445" s="29">
        <f>IF($Q445&lt;Parâmetros!$E$19,$G445-1,$G445)</f>
        <v>46306</v>
      </c>
    </row>
    <row r="446" spans="1:19" ht="15" customHeight="1" x14ac:dyDescent="0.25">
      <c r="A446" s="116">
        <v>52398</v>
      </c>
      <c r="B446" s="65" t="s">
        <v>459</v>
      </c>
      <c r="C446" s="65" t="s">
        <v>70</v>
      </c>
      <c r="D446" s="66">
        <v>46307</v>
      </c>
      <c r="E446" s="67">
        <v>0.7</v>
      </c>
      <c r="F446" s="65" t="s">
        <v>285</v>
      </c>
      <c r="G446" s="66">
        <v>46307</v>
      </c>
      <c r="H446">
        <v>40521837</v>
      </c>
      <c r="I446">
        <v>10</v>
      </c>
      <c r="J446" s="65" t="s">
        <v>1819</v>
      </c>
      <c r="K446" s="65" t="s">
        <v>1820</v>
      </c>
      <c r="L446" s="66">
        <v>46307</v>
      </c>
      <c r="M446" s="65" t="s">
        <v>287</v>
      </c>
      <c r="N446" s="65" t="s">
        <v>793</v>
      </c>
      <c r="O446" s="65" t="s">
        <v>289</v>
      </c>
      <c r="P446" s="66">
        <v>46307</v>
      </c>
      <c r="Q446" s="31">
        <f t="shared" si="12"/>
        <v>112</v>
      </c>
      <c r="R446" s="31">
        <f t="shared" si="13"/>
        <v>154</v>
      </c>
      <c r="S446" s="29">
        <f>IF($Q446&lt;Parâmetros!$E$19,$G446-1,$G446)</f>
        <v>46306</v>
      </c>
    </row>
    <row r="447" spans="1:19" ht="15" customHeight="1" x14ac:dyDescent="0.25">
      <c r="A447" s="116">
        <v>52398</v>
      </c>
      <c r="B447" s="65" t="s">
        <v>459</v>
      </c>
      <c r="C447" s="65" t="s">
        <v>70</v>
      </c>
      <c r="D447" s="66">
        <v>46307</v>
      </c>
      <c r="E447" s="67">
        <v>2.9</v>
      </c>
      <c r="F447" s="65" t="s">
        <v>285</v>
      </c>
      <c r="G447" s="66">
        <v>46307</v>
      </c>
      <c r="H447">
        <v>40521186</v>
      </c>
      <c r="I447">
        <v>10</v>
      </c>
      <c r="J447" s="65" t="s">
        <v>1821</v>
      </c>
      <c r="K447" s="65" t="s">
        <v>1822</v>
      </c>
      <c r="L447" s="66">
        <v>46307</v>
      </c>
      <c r="M447" s="65" t="s">
        <v>315</v>
      </c>
      <c r="N447">
        <v>3010577</v>
      </c>
      <c r="O447" s="65" t="s">
        <v>289</v>
      </c>
      <c r="P447" s="66">
        <v>46307</v>
      </c>
      <c r="Q447" s="31">
        <f t="shared" si="12"/>
        <v>159</v>
      </c>
      <c r="R447" s="31">
        <f t="shared" si="13"/>
        <v>333</v>
      </c>
      <c r="S447" s="29">
        <f>IF($Q447&lt;Parâmetros!$E$19,$G447-1,$G447)</f>
        <v>46306</v>
      </c>
    </row>
    <row r="448" spans="1:19" ht="15" customHeight="1" x14ac:dyDescent="0.25">
      <c r="A448" s="116">
        <v>52398</v>
      </c>
      <c r="B448" s="65" t="s">
        <v>459</v>
      </c>
      <c r="C448" s="65" t="s">
        <v>70</v>
      </c>
      <c r="D448" s="66">
        <v>46307</v>
      </c>
      <c r="E448" s="67">
        <v>1.1399999999999999</v>
      </c>
      <c r="F448" s="65" t="s">
        <v>285</v>
      </c>
      <c r="G448" s="66">
        <v>46307</v>
      </c>
      <c r="H448">
        <v>40525087</v>
      </c>
      <c r="I448">
        <v>10</v>
      </c>
      <c r="J448" s="65" t="s">
        <v>1823</v>
      </c>
      <c r="K448" s="65" t="s">
        <v>1824</v>
      </c>
      <c r="L448" s="66">
        <v>46307</v>
      </c>
      <c r="M448" s="65" t="s">
        <v>287</v>
      </c>
      <c r="N448" s="65" t="s">
        <v>793</v>
      </c>
      <c r="O448" s="65" t="s">
        <v>289</v>
      </c>
      <c r="P448" s="66">
        <v>46307</v>
      </c>
      <c r="Q448" s="31">
        <f t="shared" ref="Q448:Q511" si="14">IFERROR(VALUE(LEFT($J448,2))*60+VALUE(MID($J448,4,2)),9999)</f>
        <v>337</v>
      </c>
      <c r="R448" s="31">
        <f t="shared" ref="R448:R511" si="15">IFERROR(VALUE(LEFT($K448,2))*60+VALUE(MID($K448,4,2)),"")</f>
        <v>405</v>
      </c>
      <c r="S448" s="29">
        <f>IF($Q448&lt;Parâmetros!$E$19,$G448-1,$G448)</f>
        <v>46306</v>
      </c>
    </row>
    <row r="449" spans="1:19" ht="15" customHeight="1" x14ac:dyDescent="0.25">
      <c r="A449" s="116">
        <v>52484</v>
      </c>
      <c r="B449" s="65" t="s">
        <v>487</v>
      </c>
      <c r="C449" s="65" t="s">
        <v>76</v>
      </c>
      <c r="D449" s="66">
        <v>46301</v>
      </c>
      <c r="E449" s="67">
        <v>1.54</v>
      </c>
      <c r="F449" s="65" t="s">
        <v>285</v>
      </c>
      <c r="G449" s="66">
        <v>46300</v>
      </c>
      <c r="H449">
        <v>40520170</v>
      </c>
      <c r="I449">
        <v>10</v>
      </c>
      <c r="J449" s="65" t="s">
        <v>846</v>
      </c>
      <c r="K449" s="65" t="s">
        <v>717</v>
      </c>
      <c r="L449" s="66">
        <v>46300</v>
      </c>
      <c r="M449" s="65" t="s">
        <v>287</v>
      </c>
      <c r="N449" s="65" t="s">
        <v>793</v>
      </c>
      <c r="O449" s="65" t="s">
        <v>289</v>
      </c>
      <c r="P449" s="66">
        <v>46301</v>
      </c>
      <c r="Q449" s="31">
        <f t="shared" si="14"/>
        <v>448</v>
      </c>
      <c r="R449" s="31">
        <f t="shared" si="15"/>
        <v>540</v>
      </c>
      <c r="S449" s="29">
        <f>IF($Q449&lt;Parâmetros!$E$19,$G449-1,$G449)</f>
        <v>46300</v>
      </c>
    </row>
    <row r="450" spans="1:19" ht="15" customHeight="1" x14ac:dyDescent="0.25">
      <c r="A450" s="116">
        <v>52484</v>
      </c>
      <c r="B450" s="65" t="s">
        <v>487</v>
      </c>
      <c r="C450" s="65" t="s">
        <v>76</v>
      </c>
      <c r="D450" s="66">
        <v>46301</v>
      </c>
      <c r="E450" s="67">
        <v>2.04</v>
      </c>
      <c r="F450" s="65" t="s">
        <v>285</v>
      </c>
      <c r="G450" s="66">
        <v>46300</v>
      </c>
      <c r="H450">
        <v>40518050</v>
      </c>
      <c r="I450">
        <v>20</v>
      </c>
      <c r="J450" s="65" t="s">
        <v>847</v>
      </c>
      <c r="K450" s="65" t="s">
        <v>389</v>
      </c>
      <c r="L450" s="66">
        <v>46300</v>
      </c>
      <c r="M450" s="65" t="s">
        <v>287</v>
      </c>
      <c r="N450" s="65" t="s">
        <v>793</v>
      </c>
      <c r="O450" s="65" t="s">
        <v>289</v>
      </c>
      <c r="P450" s="66">
        <v>46301</v>
      </c>
      <c r="Q450" s="31">
        <f t="shared" si="14"/>
        <v>567</v>
      </c>
      <c r="R450" s="31">
        <f t="shared" si="15"/>
        <v>690</v>
      </c>
      <c r="S450" s="29">
        <f>IF($Q450&lt;Parâmetros!$E$19,$G450-1,$G450)</f>
        <v>46300</v>
      </c>
    </row>
    <row r="451" spans="1:19" ht="15" customHeight="1" x14ac:dyDescent="0.25">
      <c r="A451" s="116">
        <v>52484</v>
      </c>
      <c r="B451" s="65" t="s">
        <v>487</v>
      </c>
      <c r="C451" s="65" t="s">
        <v>76</v>
      </c>
      <c r="D451" s="66">
        <v>46301</v>
      </c>
      <c r="E451" s="67">
        <v>1</v>
      </c>
      <c r="F451" s="65" t="s">
        <v>285</v>
      </c>
      <c r="G451" s="66">
        <v>46300</v>
      </c>
      <c r="H451">
        <v>40520475</v>
      </c>
      <c r="I451">
        <v>10</v>
      </c>
      <c r="J451" s="65" t="s">
        <v>848</v>
      </c>
      <c r="K451" s="65" t="s">
        <v>849</v>
      </c>
      <c r="L451" s="66">
        <v>46300</v>
      </c>
      <c r="M451" s="65" t="s">
        <v>287</v>
      </c>
      <c r="N451" s="65" t="s">
        <v>793</v>
      </c>
      <c r="O451" s="65" t="s">
        <v>289</v>
      </c>
      <c r="P451" s="66">
        <v>46301</v>
      </c>
      <c r="Q451" s="31">
        <f t="shared" si="14"/>
        <v>759</v>
      </c>
      <c r="R451" s="31">
        <f t="shared" si="15"/>
        <v>819</v>
      </c>
      <c r="S451" s="29">
        <f>IF($Q451&lt;Parâmetros!$E$19,$G451-1,$G451)</f>
        <v>46300</v>
      </c>
    </row>
    <row r="452" spans="1:19" ht="15" customHeight="1" x14ac:dyDescent="0.25">
      <c r="A452" s="116">
        <v>52484</v>
      </c>
      <c r="B452" s="65" t="s">
        <v>487</v>
      </c>
      <c r="C452" s="65" t="s">
        <v>76</v>
      </c>
      <c r="D452" s="66">
        <v>46301</v>
      </c>
      <c r="E452" s="67">
        <v>1.92</v>
      </c>
      <c r="F452" s="65" t="s">
        <v>285</v>
      </c>
      <c r="G452" s="66">
        <v>46300</v>
      </c>
      <c r="H452">
        <v>40520765</v>
      </c>
      <c r="I452">
        <v>10</v>
      </c>
      <c r="J452" s="65" t="s">
        <v>850</v>
      </c>
      <c r="K452" s="65" t="s">
        <v>851</v>
      </c>
      <c r="L452" s="66">
        <v>46300</v>
      </c>
      <c r="M452" s="65" t="s">
        <v>287</v>
      </c>
      <c r="N452" s="65" t="s">
        <v>793</v>
      </c>
      <c r="O452" s="65" t="s">
        <v>289</v>
      </c>
      <c r="P452" s="66">
        <v>46301</v>
      </c>
      <c r="Q452" s="31">
        <f t="shared" si="14"/>
        <v>836</v>
      </c>
      <c r="R452" s="31">
        <f t="shared" si="15"/>
        <v>952</v>
      </c>
      <c r="S452" s="29">
        <f>IF($Q452&lt;Parâmetros!$E$19,$G452-1,$G452)</f>
        <v>46300</v>
      </c>
    </row>
    <row r="453" spans="1:19" ht="15" customHeight="1" x14ac:dyDescent="0.25">
      <c r="A453" s="116">
        <v>52484</v>
      </c>
      <c r="B453" s="65" t="s">
        <v>487</v>
      </c>
      <c r="C453" s="65" t="s">
        <v>76</v>
      </c>
      <c r="D453" s="66">
        <v>46303</v>
      </c>
      <c r="E453" s="67">
        <v>3.97</v>
      </c>
      <c r="F453" s="65" t="s">
        <v>285</v>
      </c>
      <c r="G453" s="66">
        <v>46301</v>
      </c>
      <c r="H453">
        <v>40518326</v>
      </c>
      <c r="I453">
        <v>20</v>
      </c>
      <c r="J453" s="65" t="s">
        <v>1248</v>
      </c>
      <c r="K453" s="65" t="s">
        <v>1249</v>
      </c>
      <c r="L453" s="66">
        <v>46301</v>
      </c>
      <c r="M453" s="65" t="s">
        <v>287</v>
      </c>
      <c r="N453" s="65" t="s">
        <v>793</v>
      </c>
      <c r="O453" s="65" t="s">
        <v>289</v>
      </c>
      <c r="P453" s="66">
        <v>46303</v>
      </c>
      <c r="Q453" s="31">
        <f t="shared" si="14"/>
        <v>451</v>
      </c>
      <c r="R453" s="31">
        <f t="shared" si="15"/>
        <v>690</v>
      </c>
      <c r="S453" s="29">
        <f>IF($Q453&lt;Parâmetros!$E$19,$G453-1,$G453)</f>
        <v>46301</v>
      </c>
    </row>
    <row r="454" spans="1:19" ht="15" customHeight="1" x14ac:dyDescent="0.25">
      <c r="A454" s="116">
        <v>52484</v>
      </c>
      <c r="B454" s="65" t="s">
        <v>487</v>
      </c>
      <c r="C454" s="65" t="s">
        <v>76</v>
      </c>
      <c r="D454" s="66">
        <v>46303</v>
      </c>
      <c r="E454" s="67">
        <v>1.6</v>
      </c>
      <c r="F454" s="65" t="s">
        <v>285</v>
      </c>
      <c r="G454" s="66">
        <v>46301</v>
      </c>
      <c r="H454">
        <v>40516526</v>
      </c>
      <c r="I454">
        <v>20</v>
      </c>
      <c r="J454" s="65" t="s">
        <v>1250</v>
      </c>
      <c r="K454" s="65" t="s">
        <v>1251</v>
      </c>
      <c r="L454" s="66">
        <v>46301</v>
      </c>
      <c r="M454" s="65" t="s">
        <v>287</v>
      </c>
      <c r="N454" s="65" t="s">
        <v>793</v>
      </c>
      <c r="O454" s="65" t="s">
        <v>289</v>
      </c>
      <c r="P454" s="66">
        <v>46303</v>
      </c>
      <c r="Q454" s="31">
        <f t="shared" si="14"/>
        <v>760</v>
      </c>
      <c r="R454" s="31">
        <f t="shared" si="15"/>
        <v>856</v>
      </c>
      <c r="S454" s="29">
        <f>IF($Q454&lt;Parâmetros!$E$19,$G454-1,$G454)</f>
        <v>46301</v>
      </c>
    </row>
    <row r="455" spans="1:19" ht="15" customHeight="1" x14ac:dyDescent="0.25">
      <c r="A455" s="116">
        <v>52484</v>
      </c>
      <c r="B455" s="65" t="s">
        <v>487</v>
      </c>
      <c r="C455" s="65" t="s">
        <v>76</v>
      </c>
      <c r="D455" s="66">
        <v>46303</v>
      </c>
      <c r="E455" s="67">
        <v>2.02</v>
      </c>
      <c r="F455" s="65" t="s">
        <v>285</v>
      </c>
      <c r="G455" s="66">
        <v>46301</v>
      </c>
      <c r="H455">
        <v>40516799</v>
      </c>
      <c r="I455">
        <v>20</v>
      </c>
      <c r="J455" s="65" t="s">
        <v>1252</v>
      </c>
      <c r="K455" s="65" t="s">
        <v>1253</v>
      </c>
      <c r="L455" s="66">
        <v>46301</v>
      </c>
      <c r="M455" s="65" t="s">
        <v>287</v>
      </c>
      <c r="N455" s="65" t="s">
        <v>793</v>
      </c>
      <c r="O455" s="65" t="s">
        <v>289</v>
      </c>
      <c r="P455" s="66">
        <v>46303</v>
      </c>
      <c r="Q455" s="31">
        <f t="shared" si="14"/>
        <v>873</v>
      </c>
      <c r="R455" s="31">
        <f t="shared" si="15"/>
        <v>995</v>
      </c>
      <c r="S455" s="29">
        <f>IF($Q455&lt;Parâmetros!$E$19,$G455-1,$G455)</f>
        <v>46301</v>
      </c>
    </row>
    <row r="456" spans="1:19" ht="15" customHeight="1" x14ac:dyDescent="0.25">
      <c r="A456" s="116">
        <v>52484</v>
      </c>
      <c r="B456" s="65" t="s">
        <v>487</v>
      </c>
      <c r="C456" s="65" t="s">
        <v>76</v>
      </c>
      <c r="D456" s="66">
        <v>46303</v>
      </c>
      <c r="E456" s="67">
        <v>4.03</v>
      </c>
      <c r="F456" s="65" t="s">
        <v>285</v>
      </c>
      <c r="G456" s="66">
        <v>46302</v>
      </c>
      <c r="H456">
        <v>40488314</v>
      </c>
      <c r="I456">
        <v>40</v>
      </c>
      <c r="J456" s="65" t="s">
        <v>1254</v>
      </c>
      <c r="K456" s="65" t="s">
        <v>1255</v>
      </c>
      <c r="L456" s="66">
        <v>46302</v>
      </c>
      <c r="M456" s="65" t="s">
        <v>287</v>
      </c>
      <c r="N456" s="65" t="s">
        <v>793</v>
      </c>
      <c r="O456" s="65" t="s">
        <v>289</v>
      </c>
      <c r="P456" s="66">
        <v>46303</v>
      </c>
      <c r="Q456" s="31">
        <f t="shared" si="14"/>
        <v>448</v>
      </c>
      <c r="R456" s="31">
        <f t="shared" si="15"/>
        <v>690</v>
      </c>
      <c r="S456" s="29">
        <f>IF($Q456&lt;Parâmetros!$E$19,$G456-1,$G456)</f>
        <v>46302</v>
      </c>
    </row>
    <row r="457" spans="1:19" ht="15" customHeight="1" x14ac:dyDescent="0.25">
      <c r="A457" s="116">
        <v>52484</v>
      </c>
      <c r="B457" s="65" t="s">
        <v>487</v>
      </c>
      <c r="C457" s="65" t="s">
        <v>76</v>
      </c>
      <c r="D457" s="66">
        <v>46303</v>
      </c>
      <c r="E457" s="67">
        <v>3.97</v>
      </c>
      <c r="F457" s="65" t="s">
        <v>285</v>
      </c>
      <c r="G457" s="66">
        <v>46302</v>
      </c>
      <c r="H457">
        <v>40488314</v>
      </c>
      <c r="I457">
        <v>40</v>
      </c>
      <c r="J457" s="65" t="s">
        <v>1256</v>
      </c>
      <c r="K457" s="65" t="s">
        <v>1257</v>
      </c>
      <c r="L457" s="66">
        <v>46302</v>
      </c>
      <c r="M457" s="65" t="s">
        <v>287</v>
      </c>
      <c r="N457" s="65" t="s">
        <v>793</v>
      </c>
      <c r="O457" s="65" t="s">
        <v>289</v>
      </c>
      <c r="P457" s="66">
        <v>46303</v>
      </c>
      <c r="Q457" s="31">
        <f t="shared" si="14"/>
        <v>760</v>
      </c>
      <c r="R457" s="31">
        <f t="shared" si="15"/>
        <v>998</v>
      </c>
      <c r="S457" s="29">
        <f>IF($Q457&lt;Parâmetros!$E$19,$G457-1,$G457)</f>
        <v>46302</v>
      </c>
    </row>
    <row r="458" spans="1:19" ht="15" customHeight="1" x14ac:dyDescent="0.25">
      <c r="A458" s="116">
        <v>52498</v>
      </c>
      <c r="B458" s="65" t="s">
        <v>59</v>
      </c>
      <c r="C458" s="65" t="s">
        <v>72</v>
      </c>
      <c r="D458" s="66">
        <v>46300</v>
      </c>
      <c r="E458" s="67">
        <v>0.59</v>
      </c>
      <c r="F458" s="65" t="s">
        <v>285</v>
      </c>
      <c r="G458" s="66">
        <v>46296</v>
      </c>
      <c r="H458">
        <v>40520754</v>
      </c>
      <c r="I458">
        <v>10</v>
      </c>
      <c r="J458" s="65" t="s">
        <v>496</v>
      </c>
      <c r="K458" s="65" t="s">
        <v>497</v>
      </c>
      <c r="L458" s="66">
        <v>46296</v>
      </c>
      <c r="M458" s="65" t="s">
        <v>287</v>
      </c>
      <c r="N458" s="65" t="s">
        <v>793</v>
      </c>
      <c r="O458" s="65" t="s">
        <v>289</v>
      </c>
      <c r="P458" s="66">
        <v>46300</v>
      </c>
      <c r="Q458" s="31">
        <f t="shared" si="14"/>
        <v>1355</v>
      </c>
      <c r="R458" s="31">
        <f t="shared" si="15"/>
        <v>1390</v>
      </c>
      <c r="S458" s="29">
        <f>IF($Q458&lt;Parâmetros!$E$19,$G458-1,$G458)</f>
        <v>46296</v>
      </c>
    </row>
    <row r="459" spans="1:19" ht="15" customHeight="1" x14ac:dyDescent="0.25">
      <c r="A459" s="116">
        <v>52498</v>
      </c>
      <c r="B459" s="65" t="s">
        <v>59</v>
      </c>
      <c r="C459" s="65" t="s">
        <v>72</v>
      </c>
      <c r="D459" s="66">
        <v>46300</v>
      </c>
      <c r="E459" s="67">
        <v>7.31</v>
      </c>
      <c r="F459" s="65" t="s">
        <v>285</v>
      </c>
      <c r="G459" s="66">
        <v>46297</v>
      </c>
      <c r="H459">
        <v>40522370</v>
      </c>
      <c r="I459">
        <v>10</v>
      </c>
      <c r="J459" s="65" t="s">
        <v>498</v>
      </c>
      <c r="K459" s="65" t="s">
        <v>499</v>
      </c>
      <c r="L459" s="66">
        <v>46297</v>
      </c>
      <c r="M459" s="65" t="s">
        <v>287</v>
      </c>
      <c r="N459" s="65" t="s">
        <v>793</v>
      </c>
      <c r="O459" s="65" t="s">
        <v>289</v>
      </c>
      <c r="P459" s="66">
        <v>46300</v>
      </c>
      <c r="Q459" s="31">
        <f t="shared" si="14"/>
        <v>941</v>
      </c>
      <c r="R459" s="31">
        <f t="shared" si="15"/>
        <v>1380</v>
      </c>
      <c r="S459" s="29">
        <f>IF($Q459&lt;Parâmetros!$E$19,$G459-1,$G459)</f>
        <v>46297</v>
      </c>
    </row>
    <row r="460" spans="1:19" ht="15" customHeight="1" x14ac:dyDescent="0.25">
      <c r="A460" s="116">
        <v>52498</v>
      </c>
      <c r="B460" s="65" t="s">
        <v>59</v>
      </c>
      <c r="C460" s="65" t="s">
        <v>72</v>
      </c>
      <c r="D460" s="66">
        <v>46300</v>
      </c>
      <c r="E460" s="67">
        <v>7.05</v>
      </c>
      <c r="F460" s="65" t="s">
        <v>285</v>
      </c>
      <c r="G460" s="66">
        <v>46300</v>
      </c>
      <c r="H460">
        <v>40521389</v>
      </c>
      <c r="I460">
        <v>10</v>
      </c>
      <c r="J460" s="65" t="s">
        <v>500</v>
      </c>
      <c r="K460" s="65" t="s">
        <v>501</v>
      </c>
      <c r="L460" s="66">
        <v>46300</v>
      </c>
      <c r="M460" s="65" t="s">
        <v>287</v>
      </c>
      <c r="N460" s="65" t="s">
        <v>793</v>
      </c>
      <c r="O460" s="65" t="s">
        <v>289</v>
      </c>
      <c r="P460" s="66">
        <v>46300</v>
      </c>
      <c r="Q460" s="31">
        <f t="shared" si="14"/>
        <v>935</v>
      </c>
      <c r="R460" s="31">
        <f t="shared" si="15"/>
        <v>1358</v>
      </c>
      <c r="S460" s="29">
        <f>IF($Q460&lt;Parâmetros!$E$19,$G460-1,$G460)</f>
        <v>46300</v>
      </c>
    </row>
    <row r="461" spans="1:19" ht="15" customHeight="1" x14ac:dyDescent="0.25">
      <c r="A461" s="116">
        <v>52498</v>
      </c>
      <c r="B461" s="65" t="s">
        <v>59</v>
      </c>
      <c r="C461" s="65" t="s">
        <v>72</v>
      </c>
      <c r="D461" s="66">
        <v>46300</v>
      </c>
      <c r="E461" s="67">
        <v>0.26</v>
      </c>
      <c r="F461" s="65" t="s">
        <v>285</v>
      </c>
      <c r="G461" s="66">
        <v>46300</v>
      </c>
      <c r="H461">
        <v>40521389</v>
      </c>
      <c r="I461">
        <v>10</v>
      </c>
      <c r="J461" s="65" t="s">
        <v>502</v>
      </c>
      <c r="K461" s="65" t="s">
        <v>503</v>
      </c>
      <c r="L461" s="66">
        <v>46300</v>
      </c>
      <c r="M461" s="65" t="s">
        <v>287</v>
      </c>
      <c r="N461" s="65" t="s">
        <v>793</v>
      </c>
      <c r="O461" s="65" t="s">
        <v>289</v>
      </c>
      <c r="P461" s="66">
        <v>46300</v>
      </c>
      <c r="Q461" s="31">
        <f t="shared" si="14"/>
        <v>1360</v>
      </c>
      <c r="R461" s="31">
        <f t="shared" si="15"/>
        <v>1376</v>
      </c>
      <c r="S461" s="29">
        <f>IF($Q461&lt;Parâmetros!$E$19,$G461-1,$G461)</f>
        <v>46300</v>
      </c>
    </row>
    <row r="462" spans="1:19" ht="15" customHeight="1" x14ac:dyDescent="0.25">
      <c r="A462" s="116">
        <v>52498</v>
      </c>
      <c r="B462" s="65" t="s">
        <v>59</v>
      </c>
      <c r="C462" s="65" t="s">
        <v>72</v>
      </c>
      <c r="D462" s="66">
        <v>46301</v>
      </c>
      <c r="E462" s="67">
        <v>7.45</v>
      </c>
      <c r="F462" s="65" t="s">
        <v>285</v>
      </c>
      <c r="G462" s="66">
        <v>46301</v>
      </c>
      <c r="H462">
        <v>40515467</v>
      </c>
      <c r="I462">
        <v>10</v>
      </c>
      <c r="J462" s="65" t="s">
        <v>373</v>
      </c>
      <c r="K462" s="65" t="s">
        <v>852</v>
      </c>
      <c r="L462" s="66">
        <v>46301</v>
      </c>
      <c r="M462" s="65" t="s">
        <v>287</v>
      </c>
      <c r="N462" s="65" t="s">
        <v>793</v>
      </c>
      <c r="O462" s="65" t="s">
        <v>289</v>
      </c>
      <c r="P462" s="66">
        <v>46301</v>
      </c>
      <c r="Q462" s="31">
        <f t="shared" si="14"/>
        <v>935</v>
      </c>
      <c r="R462" s="31">
        <f t="shared" si="15"/>
        <v>1382</v>
      </c>
      <c r="S462" s="29">
        <f>IF($Q462&lt;Parâmetros!$E$19,$G462-1,$G462)</f>
        <v>46301</v>
      </c>
    </row>
    <row r="463" spans="1:19" ht="15" customHeight="1" x14ac:dyDescent="0.25">
      <c r="A463" s="116">
        <v>52498</v>
      </c>
      <c r="B463" s="65" t="s">
        <v>59</v>
      </c>
      <c r="C463" s="65" t="s">
        <v>72</v>
      </c>
      <c r="D463" s="66">
        <v>46302</v>
      </c>
      <c r="E463" s="67">
        <v>0.27</v>
      </c>
      <c r="F463" s="65" t="s">
        <v>285</v>
      </c>
      <c r="G463" s="66">
        <v>46302</v>
      </c>
      <c r="H463">
        <v>40516037</v>
      </c>
      <c r="I463">
        <v>10</v>
      </c>
      <c r="J463" s="65" t="s">
        <v>1003</v>
      </c>
      <c r="K463" s="65" t="s">
        <v>1004</v>
      </c>
      <c r="L463" s="66">
        <v>46302</v>
      </c>
      <c r="M463" s="65" t="s">
        <v>315</v>
      </c>
      <c r="N463">
        <v>3003887</v>
      </c>
      <c r="O463" s="65" t="s">
        <v>289</v>
      </c>
      <c r="P463" s="66">
        <v>46302</v>
      </c>
      <c r="Q463" s="31">
        <f t="shared" si="14"/>
        <v>946</v>
      </c>
      <c r="R463" s="31">
        <f t="shared" si="15"/>
        <v>962</v>
      </c>
      <c r="S463" s="29">
        <f>IF($Q463&lt;Parâmetros!$E$19,$G463-1,$G463)</f>
        <v>46302</v>
      </c>
    </row>
    <row r="464" spans="1:19" ht="15" customHeight="1" x14ac:dyDescent="0.25">
      <c r="A464" s="116">
        <v>52498</v>
      </c>
      <c r="B464" s="65" t="s">
        <v>59</v>
      </c>
      <c r="C464" s="65" t="s">
        <v>72</v>
      </c>
      <c r="D464" s="66">
        <v>46302</v>
      </c>
      <c r="E464" s="67">
        <v>0.38</v>
      </c>
      <c r="F464" s="65" t="s">
        <v>285</v>
      </c>
      <c r="G464" s="66">
        <v>46302</v>
      </c>
      <c r="H464">
        <v>40516039</v>
      </c>
      <c r="I464">
        <v>10</v>
      </c>
      <c r="J464" s="65" t="s">
        <v>1005</v>
      </c>
      <c r="K464" s="65" t="s">
        <v>1006</v>
      </c>
      <c r="L464" s="66">
        <v>46302</v>
      </c>
      <c r="M464" s="65" t="s">
        <v>315</v>
      </c>
      <c r="N464">
        <v>3003231</v>
      </c>
      <c r="O464" s="65" t="s">
        <v>289</v>
      </c>
      <c r="P464" s="66">
        <v>46302</v>
      </c>
      <c r="Q464" s="31">
        <f t="shared" si="14"/>
        <v>963</v>
      </c>
      <c r="R464" s="31">
        <f t="shared" si="15"/>
        <v>985</v>
      </c>
      <c r="S464" s="29">
        <f>IF($Q464&lt;Parâmetros!$E$19,$G464-1,$G464)</f>
        <v>46302</v>
      </c>
    </row>
    <row r="465" spans="1:19" ht="15" customHeight="1" x14ac:dyDescent="0.25">
      <c r="A465" s="116">
        <v>52498</v>
      </c>
      <c r="B465" s="65" t="s">
        <v>59</v>
      </c>
      <c r="C465" s="65" t="s">
        <v>72</v>
      </c>
      <c r="D465" s="66">
        <v>46302</v>
      </c>
      <c r="E465" s="67">
        <v>0.11</v>
      </c>
      <c r="F465" s="65" t="s">
        <v>285</v>
      </c>
      <c r="G465" s="66">
        <v>46302</v>
      </c>
      <c r="H465">
        <v>40516041</v>
      </c>
      <c r="I465">
        <v>10</v>
      </c>
      <c r="J465" s="65" t="s">
        <v>1007</v>
      </c>
      <c r="K465" s="65" t="s">
        <v>1008</v>
      </c>
      <c r="L465" s="66">
        <v>46302</v>
      </c>
      <c r="M465" s="65" t="s">
        <v>315</v>
      </c>
      <c r="N465">
        <v>3002761</v>
      </c>
      <c r="O465" s="65" t="s">
        <v>289</v>
      </c>
      <c r="P465" s="66">
        <v>46302</v>
      </c>
      <c r="Q465" s="31">
        <f t="shared" si="14"/>
        <v>986</v>
      </c>
      <c r="R465" s="31">
        <f t="shared" si="15"/>
        <v>993</v>
      </c>
      <c r="S465" s="29">
        <f>IF($Q465&lt;Parâmetros!$E$19,$G465-1,$G465)</f>
        <v>46302</v>
      </c>
    </row>
    <row r="466" spans="1:19" ht="15" customHeight="1" x14ac:dyDescent="0.25">
      <c r="A466" s="116">
        <v>52498</v>
      </c>
      <c r="B466" s="65" t="s">
        <v>59</v>
      </c>
      <c r="C466" s="65" t="s">
        <v>72</v>
      </c>
      <c r="D466" s="66">
        <v>46302</v>
      </c>
      <c r="E466" s="67">
        <v>0.1</v>
      </c>
      <c r="F466" s="65" t="s">
        <v>285</v>
      </c>
      <c r="G466" s="66">
        <v>46302</v>
      </c>
      <c r="H466">
        <v>40516044</v>
      </c>
      <c r="I466">
        <v>10</v>
      </c>
      <c r="J466" s="65" t="s">
        <v>1009</v>
      </c>
      <c r="K466" s="65" t="s">
        <v>1010</v>
      </c>
      <c r="L466" s="66">
        <v>46302</v>
      </c>
      <c r="M466" s="65" t="s">
        <v>315</v>
      </c>
      <c r="N466">
        <v>3002763</v>
      </c>
      <c r="O466" s="65" t="s">
        <v>289</v>
      </c>
      <c r="P466" s="66">
        <v>46302</v>
      </c>
      <c r="Q466" s="31">
        <f t="shared" si="14"/>
        <v>993</v>
      </c>
      <c r="R466" s="31">
        <f t="shared" si="15"/>
        <v>999</v>
      </c>
      <c r="S466" s="29">
        <f>IF($Q466&lt;Parâmetros!$E$19,$G466-1,$G466)</f>
        <v>46302</v>
      </c>
    </row>
    <row r="467" spans="1:19" ht="15" customHeight="1" x14ac:dyDescent="0.25">
      <c r="A467" s="116">
        <v>52498</v>
      </c>
      <c r="B467" s="65" t="s">
        <v>59</v>
      </c>
      <c r="C467" s="65" t="s">
        <v>72</v>
      </c>
      <c r="D467" s="66">
        <v>46302</v>
      </c>
      <c r="E467" s="67">
        <v>0.13</v>
      </c>
      <c r="F467" s="65" t="s">
        <v>285</v>
      </c>
      <c r="G467" s="66">
        <v>46302</v>
      </c>
      <c r="H467">
        <v>40516045</v>
      </c>
      <c r="I467">
        <v>10</v>
      </c>
      <c r="J467" s="65" t="s">
        <v>1011</v>
      </c>
      <c r="K467" s="65" t="s">
        <v>1012</v>
      </c>
      <c r="L467" s="66">
        <v>46302</v>
      </c>
      <c r="M467" s="65" t="s">
        <v>315</v>
      </c>
      <c r="N467">
        <v>3006423</v>
      </c>
      <c r="O467" s="65" t="s">
        <v>289</v>
      </c>
      <c r="P467" s="66">
        <v>46302</v>
      </c>
      <c r="Q467" s="31">
        <f t="shared" si="14"/>
        <v>999</v>
      </c>
      <c r="R467" s="31">
        <f t="shared" si="15"/>
        <v>1007</v>
      </c>
      <c r="S467" s="29">
        <f>IF($Q467&lt;Parâmetros!$E$19,$G467-1,$G467)</f>
        <v>46302</v>
      </c>
    </row>
    <row r="468" spans="1:19" ht="15" customHeight="1" x14ac:dyDescent="0.25">
      <c r="A468" s="116">
        <v>52498</v>
      </c>
      <c r="B468" s="65" t="s">
        <v>59</v>
      </c>
      <c r="C468" s="65" t="s">
        <v>72</v>
      </c>
      <c r="D468" s="66">
        <v>46302</v>
      </c>
      <c r="E468" s="67">
        <v>0.13</v>
      </c>
      <c r="F468" s="65" t="s">
        <v>285</v>
      </c>
      <c r="G468" s="66">
        <v>46302</v>
      </c>
      <c r="H468">
        <v>40516047</v>
      </c>
      <c r="I468">
        <v>10</v>
      </c>
      <c r="J468" s="65" t="s">
        <v>1013</v>
      </c>
      <c r="K468" s="65" t="s">
        <v>1014</v>
      </c>
      <c r="L468" s="66">
        <v>46302</v>
      </c>
      <c r="M468" s="65" t="s">
        <v>315</v>
      </c>
      <c r="N468">
        <v>3002683</v>
      </c>
      <c r="O468" s="65" t="s">
        <v>289</v>
      </c>
      <c r="P468" s="66">
        <v>46302</v>
      </c>
      <c r="Q468" s="31">
        <f t="shared" si="14"/>
        <v>1008</v>
      </c>
      <c r="R468" s="31">
        <f t="shared" si="15"/>
        <v>1016</v>
      </c>
      <c r="S468" s="29">
        <f>IF($Q468&lt;Parâmetros!$E$19,$G468-1,$G468)</f>
        <v>46302</v>
      </c>
    </row>
    <row r="469" spans="1:19" ht="15" customHeight="1" x14ac:dyDescent="0.25">
      <c r="A469" s="116">
        <v>52498</v>
      </c>
      <c r="B469" s="65" t="s">
        <v>59</v>
      </c>
      <c r="C469" s="65" t="s">
        <v>72</v>
      </c>
      <c r="D469" s="66">
        <v>46302</v>
      </c>
      <c r="E469" s="67">
        <v>0.45</v>
      </c>
      <c r="F469" s="65" t="s">
        <v>285</v>
      </c>
      <c r="G469" s="66">
        <v>46302</v>
      </c>
      <c r="H469">
        <v>40516050</v>
      </c>
      <c r="I469">
        <v>10</v>
      </c>
      <c r="J469" s="65" t="s">
        <v>1015</v>
      </c>
      <c r="K469" s="65" t="s">
        <v>1016</v>
      </c>
      <c r="L469" s="66">
        <v>46302</v>
      </c>
      <c r="M469" s="65" t="s">
        <v>315</v>
      </c>
      <c r="N469">
        <v>3003097</v>
      </c>
      <c r="O469" s="65" t="s">
        <v>289</v>
      </c>
      <c r="P469" s="66">
        <v>46302</v>
      </c>
      <c r="Q469" s="31">
        <f t="shared" si="14"/>
        <v>1016</v>
      </c>
      <c r="R469" s="31">
        <f t="shared" si="15"/>
        <v>1044</v>
      </c>
      <c r="S469" s="29">
        <f>IF($Q469&lt;Parâmetros!$E$19,$G469-1,$G469)</f>
        <v>46302</v>
      </c>
    </row>
    <row r="470" spans="1:19" ht="15" customHeight="1" x14ac:dyDescent="0.25">
      <c r="A470" s="116">
        <v>52498</v>
      </c>
      <c r="B470" s="65" t="s">
        <v>59</v>
      </c>
      <c r="C470" s="65" t="s">
        <v>72</v>
      </c>
      <c r="D470" s="66">
        <v>46302</v>
      </c>
      <c r="E470" s="67">
        <v>5.92</v>
      </c>
      <c r="F470" s="65" t="s">
        <v>285</v>
      </c>
      <c r="G470" s="66">
        <v>46302</v>
      </c>
      <c r="H470">
        <v>40523370</v>
      </c>
      <c r="I470">
        <v>10</v>
      </c>
      <c r="J470" s="65" t="s">
        <v>1017</v>
      </c>
      <c r="K470" s="65" t="s">
        <v>1018</v>
      </c>
      <c r="L470" s="66">
        <v>46302</v>
      </c>
      <c r="M470" s="65" t="s">
        <v>287</v>
      </c>
      <c r="N470" s="65" t="s">
        <v>793</v>
      </c>
      <c r="O470" s="65" t="s">
        <v>289</v>
      </c>
      <c r="P470" s="66">
        <v>46302</v>
      </c>
      <c r="Q470" s="31">
        <f t="shared" si="14"/>
        <v>1047</v>
      </c>
      <c r="R470" s="31">
        <f t="shared" si="15"/>
        <v>1402</v>
      </c>
      <c r="S470" s="29">
        <f>IF($Q470&lt;Parâmetros!$E$19,$G470-1,$G470)</f>
        <v>46302</v>
      </c>
    </row>
    <row r="471" spans="1:19" ht="15" customHeight="1" x14ac:dyDescent="0.25">
      <c r="A471" s="116">
        <v>52498</v>
      </c>
      <c r="B471" s="65" t="s">
        <v>59</v>
      </c>
      <c r="C471" s="65" t="s">
        <v>72</v>
      </c>
      <c r="D471" s="66">
        <v>46303</v>
      </c>
      <c r="E471" s="67">
        <v>7.62</v>
      </c>
      <c r="F471" s="65" t="s">
        <v>285</v>
      </c>
      <c r="G471" s="66">
        <v>46303</v>
      </c>
      <c r="H471">
        <v>40523820</v>
      </c>
      <c r="I471">
        <v>10</v>
      </c>
      <c r="J471" s="65" t="s">
        <v>1258</v>
      </c>
      <c r="K471" s="65" t="s">
        <v>1259</v>
      </c>
      <c r="L471" s="66">
        <v>46303</v>
      </c>
      <c r="M471" s="65" t="s">
        <v>287</v>
      </c>
      <c r="N471" s="65" t="s">
        <v>793</v>
      </c>
      <c r="O471" s="65" t="s">
        <v>289</v>
      </c>
      <c r="P471" s="66">
        <v>46303</v>
      </c>
      <c r="Q471" s="31">
        <f t="shared" si="14"/>
        <v>924</v>
      </c>
      <c r="R471" s="31">
        <f t="shared" si="15"/>
        <v>1381</v>
      </c>
      <c r="S471" s="29">
        <f>IF($Q471&lt;Parâmetros!$E$19,$G471-1,$G471)</f>
        <v>46303</v>
      </c>
    </row>
    <row r="472" spans="1:19" ht="15" customHeight="1" x14ac:dyDescent="0.25">
      <c r="A472" s="116">
        <v>52498</v>
      </c>
      <c r="B472" s="65" t="s">
        <v>59</v>
      </c>
      <c r="C472" s="65" t="s">
        <v>72</v>
      </c>
      <c r="D472" s="66">
        <v>46305</v>
      </c>
      <c r="E472" s="67">
        <v>5.4</v>
      </c>
      <c r="F472" s="65" t="s">
        <v>285</v>
      </c>
      <c r="G472" s="66">
        <v>46305</v>
      </c>
      <c r="H472">
        <v>40522900</v>
      </c>
      <c r="I472">
        <v>10</v>
      </c>
      <c r="J472" s="65" t="s">
        <v>1825</v>
      </c>
      <c r="K472" s="65" t="s">
        <v>1826</v>
      </c>
      <c r="L472" s="66">
        <v>46305</v>
      </c>
      <c r="M472" s="65" t="s">
        <v>287</v>
      </c>
      <c r="N472" s="65" t="s">
        <v>793</v>
      </c>
      <c r="O472" s="65" t="s">
        <v>289</v>
      </c>
      <c r="P472" s="66">
        <v>46305</v>
      </c>
      <c r="Q472" s="31">
        <f t="shared" si="14"/>
        <v>936</v>
      </c>
      <c r="R472" s="31">
        <f t="shared" si="15"/>
        <v>1260</v>
      </c>
      <c r="S472" s="29">
        <f>IF($Q472&lt;Parâmetros!$E$19,$G472-1,$G472)</f>
        <v>46305</v>
      </c>
    </row>
    <row r="473" spans="1:19" ht="15" customHeight="1" x14ac:dyDescent="0.25">
      <c r="A473" s="116">
        <v>52498</v>
      </c>
      <c r="B473" s="65" t="s">
        <v>59</v>
      </c>
      <c r="C473" s="65" t="s">
        <v>72</v>
      </c>
      <c r="D473" s="66">
        <v>46305</v>
      </c>
      <c r="E473" s="67">
        <v>1.79</v>
      </c>
      <c r="F473" s="65" t="s">
        <v>285</v>
      </c>
      <c r="G473" s="66">
        <v>46305</v>
      </c>
      <c r="H473">
        <v>40523820</v>
      </c>
      <c r="I473">
        <v>10</v>
      </c>
      <c r="J473" s="65" t="s">
        <v>1827</v>
      </c>
      <c r="K473" s="65" t="s">
        <v>1828</v>
      </c>
      <c r="L473" s="66">
        <v>46305</v>
      </c>
      <c r="M473" s="65" t="s">
        <v>287</v>
      </c>
      <c r="N473" s="65" t="s">
        <v>793</v>
      </c>
      <c r="O473" s="65" t="s">
        <v>289</v>
      </c>
      <c r="P473" s="66">
        <v>46305</v>
      </c>
      <c r="Q473" s="31">
        <f t="shared" si="14"/>
        <v>1271</v>
      </c>
      <c r="R473" s="31">
        <f t="shared" si="15"/>
        <v>1378</v>
      </c>
      <c r="S473" s="29">
        <f>IF($Q473&lt;Parâmetros!$E$19,$G473-1,$G473)</f>
        <v>46305</v>
      </c>
    </row>
    <row r="474" spans="1:19" ht="15" customHeight="1" x14ac:dyDescent="0.25">
      <c r="A474" s="116">
        <v>52498</v>
      </c>
      <c r="B474" s="65" t="s">
        <v>59</v>
      </c>
      <c r="C474" s="65" t="s">
        <v>72</v>
      </c>
      <c r="D474" s="66">
        <v>46306</v>
      </c>
      <c r="E474" s="67">
        <v>0.16</v>
      </c>
      <c r="F474" s="65" t="s">
        <v>285</v>
      </c>
      <c r="G474" s="66">
        <v>46306</v>
      </c>
      <c r="H474">
        <v>40516050</v>
      </c>
      <c r="I474">
        <v>10</v>
      </c>
      <c r="J474" s="65" t="s">
        <v>1829</v>
      </c>
      <c r="K474" s="65" t="s">
        <v>1830</v>
      </c>
      <c r="L474" s="66">
        <v>46306</v>
      </c>
      <c r="M474" s="65" t="s">
        <v>315</v>
      </c>
      <c r="N474">
        <v>3003097</v>
      </c>
      <c r="O474" s="65" t="s">
        <v>289</v>
      </c>
      <c r="P474" s="66">
        <v>46306</v>
      </c>
      <c r="Q474" s="31">
        <f t="shared" si="14"/>
        <v>958</v>
      </c>
      <c r="R474" s="31">
        <f t="shared" si="15"/>
        <v>968</v>
      </c>
      <c r="S474" s="29">
        <f>IF($Q474&lt;Parâmetros!$E$19,$G474-1,$G474)</f>
        <v>46306</v>
      </c>
    </row>
    <row r="475" spans="1:19" ht="15" customHeight="1" x14ac:dyDescent="0.25">
      <c r="A475" s="116">
        <v>52498</v>
      </c>
      <c r="B475" s="65" t="s">
        <v>59</v>
      </c>
      <c r="C475" s="65" t="s">
        <v>72</v>
      </c>
      <c r="D475" s="66">
        <v>46306</v>
      </c>
      <c r="E475" s="67">
        <v>0.22</v>
      </c>
      <c r="F475" s="65" t="s">
        <v>285</v>
      </c>
      <c r="G475" s="66">
        <v>46306</v>
      </c>
      <c r="H475">
        <v>40516051</v>
      </c>
      <c r="I475">
        <v>10</v>
      </c>
      <c r="J475" s="65" t="s">
        <v>1831</v>
      </c>
      <c r="K475" s="65" t="s">
        <v>1832</v>
      </c>
      <c r="L475" s="66">
        <v>46306</v>
      </c>
      <c r="M475" s="65" t="s">
        <v>315</v>
      </c>
      <c r="N475">
        <v>3003098</v>
      </c>
      <c r="O475" s="65" t="s">
        <v>289</v>
      </c>
      <c r="P475" s="66">
        <v>46306</v>
      </c>
      <c r="Q475" s="31">
        <f t="shared" si="14"/>
        <v>969</v>
      </c>
      <c r="R475" s="31">
        <f t="shared" si="15"/>
        <v>982</v>
      </c>
      <c r="S475" s="29">
        <f>IF($Q475&lt;Parâmetros!$E$19,$G475-1,$G475)</f>
        <v>46306</v>
      </c>
    </row>
    <row r="476" spans="1:19" ht="15" customHeight="1" x14ac:dyDescent="0.25">
      <c r="A476" s="116">
        <v>52498</v>
      </c>
      <c r="B476" s="65" t="s">
        <v>59</v>
      </c>
      <c r="C476" s="65" t="s">
        <v>72</v>
      </c>
      <c r="D476" s="66">
        <v>46306</v>
      </c>
      <c r="E476" s="67">
        <v>0.3</v>
      </c>
      <c r="F476" s="65" t="s">
        <v>285</v>
      </c>
      <c r="G476" s="66">
        <v>46306</v>
      </c>
      <c r="H476">
        <v>40516287</v>
      </c>
      <c r="I476">
        <v>10</v>
      </c>
      <c r="J476" s="65" t="s">
        <v>1833</v>
      </c>
      <c r="K476" s="65" t="s">
        <v>1834</v>
      </c>
      <c r="L476" s="66">
        <v>46306</v>
      </c>
      <c r="M476" s="65" t="s">
        <v>315</v>
      </c>
      <c r="N476">
        <v>3007152</v>
      </c>
      <c r="O476" s="65" t="s">
        <v>289</v>
      </c>
      <c r="P476" s="66">
        <v>46306</v>
      </c>
      <c r="Q476" s="31">
        <f t="shared" si="14"/>
        <v>983</v>
      </c>
      <c r="R476" s="31">
        <f t="shared" si="15"/>
        <v>1000</v>
      </c>
      <c r="S476" s="29">
        <f>IF($Q476&lt;Parâmetros!$E$19,$G476-1,$G476)</f>
        <v>46306</v>
      </c>
    </row>
    <row r="477" spans="1:19" ht="15" customHeight="1" x14ac:dyDescent="0.25">
      <c r="A477" s="116">
        <v>52498</v>
      </c>
      <c r="B477" s="65" t="s">
        <v>59</v>
      </c>
      <c r="C477" s="65" t="s">
        <v>72</v>
      </c>
      <c r="D477" s="66">
        <v>46306</v>
      </c>
      <c r="E477" s="67">
        <v>0.75</v>
      </c>
      <c r="F477" s="65" t="s">
        <v>285</v>
      </c>
      <c r="G477" s="66">
        <v>46306</v>
      </c>
      <c r="H477">
        <v>40516301</v>
      </c>
      <c r="I477">
        <v>10</v>
      </c>
      <c r="J477" s="65" t="s">
        <v>1835</v>
      </c>
      <c r="K477" s="65" t="s">
        <v>1836</v>
      </c>
      <c r="L477" s="66">
        <v>46306</v>
      </c>
      <c r="M477" s="65" t="s">
        <v>315</v>
      </c>
      <c r="N477">
        <v>3010327</v>
      </c>
      <c r="O477" s="65" t="s">
        <v>289</v>
      </c>
      <c r="P477" s="66">
        <v>46306</v>
      </c>
      <c r="Q477" s="31">
        <f t="shared" si="14"/>
        <v>1001</v>
      </c>
      <c r="R477" s="31">
        <f t="shared" si="15"/>
        <v>1046</v>
      </c>
      <c r="S477" s="29">
        <f>IF($Q477&lt;Parâmetros!$E$19,$G477-1,$G477)</f>
        <v>46306</v>
      </c>
    </row>
    <row r="478" spans="1:19" ht="15" customHeight="1" x14ac:dyDescent="0.25">
      <c r="A478" s="116">
        <v>52498</v>
      </c>
      <c r="B478" s="65" t="s">
        <v>59</v>
      </c>
      <c r="C478" s="65" t="s">
        <v>72</v>
      </c>
      <c r="D478" s="66">
        <v>46306</v>
      </c>
      <c r="E478" s="67">
        <v>0.41</v>
      </c>
      <c r="F478" s="65" t="s">
        <v>285</v>
      </c>
      <c r="G478" s="66">
        <v>46306</v>
      </c>
      <c r="H478">
        <v>40516307</v>
      </c>
      <c r="I478">
        <v>10</v>
      </c>
      <c r="J478" s="65" t="s">
        <v>1837</v>
      </c>
      <c r="K478" s="65" t="s">
        <v>1838</v>
      </c>
      <c r="L478" s="66">
        <v>46306</v>
      </c>
      <c r="M478" s="65" t="s">
        <v>315</v>
      </c>
      <c r="N478">
        <v>3007059</v>
      </c>
      <c r="O478" s="65" t="s">
        <v>289</v>
      </c>
      <c r="P478" s="66">
        <v>46306</v>
      </c>
      <c r="Q478" s="31">
        <f t="shared" si="14"/>
        <v>1047</v>
      </c>
      <c r="R478" s="31">
        <f t="shared" si="15"/>
        <v>1071</v>
      </c>
      <c r="S478" s="29">
        <f>IF($Q478&lt;Parâmetros!$E$19,$G478-1,$G478)</f>
        <v>46306</v>
      </c>
    </row>
    <row r="479" spans="1:19" ht="15" customHeight="1" x14ac:dyDescent="0.25">
      <c r="A479" s="116">
        <v>52498</v>
      </c>
      <c r="B479" s="65" t="s">
        <v>59</v>
      </c>
      <c r="C479" s="65" t="s">
        <v>72</v>
      </c>
      <c r="D479" s="66">
        <v>46306</v>
      </c>
      <c r="E479" s="67">
        <v>0.45</v>
      </c>
      <c r="F479" s="65" t="s">
        <v>285</v>
      </c>
      <c r="G479" s="66">
        <v>46306</v>
      </c>
      <c r="H479">
        <v>40516308</v>
      </c>
      <c r="I479">
        <v>10</v>
      </c>
      <c r="J479" s="65" t="s">
        <v>1839</v>
      </c>
      <c r="K479" s="65" t="s">
        <v>1840</v>
      </c>
      <c r="L479" s="66">
        <v>46306</v>
      </c>
      <c r="M479" s="65" t="s">
        <v>315</v>
      </c>
      <c r="N479">
        <v>3002820</v>
      </c>
      <c r="O479" s="65" t="s">
        <v>289</v>
      </c>
      <c r="P479" s="66">
        <v>46306</v>
      </c>
      <c r="Q479" s="31">
        <f t="shared" si="14"/>
        <v>1073</v>
      </c>
      <c r="R479" s="31">
        <f t="shared" si="15"/>
        <v>1100</v>
      </c>
      <c r="S479" s="29">
        <f>IF($Q479&lt;Parâmetros!$E$19,$G479-1,$G479)</f>
        <v>46306</v>
      </c>
    </row>
    <row r="480" spans="1:19" ht="15" customHeight="1" x14ac:dyDescent="0.25">
      <c r="A480" s="116">
        <v>52498</v>
      </c>
      <c r="B480" s="65" t="s">
        <v>59</v>
      </c>
      <c r="C480" s="65" t="s">
        <v>72</v>
      </c>
      <c r="D480" s="66">
        <v>46306</v>
      </c>
      <c r="E480" s="67">
        <v>0.28000000000000003</v>
      </c>
      <c r="F480" s="65" t="s">
        <v>285</v>
      </c>
      <c r="G480" s="66">
        <v>46306</v>
      </c>
      <c r="H480">
        <v>40516309</v>
      </c>
      <c r="I480">
        <v>10</v>
      </c>
      <c r="J480" s="65" t="s">
        <v>1841</v>
      </c>
      <c r="K480" s="65" t="s">
        <v>1842</v>
      </c>
      <c r="L480" s="66">
        <v>46306</v>
      </c>
      <c r="M480" s="65" t="s">
        <v>315</v>
      </c>
      <c r="N480" s="65" t="s">
        <v>793</v>
      </c>
      <c r="O480" s="65" t="s">
        <v>289</v>
      </c>
      <c r="P480" s="66">
        <v>46306</v>
      </c>
      <c r="Q480" s="31">
        <f t="shared" si="14"/>
        <v>1100</v>
      </c>
      <c r="R480" s="31">
        <f t="shared" si="15"/>
        <v>1117</v>
      </c>
      <c r="S480" s="29">
        <f>IF($Q480&lt;Parâmetros!$E$19,$G480-1,$G480)</f>
        <v>46306</v>
      </c>
    </row>
    <row r="481" spans="1:19" ht="15" customHeight="1" x14ac:dyDescent="0.25">
      <c r="A481" s="116">
        <v>52498</v>
      </c>
      <c r="B481" s="65" t="s">
        <v>59</v>
      </c>
      <c r="C481" s="65" t="s">
        <v>72</v>
      </c>
      <c r="D481" s="66">
        <v>46306</v>
      </c>
      <c r="E481" s="67">
        <v>0.23</v>
      </c>
      <c r="F481" s="65" t="s">
        <v>285</v>
      </c>
      <c r="G481" s="66">
        <v>46306</v>
      </c>
      <c r="H481">
        <v>40516310</v>
      </c>
      <c r="I481">
        <v>10</v>
      </c>
      <c r="J481" s="65" t="s">
        <v>1843</v>
      </c>
      <c r="K481" s="65" t="s">
        <v>1844</v>
      </c>
      <c r="L481" s="66">
        <v>46306</v>
      </c>
      <c r="M481" s="65" t="s">
        <v>315</v>
      </c>
      <c r="N481">
        <v>3010380</v>
      </c>
      <c r="O481" s="65" t="s">
        <v>289</v>
      </c>
      <c r="P481" s="66">
        <v>46306</v>
      </c>
      <c r="Q481" s="31">
        <f t="shared" si="14"/>
        <v>1117</v>
      </c>
      <c r="R481" s="31">
        <f t="shared" si="15"/>
        <v>1131</v>
      </c>
      <c r="S481" s="29">
        <f>IF($Q481&lt;Parâmetros!$E$19,$G481-1,$G481)</f>
        <v>46306</v>
      </c>
    </row>
    <row r="482" spans="1:19" ht="15" customHeight="1" x14ac:dyDescent="0.25">
      <c r="A482" s="116">
        <v>52498</v>
      </c>
      <c r="B482" s="65" t="s">
        <v>59</v>
      </c>
      <c r="C482" s="65" t="s">
        <v>72</v>
      </c>
      <c r="D482" s="66">
        <v>46306</v>
      </c>
      <c r="E482" s="67">
        <v>0.63</v>
      </c>
      <c r="F482" s="65" t="s">
        <v>285</v>
      </c>
      <c r="G482" s="66">
        <v>46306</v>
      </c>
      <c r="H482">
        <v>40516311</v>
      </c>
      <c r="I482">
        <v>10</v>
      </c>
      <c r="J482" s="65" t="s">
        <v>1845</v>
      </c>
      <c r="K482" s="65" t="s">
        <v>1846</v>
      </c>
      <c r="L482" s="66">
        <v>46306</v>
      </c>
      <c r="M482" s="65" t="s">
        <v>315</v>
      </c>
      <c r="N482">
        <v>3010378</v>
      </c>
      <c r="O482" s="65" t="s">
        <v>289</v>
      </c>
      <c r="P482" s="66">
        <v>46306</v>
      </c>
      <c r="Q482" s="31">
        <f t="shared" si="14"/>
        <v>1174</v>
      </c>
      <c r="R482" s="31">
        <f t="shared" si="15"/>
        <v>1212</v>
      </c>
      <c r="S482" s="29">
        <f>IF($Q482&lt;Parâmetros!$E$19,$G482-1,$G482)</f>
        <v>46306</v>
      </c>
    </row>
    <row r="483" spans="1:19" ht="15" customHeight="1" x14ac:dyDescent="0.25">
      <c r="A483" s="116">
        <v>52498</v>
      </c>
      <c r="B483" s="65" t="s">
        <v>59</v>
      </c>
      <c r="C483" s="65" t="s">
        <v>72</v>
      </c>
      <c r="D483" s="66">
        <v>46306</v>
      </c>
      <c r="E483" s="67">
        <v>0.28999999999999998</v>
      </c>
      <c r="F483" s="65" t="s">
        <v>285</v>
      </c>
      <c r="G483" s="66">
        <v>46306</v>
      </c>
      <c r="H483">
        <v>40516329</v>
      </c>
      <c r="I483">
        <v>10</v>
      </c>
      <c r="J483" s="65" t="s">
        <v>1847</v>
      </c>
      <c r="K483" s="65" t="s">
        <v>1848</v>
      </c>
      <c r="L483" s="66">
        <v>46306</v>
      </c>
      <c r="M483" s="65" t="s">
        <v>315</v>
      </c>
      <c r="N483">
        <v>3003274</v>
      </c>
      <c r="O483" s="65" t="s">
        <v>289</v>
      </c>
      <c r="P483" s="66">
        <v>46306</v>
      </c>
      <c r="Q483" s="31">
        <f t="shared" si="14"/>
        <v>1212</v>
      </c>
      <c r="R483" s="31">
        <f t="shared" si="15"/>
        <v>1230</v>
      </c>
      <c r="S483" s="29">
        <f>IF($Q483&lt;Parâmetros!$E$19,$G483-1,$G483)</f>
        <v>46306</v>
      </c>
    </row>
    <row r="484" spans="1:19" ht="15" customHeight="1" x14ac:dyDescent="0.25">
      <c r="A484" s="116">
        <v>52498</v>
      </c>
      <c r="B484" s="65" t="s">
        <v>59</v>
      </c>
      <c r="C484" s="65" t="s">
        <v>72</v>
      </c>
      <c r="D484" s="66">
        <v>46306</v>
      </c>
      <c r="E484" s="67">
        <v>0.52</v>
      </c>
      <c r="F484" s="65" t="s">
        <v>285</v>
      </c>
      <c r="G484" s="66">
        <v>46306</v>
      </c>
      <c r="H484">
        <v>40516354</v>
      </c>
      <c r="I484">
        <v>10</v>
      </c>
      <c r="J484" s="65" t="s">
        <v>1849</v>
      </c>
      <c r="K484" s="65" t="s">
        <v>1850</v>
      </c>
      <c r="L484" s="66">
        <v>46306</v>
      </c>
      <c r="M484" s="65" t="s">
        <v>315</v>
      </c>
      <c r="N484">
        <v>3010803</v>
      </c>
      <c r="O484" s="65" t="s">
        <v>289</v>
      </c>
      <c r="P484" s="66">
        <v>46306</v>
      </c>
      <c r="Q484" s="31">
        <f t="shared" si="14"/>
        <v>1230</v>
      </c>
      <c r="R484" s="31">
        <f t="shared" si="15"/>
        <v>1262</v>
      </c>
      <c r="S484" s="29">
        <f>IF($Q484&lt;Parâmetros!$E$19,$G484-1,$G484)</f>
        <v>46306</v>
      </c>
    </row>
    <row r="485" spans="1:19" ht="15" customHeight="1" x14ac:dyDescent="0.25">
      <c r="A485" s="116">
        <v>52498</v>
      </c>
      <c r="B485" s="65" t="s">
        <v>59</v>
      </c>
      <c r="C485" s="65" t="s">
        <v>72</v>
      </c>
      <c r="D485" s="66">
        <v>46306</v>
      </c>
      <c r="E485" s="67">
        <v>0.49</v>
      </c>
      <c r="F485" s="65" t="s">
        <v>285</v>
      </c>
      <c r="G485" s="66">
        <v>46306</v>
      </c>
      <c r="H485">
        <v>40516363</v>
      </c>
      <c r="I485">
        <v>10</v>
      </c>
      <c r="J485" s="65" t="s">
        <v>1851</v>
      </c>
      <c r="K485" s="65" t="s">
        <v>1852</v>
      </c>
      <c r="L485" s="66">
        <v>46306</v>
      </c>
      <c r="M485" s="65" t="s">
        <v>315</v>
      </c>
      <c r="N485">
        <v>3010783</v>
      </c>
      <c r="O485" s="65" t="s">
        <v>289</v>
      </c>
      <c r="P485" s="66">
        <v>46306</v>
      </c>
      <c r="Q485" s="31">
        <f t="shared" si="14"/>
        <v>1262</v>
      </c>
      <c r="R485" s="31">
        <f t="shared" si="15"/>
        <v>1292</v>
      </c>
      <c r="S485" s="29">
        <f>IF($Q485&lt;Parâmetros!$E$19,$G485-1,$G485)</f>
        <v>46306</v>
      </c>
    </row>
    <row r="486" spans="1:19" ht="15" customHeight="1" x14ac:dyDescent="0.25">
      <c r="A486" s="116">
        <v>52498</v>
      </c>
      <c r="B486" s="65" t="s">
        <v>59</v>
      </c>
      <c r="C486" s="65" t="s">
        <v>72</v>
      </c>
      <c r="D486" s="66">
        <v>46306</v>
      </c>
      <c r="E486" s="67">
        <v>0.3</v>
      </c>
      <c r="F486" s="65" t="s">
        <v>285</v>
      </c>
      <c r="G486" s="66">
        <v>46306</v>
      </c>
      <c r="H486">
        <v>40516511</v>
      </c>
      <c r="I486">
        <v>10</v>
      </c>
      <c r="J486" s="65" t="s">
        <v>1853</v>
      </c>
      <c r="K486" s="65" t="s">
        <v>1854</v>
      </c>
      <c r="L486" s="66">
        <v>46306</v>
      </c>
      <c r="M486" s="65" t="s">
        <v>315</v>
      </c>
      <c r="N486">
        <v>3010859</v>
      </c>
      <c r="O486" s="65" t="s">
        <v>289</v>
      </c>
      <c r="P486" s="66">
        <v>46306</v>
      </c>
      <c r="Q486" s="31">
        <f t="shared" si="14"/>
        <v>1293</v>
      </c>
      <c r="R486" s="31">
        <f t="shared" si="15"/>
        <v>1311</v>
      </c>
      <c r="S486" s="29">
        <f>IF($Q486&lt;Parâmetros!$E$19,$G486-1,$G486)</f>
        <v>46306</v>
      </c>
    </row>
    <row r="487" spans="1:19" ht="15" customHeight="1" x14ac:dyDescent="0.25">
      <c r="A487" s="116">
        <v>52498</v>
      </c>
      <c r="B487" s="65" t="s">
        <v>59</v>
      </c>
      <c r="C487" s="65" t="s">
        <v>72</v>
      </c>
      <c r="D487" s="66">
        <v>46306</v>
      </c>
      <c r="E487" s="67">
        <v>0.01</v>
      </c>
      <c r="F487" s="65" t="s">
        <v>285</v>
      </c>
      <c r="G487" s="66">
        <v>46306</v>
      </c>
      <c r="H487">
        <v>40516517</v>
      </c>
      <c r="I487">
        <v>20</v>
      </c>
      <c r="J487" s="65" t="s">
        <v>1855</v>
      </c>
      <c r="K487" s="65" t="s">
        <v>1856</v>
      </c>
      <c r="L487" s="66">
        <v>46306</v>
      </c>
      <c r="M487" s="65" t="s">
        <v>315</v>
      </c>
      <c r="N487" s="65" t="s">
        <v>793</v>
      </c>
      <c r="O487" s="65" t="s">
        <v>289</v>
      </c>
      <c r="P487" s="66">
        <v>46306</v>
      </c>
      <c r="Q487" s="31">
        <f t="shared" si="14"/>
        <v>1312</v>
      </c>
      <c r="R487" s="31">
        <f t="shared" si="15"/>
        <v>1312</v>
      </c>
      <c r="S487" s="29">
        <f>IF($Q487&lt;Parâmetros!$E$19,$G487-1,$G487)</f>
        <v>46306</v>
      </c>
    </row>
    <row r="488" spans="1:19" ht="15" customHeight="1" x14ac:dyDescent="0.25">
      <c r="A488" s="116">
        <v>52498</v>
      </c>
      <c r="B488" s="65" t="s">
        <v>59</v>
      </c>
      <c r="C488" s="65" t="s">
        <v>72</v>
      </c>
      <c r="D488" s="66">
        <v>46306</v>
      </c>
      <c r="E488" s="67">
        <v>0.46</v>
      </c>
      <c r="F488" s="65" t="s">
        <v>285</v>
      </c>
      <c r="G488" s="66">
        <v>46306</v>
      </c>
      <c r="H488">
        <v>40516517</v>
      </c>
      <c r="I488">
        <v>20</v>
      </c>
      <c r="J488" s="65" t="s">
        <v>1857</v>
      </c>
      <c r="K488" s="65" t="s">
        <v>1858</v>
      </c>
      <c r="L488" s="66">
        <v>46306</v>
      </c>
      <c r="M488" s="65" t="s">
        <v>315</v>
      </c>
      <c r="N488" s="65" t="s">
        <v>793</v>
      </c>
      <c r="O488" s="65" t="s">
        <v>289</v>
      </c>
      <c r="P488" s="66">
        <v>46306</v>
      </c>
      <c r="Q488" s="31">
        <f t="shared" si="14"/>
        <v>1312</v>
      </c>
      <c r="R488" s="31">
        <f t="shared" si="15"/>
        <v>1340</v>
      </c>
      <c r="S488" s="29">
        <f>IF($Q488&lt;Parâmetros!$E$19,$G488-1,$G488)</f>
        <v>46306</v>
      </c>
    </row>
    <row r="489" spans="1:19" ht="15" customHeight="1" x14ac:dyDescent="0.25">
      <c r="A489" s="116">
        <v>52498</v>
      </c>
      <c r="B489" s="65" t="s">
        <v>59</v>
      </c>
      <c r="C489" s="65" t="s">
        <v>72</v>
      </c>
      <c r="D489" s="66">
        <v>46306</v>
      </c>
      <c r="E489" s="67">
        <v>0.18</v>
      </c>
      <c r="F489" s="65" t="s">
        <v>285</v>
      </c>
      <c r="G489" s="66">
        <v>46306</v>
      </c>
      <c r="H489">
        <v>40521209</v>
      </c>
      <c r="I489">
        <v>10</v>
      </c>
      <c r="J489" s="65" t="s">
        <v>1859</v>
      </c>
      <c r="K489" s="65" t="s">
        <v>1860</v>
      </c>
      <c r="L489" s="66">
        <v>46306</v>
      </c>
      <c r="M489" s="65" t="s">
        <v>315</v>
      </c>
      <c r="N489">
        <v>3002879</v>
      </c>
      <c r="O489" s="65" t="s">
        <v>289</v>
      </c>
      <c r="P489" s="66">
        <v>46306</v>
      </c>
      <c r="Q489" s="31">
        <f t="shared" si="14"/>
        <v>1341</v>
      </c>
      <c r="R489" s="31">
        <f t="shared" si="15"/>
        <v>1352</v>
      </c>
      <c r="S489" s="29">
        <f>IF($Q489&lt;Parâmetros!$E$19,$G489-1,$G489)</f>
        <v>46306</v>
      </c>
    </row>
    <row r="490" spans="1:19" ht="15" customHeight="1" x14ac:dyDescent="0.25">
      <c r="A490" s="116">
        <v>52498</v>
      </c>
      <c r="B490" s="65" t="s">
        <v>59</v>
      </c>
      <c r="C490" s="65" t="s">
        <v>72</v>
      </c>
      <c r="D490" s="66">
        <v>46306</v>
      </c>
      <c r="E490" s="67">
        <v>0.31</v>
      </c>
      <c r="F490" s="65" t="s">
        <v>285</v>
      </c>
      <c r="G490" s="66">
        <v>46306</v>
      </c>
      <c r="H490">
        <v>40521212</v>
      </c>
      <c r="I490">
        <v>10</v>
      </c>
      <c r="J490" s="65" t="s">
        <v>1861</v>
      </c>
      <c r="K490" s="65" t="s">
        <v>1862</v>
      </c>
      <c r="L490" s="66">
        <v>46306</v>
      </c>
      <c r="M490" s="65" t="s">
        <v>315</v>
      </c>
      <c r="N490">
        <v>3005006</v>
      </c>
      <c r="O490" s="65" t="s">
        <v>289</v>
      </c>
      <c r="P490" s="66">
        <v>46306</v>
      </c>
      <c r="Q490" s="31">
        <f t="shared" si="14"/>
        <v>1352</v>
      </c>
      <c r="R490" s="31">
        <f t="shared" si="15"/>
        <v>1371</v>
      </c>
      <c r="S490" s="29">
        <f>IF($Q490&lt;Parâmetros!$E$19,$G490-1,$G490)</f>
        <v>46306</v>
      </c>
    </row>
    <row r="491" spans="1:19" ht="15" customHeight="1" x14ac:dyDescent="0.25">
      <c r="A491" s="116">
        <v>52498</v>
      </c>
      <c r="B491" s="65" t="s">
        <v>59</v>
      </c>
      <c r="C491" s="65" t="s">
        <v>72</v>
      </c>
      <c r="D491" s="66">
        <v>46306</v>
      </c>
      <c r="E491" s="67">
        <v>0.28000000000000003</v>
      </c>
      <c r="F491" s="65" t="s">
        <v>285</v>
      </c>
      <c r="G491" s="66">
        <v>46306</v>
      </c>
      <c r="H491">
        <v>40521218</v>
      </c>
      <c r="I491">
        <v>10</v>
      </c>
      <c r="J491" s="65" t="s">
        <v>1863</v>
      </c>
      <c r="K491" s="65" t="s">
        <v>1864</v>
      </c>
      <c r="L491" s="66">
        <v>46306</v>
      </c>
      <c r="M491" s="65" t="s">
        <v>315</v>
      </c>
      <c r="N491">
        <v>3005119</v>
      </c>
      <c r="O491" s="65" t="s">
        <v>289</v>
      </c>
      <c r="P491" s="66">
        <v>46306</v>
      </c>
      <c r="Q491" s="31">
        <f t="shared" si="14"/>
        <v>1372</v>
      </c>
      <c r="R491" s="31">
        <f t="shared" si="15"/>
        <v>1388</v>
      </c>
      <c r="S491" s="29">
        <f>IF($Q491&lt;Parâmetros!$E$19,$G491-1,$G491)</f>
        <v>46306</v>
      </c>
    </row>
    <row r="492" spans="1:19" ht="15" customHeight="1" x14ac:dyDescent="0.25">
      <c r="A492" s="116">
        <v>52498</v>
      </c>
      <c r="B492" s="65" t="s">
        <v>59</v>
      </c>
      <c r="C492" s="65" t="s">
        <v>72</v>
      </c>
      <c r="D492" s="66">
        <v>46307</v>
      </c>
      <c r="E492" s="67">
        <v>3.76</v>
      </c>
      <c r="F492" s="65" t="s">
        <v>285</v>
      </c>
      <c r="G492" s="66">
        <v>46307</v>
      </c>
      <c r="H492">
        <v>40520153</v>
      </c>
      <c r="I492">
        <v>10</v>
      </c>
      <c r="J492" s="65" t="s">
        <v>2357</v>
      </c>
      <c r="K492" s="65" t="s">
        <v>2358</v>
      </c>
      <c r="L492" s="66">
        <v>46307</v>
      </c>
      <c r="M492" s="65" t="s">
        <v>287</v>
      </c>
      <c r="N492" s="65" t="s">
        <v>793</v>
      </c>
      <c r="O492" s="65" t="s">
        <v>289</v>
      </c>
      <c r="P492" s="66">
        <v>46307</v>
      </c>
      <c r="Q492" s="31">
        <f t="shared" si="14"/>
        <v>1010</v>
      </c>
      <c r="R492" s="31">
        <f t="shared" si="15"/>
        <v>1236</v>
      </c>
      <c r="S492" s="29">
        <f>IF($Q492&lt;Parâmetros!$E$19,$G492-1,$G492)</f>
        <v>46307</v>
      </c>
    </row>
    <row r="493" spans="1:19" ht="15" customHeight="1" x14ac:dyDescent="0.25">
      <c r="A493" s="116">
        <v>52498</v>
      </c>
      <c r="B493" s="65" t="s">
        <v>59</v>
      </c>
      <c r="C493" s="65" t="s">
        <v>72</v>
      </c>
      <c r="D493" s="66">
        <v>46307</v>
      </c>
      <c r="E493" s="67">
        <v>2.5299999999999998</v>
      </c>
      <c r="F493" s="65" t="s">
        <v>285</v>
      </c>
      <c r="G493" s="66">
        <v>46307</v>
      </c>
      <c r="H493">
        <v>40523352</v>
      </c>
      <c r="I493">
        <v>10</v>
      </c>
      <c r="J493" s="65" t="s">
        <v>2359</v>
      </c>
      <c r="K493" s="65" t="s">
        <v>2360</v>
      </c>
      <c r="L493" s="66">
        <v>46307</v>
      </c>
      <c r="M493" s="65" t="s">
        <v>287</v>
      </c>
      <c r="N493" s="65" t="s">
        <v>793</v>
      </c>
      <c r="O493" s="65" t="s">
        <v>289</v>
      </c>
      <c r="P493" s="66">
        <v>46307</v>
      </c>
      <c r="Q493" s="31">
        <f t="shared" si="14"/>
        <v>1237</v>
      </c>
      <c r="R493" s="31">
        <f t="shared" si="15"/>
        <v>1388</v>
      </c>
      <c r="S493" s="29">
        <f>IF($Q493&lt;Parâmetros!$E$19,$G493-1,$G493)</f>
        <v>46307</v>
      </c>
    </row>
    <row r="494" spans="1:19" ht="15" customHeight="1" x14ac:dyDescent="0.25">
      <c r="A494" s="116">
        <v>53173</v>
      </c>
      <c r="B494" s="65" t="s">
        <v>504</v>
      </c>
      <c r="C494" s="65" t="s">
        <v>74</v>
      </c>
      <c r="D494" s="66">
        <v>46300</v>
      </c>
      <c r="E494" s="67">
        <v>1.57</v>
      </c>
      <c r="F494" s="65" t="s">
        <v>285</v>
      </c>
      <c r="G494" s="66">
        <v>46299</v>
      </c>
      <c r="H494">
        <v>40516261</v>
      </c>
      <c r="I494">
        <v>10</v>
      </c>
      <c r="J494" s="65" t="s">
        <v>512</v>
      </c>
      <c r="K494" s="65" t="s">
        <v>513</v>
      </c>
      <c r="L494" s="66">
        <v>46300</v>
      </c>
      <c r="M494" s="65" t="s">
        <v>315</v>
      </c>
      <c r="N494" s="65" t="s">
        <v>793</v>
      </c>
      <c r="O494" s="65" t="s">
        <v>289</v>
      </c>
      <c r="P494" s="66">
        <v>46300</v>
      </c>
      <c r="Q494" s="31">
        <f t="shared" si="14"/>
        <v>1426</v>
      </c>
      <c r="R494" s="31">
        <f t="shared" si="15"/>
        <v>80</v>
      </c>
      <c r="S494" s="29">
        <f>IF($Q494&lt;Parâmetros!$E$19,$G494-1,$G494)</f>
        <v>46299</v>
      </c>
    </row>
    <row r="495" spans="1:19" ht="15" customHeight="1" x14ac:dyDescent="0.25">
      <c r="A495" s="116">
        <v>53173</v>
      </c>
      <c r="B495" s="65" t="s">
        <v>504</v>
      </c>
      <c r="C495" s="65" t="s">
        <v>74</v>
      </c>
      <c r="D495" s="66">
        <v>46300</v>
      </c>
      <c r="E495" s="67">
        <v>1.87</v>
      </c>
      <c r="F495" s="65" t="s">
        <v>285</v>
      </c>
      <c r="G495" s="66">
        <v>46300</v>
      </c>
      <c r="H495">
        <v>40494760</v>
      </c>
      <c r="I495">
        <v>20</v>
      </c>
      <c r="J495" s="65" t="s">
        <v>514</v>
      </c>
      <c r="K495" s="65" t="s">
        <v>515</v>
      </c>
      <c r="L495" s="66">
        <v>46300</v>
      </c>
      <c r="M495" s="65" t="s">
        <v>287</v>
      </c>
      <c r="N495" s="65" t="s">
        <v>793</v>
      </c>
      <c r="O495" s="65" t="s">
        <v>289</v>
      </c>
      <c r="P495" s="66">
        <v>46300</v>
      </c>
      <c r="Q495" s="31">
        <f t="shared" si="14"/>
        <v>82</v>
      </c>
      <c r="R495" s="31">
        <f t="shared" si="15"/>
        <v>194</v>
      </c>
      <c r="S495" s="29">
        <f>IF($Q495&lt;Parâmetros!$E$19,$G495-1,$G495)</f>
        <v>46299</v>
      </c>
    </row>
    <row r="496" spans="1:19" ht="15" customHeight="1" x14ac:dyDescent="0.25">
      <c r="A496" s="116">
        <v>53173</v>
      </c>
      <c r="B496" s="65" t="s">
        <v>504</v>
      </c>
      <c r="C496" s="65" t="s">
        <v>74</v>
      </c>
      <c r="D496" s="66">
        <v>46300</v>
      </c>
      <c r="E496" s="67">
        <v>1</v>
      </c>
      <c r="F496" s="65" t="s">
        <v>285</v>
      </c>
      <c r="G496" s="66">
        <v>46300</v>
      </c>
      <c r="H496">
        <v>40518598</v>
      </c>
      <c r="I496">
        <v>10</v>
      </c>
      <c r="J496" s="65" t="s">
        <v>480</v>
      </c>
      <c r="K496" s="65" t="s">
        <v>482</v>
      </c>
      <c r="L496" s="66">
        <v>46300</v>
      </c>
      <c r="M496" s="65" t="s">
        <v>315</v>
      </c>
      <c r="N496">
        <v>3002380</v>
      </c>
      <c r="O496" s="65" t="s">
        <v>289</v>
      </c>
      <c r="P496" s="66">
        <v>46300</v>
      </c>
      <c r="Q496" s="31">
        <f t="shared" si="14"/>
        <v>240</v>
      </c>
      <c r="R496" s="31">
        <f t="shared" si="15"/>
        <v>300</v>
      </c>
      <c r="S496" s="29">
        <f>IF($Q496&lt;Parâmetros!$E$19,$G496-1,$G496)</f>
        <v>46299</v>
      </c>
    </row>
    <row r="497" spans="1:19" ht="15" customHeight="1" x14ac:dyDescent="0.25">
      <c r="A497" s="116">
        <v>53173</v>
      </c>
      <c r="B497" s="65" t="s">
        <v>504</v>
      </c>
      <c r="C497" s="65" t="s">
        <v>74</v>
      </c>
      <c r="D497" s="66">
        <v>46300</v>
      </c>
      <c r="E497" s="67">
        <v>1.42</v>
      </c>
      <c r="F497" s="65" t="s">
        <v>285</v>
      </c>
      <c r="G497" s="66">
        <v>46300</v>
      </c>
      <c r="H497">
        <v>40522619</v>
      </c>
      <c r="I497">
        <v>10</v>
      </c>
      <c r="J497" s="65" t="s">
        <v>483</v>
      </c>
      <c r="K497" s="65" t="s">
        <v>516</v>
      </c>
      <c r="L497" s="66">
        <v>46300</v>
      </c>
      <c r="M497" s="65" t="s">
        <v>287</v>
      </c>
      <c r="N497" s="65" t="s">
        <v>793</v>
      </c>
      <c r="O497" s="65" t="s">
        <v>289</v>
      </c>
      <c r="P497" s="66">
        <v>46300</v>
      </c>
      <c r="Q497" s="31">
        <f t="shared" si="14"/>
        <v>301</v>
      </c>
      <c r="R497" s="31">
        <f t="shared" si="15"/>
        <v>386</v>
      </c>
      <c r="S497" s="29">
        <f>IF($Q497&lt;Parâmetros!$E$19,$G497-1,$G497)</f>
        <v>46299</v>
      </c>
    </row>
    <row r="498" spans="1:19" ht="15" customHeight="1" x14ac:dyDescent="0.25">
      <c r="A498" s="116">
        <v>53173</v>
      </c>
      <c r="B498" s="65" t="s">
        <v>504</v>
      </c>
      <c r="C498" s="65" t="s">
        <v>74</v>
      </c>
      <c r="D498" s="66">
        <v>46301</v>
      </c>
      <c r="E498" s="67">
        <v>1</v>
      </c>
      <c r="F498" s="65" t="s">
        <v>285</v>
      </c>
      <c r="G498" s="66">
        <v>46301</v>
      </c>
      <c r="H498">
        <v>40521112</v>
      </c>
      <c r="I498">
        <v>10</v>
      </c>
      <c r="J498" s="65" t="s">
        <v>477</v>
      </c>
      <c r="K498" s="65" t="s">
        <v>478</v>
      </c>
      <c r="L498" s="66">
        <v>46301</v>
      </c>
      <c r="M498" s="65" t="s">
        <v>315</v>
      </c>
      <c r="N498" s="65" t="s">
        <v>793</v>
      </c>
      <c r="O498" s="65" t="s">
        <v>289</v>
      </c>
      <c r="P498" s="66">
        <v>46301</v>
      </c>
      <c r="Q498" s="31">
        <f t="shared" si="14"/>
        <v>0</v>
      </c>
      <c r="R498" s="31">
        <f t="shared" si="15"/>
        <v>60</v>
      </c>
      <c r="S498" s="29">
        <f>IF($Q498&lt;Parâmetros!$E$19,$G498-1,$G498)</f>
        <v>46300</v>
      </c>
    </row>
    <row r="499" spans="1:19" ht="15" customHeight="1" x14ac:dyDescent="0.25">
      <c r="A499" s="116">
        <v>53173</v>
      </c>
      <c r="B499" s="65" t="s">
        <v>504</v>
      </c>
      <c r="C499" s="65" t="s">
        <v>74</v>
      </c>
      <c r="D499" s="66">
        <v>46301</v>
      </c>
      <c r="E499" s="67">
        <v>0.97</v>
      </c>
      <c r="F499" s="65" t="s">
        <v>285</v>
      </c>
      <c r="G499" s="66">
        <v>46301</v>
      </c>
      <c r="H499">
        <v>40522877</v>
      </c>
      <c r="I499">
        <v>10</v>
      </c>
      <c r="J499" s="65" t="s">
        <v>511</v>
      </c>
      <c r="K499" s="65" t="s">
        <v>485</v>
      </c>
      <c r="L499" s="66">
        <v>46301</v>
      </c>
      <c r="M499" s="65" t="s">
        <v>287</v>
      </c>
      <c r="N499" s="65" t="s">
        <v>793</v>
      </c>
      <c r="O499" s="65" t="s">
        <v>289</v>
      </c>
      <c r="P499" s="66">
        <v>46301</v>
      </c>
      <c r="Q499" s="31">
        <f t="shared" si="14"/>
        <v>62</v>
      </c>
      <c r="R499" s="31">
        <f t="shared" si="15"/>
        <v>120</v>
      </c>
      <c r="S499" s="29">
        <f>IF($Q499&lt;Parâmetros!$E$19,$G499-1,$G499)</f>
        <v>46300</v>
      </c>
    </row>
    <row r="500" spans="1:19" ht="15" customHeight="1" x14ac:dyDescent="0.25">
      <c r="A500" s="116">
        <v>53173</v>
      </c>
      <c r="B500" s="65" t="s">
        <v>504</v>
      </c>
      <c r="C500" s="65" t="s">
        <v>74</v>
      </c>
      <c r="D500" s="66">
        <v>46301</v>
      </c>
      <c r="E500" s="67">
        <v>0.97</v>
      </c>
      <c r="F500" s="65" t="s">
        <v>285</v>
      </c>
      <c r="G500" s="66">
        <v>46301</v>
      </c>
      <c r="H500">
        <v>40522876</v>
      </c>
      <c r="I500">
        <v>10</v>
      </c>
      <c r="J500" s="65" t="s">
        <v>506</v>
      </c>
      <c r="K500" s="65" t="s">
        <v>479</v>
      </c>
      <c r="L500" s="66">
        <v>46301</v>
      </c>
      <c r="M500" s="65" t="s">
        <v>287</v>
      </c>
      <c r="N500" s="65" t="s">
        <v>793</v>
      </c>
      <c r="O500" s="65" t="s">
        <v>289</v>
      </c>
      <c r="P500" s="66">
        <v>46301</v>
      </c>
      <c r="Q500" s="31">
        <f t="shared" si="14"/>
        <v>122</v>
      </c>
      <c r="R500" s="31">
        <f t="shared" si="15"/>
        <v>180</v>
      </c>
      <c r="S500" s="29">
        <f>IF($Q500&lt;Parâmetros!$E$19,$G500-1,$G500)</f>
        <v>46300</v>
      </c>
    </row>
    <row r="501" spans="1:19" ht="15" customHeight="1" x14ac:dyDescent="0.25">
      <c r="A501" s="116">
        <v>53173</v>
      </c>
      <c r="B501" s="65" t="s">
        <v>504</v>
      </c>
      <c r="C501" s="65" t="s">
        <v>74</v>
      </c>
      <c r="D501" s="66">
        <v>46301</v>
      </c>
      <c r="E501" s="67">
        <v>0.97</v>
      </c>
      <c r="F501" s="65" t="s">
        <v>285</v>
      </c>
      <c r="G501" s="66">
        <v>46301</v>
      </c>
      <c r="H501">
        <v>40521398</v>
      </c>
      <c r="I501">
        <v>10</v>
      </c>
      <c r="J501" s="65" t="s">
        <v>508</v>
      </c>
      <c r="K501" s="65" t="s">
        <v>480</v>
      </c>
      <c r="L501" s="66">
        <v>46301</v>
      </c>
      <c r="M501" s="65" t="s">
        <v>315</v>
      </c>
      <c r="N501" s="65" t="s">
        <v>793</v>
      </c>
      <c r="O501" s="65" t="s">
        <v>289</v>
      </c>
      <c r="P501" s="66">
        <v>46301</v>
      </c>
      <c r="Q501" s="31">
        <f t="shared" si="14"/>
        <v>182</v>
      </c>
      <c r="R501" s="31">
        <f t="shared" si="15"/>
        <v>240</v>
      </c>
      <c r="S501" s="29">
        <f>IF($Q501&lt;Parâmetros!$E$19,$G501-1,$G501)</f>
        <v>46300</v>
      </c>
    </row>
    <row r="502" spans="1:19" ht="15" customHeight="1" x14ac:dyDescent="0.25">
      <c r="A502" s="116">
        <v>53173</v>
      </c>
      <c r="B502" s="65" t="s">
        <v>504</v>
      </c>
      <c r="C502" s="65" t="s">
        <v>74</v>
      </c>
      <c r="D502" s="66">
        <v>46301</v>
      </c>
      <c r="E502" s="67">
        <v>1</v>
      </c>
      <c r="F502" s="65" t="s">
        <v>285</v>
      </c>
      <c r="G502" s="66">
        <v>46301</v>
      </c>
      <c r="H502">
        <v>40522878</v>
      </c>
      <c r="I502">
        <v>10</v>
      </c>
      <c r="J502" s="65" t="s">
        <v>482</v>
      </c>
      <c r="K502" s="65" t="s">
        <v>481</v>
      </c>
      <c r="L502" s="66">
        <v>46301</v>
      </c>
      <c r="M502" s="65" t="s">
        <v>287</v>
      </c>
      <c r="N502" s="65" t="s">
        <v>793</v>
      </c>
      <c r="O502" s="65" t="s">
        <v>289</v>
      </c>
      <c r="P502" s="66">
        <v>46301</v>
      </c>
      <c r="Q502" s="31">
        <f t="shared" si="14"/>
        <v>300</v>
      </c>
      <c r="R502" s="31">
        <f t="shared" si="15"/>
        <v>360</v>
      </c>
      <c r="S502" s="29">
        <f>IF($Q502&lt;Parâmetros!$E$19,$G502-1,$G502)</f>
        <v>46300</v>
      </c>
    </row>
    <row r="503" spans="1:19" ht="15" customHeight="1" x14ac:dyDescent="0.25">
      <c r="A503" s="116">
        <v>53173</v>
      </c>
      <c r="B503" s="65" t="s">
        <v>504</v>
      </c>
      <c r="C503" s="65" t="s">
        <v>74</v>
      </c>
      <c r="D503" s="66">
        <v>46301</v>
      </c>
      <c r="E503" s="67">
        <v>0.83</v>
      </c>
      <c r="F503" s="65" t="s">
        <v>285</v>
      </c>
      <c r="G503" s="66">
        <v>46301</v>
      </c>
      <c r="H503">
        <v>40522619</v>
      </c>
      <c r="I503">
        <v>10</v>
      </c>
      <c r="J503" s="65" t="s">
        <v>517</v>
      </c>
      <c r="K503" s="65" t="s">
        <v>518</v>
      </c>
      <c r="L503" s="66">
        <v>46301</v>
      </c>
      <c r="M503" s="65" t="s">
        <v>287</v>
      </c>
      <c r="N503" s="65" t="s">
        <v>793</v>
      </c>
      <c r="O503" s="65" t="s">
        <v>289</v>
      </c>
      <c r="P503" s="66">
        <v>46301</v>
      </c>
      <c r="Q503" s="31">
        <f t="shared" si="14"/>
        <v>362</v>
      </c>
      <c r="R503" s="31">
        <f t="shared" si="15"/>
        <v>411</v>
      </c>
      <c r="S503" s="29">
        <f>IF($Q503&lt;Parâmetros!$E$19,$G503-1,$G503)</f>
        <v>46300</v>
      </c>
    </row>
    <row r="504" spans="1:19" ht="15" customHeight="1" x14ac:dyDescent="0.25">
      <c r="A504" s="116">
        <v>53173</v>
      </c>
      <c r="B504" s="65" t="s">
        <v>504</v>
      </c>
      <c r="C504" s="65" t="s">
        <v>74</v>
      </c>
      <c r="D504" s="66">
        <v>46303</v>
      </c>
      <c r="E504" s="67">
        <v>1</v>
      </c>
      <c r="F504" s="65" t="s">
        <v>285</v>
      </c>
      <c r="G504" s="66">
        <v>46303</v>
      </c>
      <c r="H504">
        <v>40521121</v>
      </c>
      <c r="I504">
        <v>10</v>
      </c>
      <c r="J504" s="65" t="s">
        <v>477</v>
      </c>
      <c r="K504" s="65" t="s">
        <v>478</v>
      </c>
      <c r="L504" s="66">
        <v>46303</v>
      </c>
      <c r="M504" s="65" t="s">
        <v>315</v>
      </c>
      <c r="N504" s="65" t="s">
        <v>793</v>
      </c>
      <c r="O504" s="65" t="s">
        <v>289</v>
      </c>
      <c r="P504" s="66">
        <v>46303</v>
      </c>
      <c r="Q504" s="31">
        <f t="shared" si="14"/>
        <v>0</v>
      </c>
      <c r="R504" s="31">
        <f t="shared" si="15"/>
        <v>60</v>
      </c>
      <c r="S504" s="29">
        <f>IF($Q504&lt;Parâmetros!$E$19,$G504-1,$G504)</f>
        <v>46302</v>
      </c>
    </row>
    <row r="505" spans="1:19" ht="15" customHeight="1" x14ac:dyDescent="0.25">
      <c r="A505" s="116">
        <v>53173</v>
      </c>
      <c r="B505" s="65" t="s">
        <v>504</v>
      </c>
      <c r="C505" s="65" t="s">
        <v>74</v>
      </c>
      <c r="D505" s="66">
        <v>46303</v>
      </c>
      <c r="E505" s="67">
        <v>0.52</v>
      </c>
      <c r="F505" s="65" t="s">
        <v>285</v>
      </c>
      <c r="G505" s="66">
        <v>46303</v>
      </c>
      <c r="H505">
        <v>40522878</v>
      </c>
      <c r="I505">
        <v>10</v>
      </c>
      <c r="J505" s="65" t="s">
        <v>1019</v>
      </c>
      <c r="K505" s="65" t="s">
        <v>1020</v>
      </c>
      <c r="L505" s="66">
        <v>46303</v>
      </c>
      <c r="M505" s="65" t="s">
        <v>287</v>
      </c>
      <c r="N505" s="65" t="s">
        <v>793</v>
      </c>
      <c r="O505" s="65" t="s">
        <v>289</v>
      </c>
      <c r="P505" s="66">
        <v>46303</v>
      </c>
      <c r="Q505" s="31">
        <f t="shared" si="14"/>
        <v>64</v>
      </c>
      <c r="R505" s="31">
        <f t="shared" si="15"/>
        <v>95</v>
      </c>
      <c r="S505" s="29">
        <f>IF($Q505&lt;Parâmetros!$E$19,$G505-1,$G505)</f>
        <v>46302</v>
      </c>
    </row>
    <row r="506" spans="1:19" ht="15" customHeight="1" x14ac:dyDescent="0.25">
      <c r="A506" s="116">
        <v>53173</v>
      </c>
      <c r="B506" s="65" t="s">
        <v>504</v>
      </c>
      <c r="C506" s="65" t="s">
        <v>74</v>
      </c>
      <c r="D506" s="66">
        <v>46303</v>
      </c>
      <c r="E506" s="67">
        <v>0.4</v>
      </c>
      <c r="F506" s="65" t="s">
        <v>285</v>
      </c>
      <c r="G506" s="66">
        <v>46303</v>
      </c>
      <c r="H506">
        <v>40522877</v>
      </c>
      <c r="I506">
        <v>10</v>
      </c>
      <c r="J506" s="65" t="s">
        <v>1021</v>
      </c>
      <c r="K506" s="65" t="s">
        <v>485</v>
      </c>
      <c r="L506" s="66">
        <v>46303</v>
      </c>
      <c r="M506" s="65" t="s">
        <v>287</v>
      </c>
      <c r="N506" s="65" t="s">
        <v>793</v>
      </c>
      <c r="O506" s="65" t="s">
        <v>289</v>
      </c>
      <c r="P506" s="66">
        <v>46303</v>
      </c>
      <c r="Q506" s="31">
        <f t="shared" si="14"/>
        <v>96</v>
      </c>
      <c r="R506" s="31">
        <f t="shared" si="15"/>
        <v>120</v>
      </c>
      <c r="S506" s="29">
        <f>IF($Q506&lt;Parâmetros!$E$19,$G506-1,$G506)</f>
        <v>46302</v>
      </c>
    </row>
    <row r="507" spans="1:19" ht="15" customHeight="1" x14ac:dyDescent="0.25">
      <c r="A507" s="116">
        <v>53173</v>
      </c>
      <c r="B507" s="65" t="s">
        <v>504</v>
      </c>
      <c r="C507" s="65" t="s">
        <v>74</v>
      </c>
      <c r="D507" s="66">
        <v>46303</v>
      </c>
      <c r="E507" s="67">
        <v>0.93</v>
      </c>
      <c r="F507" s="65" t="s">
        <v>285</v>
      </c>
      <c r="G507" s="66">
        <v>46303</v>
      </c>
      <c r="H507">
        <v>40523618</v>
      </c>
      <c r="I507">
        <v>10</v>
      </c>
      <c r="J507" s="65" t="s">
        <v>1022</v>
      </c>
      <c r="K507" s="65" t="s">
        <v>479</v>
      </c>
      <c r="L507" s="66">
        <v>46303</v>
      </c>
      <c r="M507" s="65" t="s">
        <v>287</v>
      </c>
      <c r="N507" s="65" t="s">
        <v>793</v>
      </c>
      <c r="O507" s="65" t="s">
        <v>289</v>
      </c>
      <c r="P507" s="66">
        <v>46303</v>
      </c>
      <c r="Q507" s="31">
        <f t="shared" si="14"/>
        <v>124</v>
      </c>
      <c r="R507" s="31">
        <f t="shared" si="15"/>
        <v>180</v>
      </c>
      <c r="S507" s="29">
        <f>IF($Q507&lt;Parâmetros!$E$19,$G507-1,$G507)</f>
        <v>46302</v>
      </c>
    </row>
    <row r="508" spans="1:19" ht="15" customHeight="1" x14ac:dyDescent="0.25">
      <c r="A508" s="116">
        <v>53173</v>
      </c>
      <c r="B508" s="65" t="s">
        <v>504</v>
      </c>
      <c r="C508" s="65" t="s">
        <v>74</v>
      </c>
      <c r="D508" s="66">
        <v>46303</v>
      </c>
      <c r="E508" s="67">
        <v>0.92</v>
      </c>
      <c r="F508" s="65" t="s">
        <v>285</v>
      </c>
      <c r="G508" s="66">
        <v>46303</v>
      </c>
      <c r="H508">
        <v>40521404</v>
      </c>
      <c r="I508">
        <v>10</v>
      </c>
      <c r="J508" s="65" t="s">
        <v>509</v>
      </c>
      <c r="K508" s="65" t="s">
        <v>480</v>
      </c>
      <c r="L508" s="66">
        <v>46303</v>
      </c>
      <c r="M508" s="65" t="s">
        <v>315</v>
      </c>
      <c r="N508" s="65" t="s">
        <v>793</v>
      </c>
      <c r="O508" s="65" t="s">
        <v>289</v>
      </c>
      <c r="P508" s="66">
        <v>46303</v>
      </c>
      <c r="Q508" s="31">
        <f t="shared" si="14"/>
        <v>185</v>
      </c>
      <c r="R508" s="31">
        <f t="shared" si="15"/>
        <v>240</v>
      </c>
      <c r="S508" s="29">
        <f>IF($Q508&lt;Parâmetros!$E$19,$G508-1,$G508)</f>
        <v>46302</v>
      </c>
    </row>
    <row r="509" spans="1:19" ht="15" customHeight="1" x14ac:dyDescent="0.25">
      <c r="A509" s="116">
        <v>53173</v>
      </c>
      <c r="B509" s="65" t="s">
        <v>504</v>
      </c>
      <c r="C509" s="65" t="s">
        <v>74</v>
      </c>
      <c r="D509" s="66">
        <v>46303</v>
      </c>
      <c r="E509" s="67">
        <v>0.92</v>
      </c>
      <c r="F509" s="65" t="s">
        <v>285</v>
      </c>
      <c r="G509" s="66">
        <v>46303</v>
      </c>
      <c r="H509">
        <v>40521096</v>
      </c>
      <c r="I509">
        <v>10</v>
      </c>
      <c r="J509" s="65" t="s">
        <v>507</v>
      </c>
      <c r="K509" s="65" t="s">
        <v>482</v>
      </c>
      <c r="L509" s="66">
        <v>46303</v>
      </c>
      <c r="M509" s="65" t="s">
        <v>315</v>
      </c>
      <c r="N509">
        <v>3011791</v>
      </c>
      <c r="O509" s="65" t="s">
        <v>289</v>
      </c>
      <c r="P509" s="66">
        <v>46303</v>
      </c>
      <c r="Q509" s="31">
        <f t="shared" si="14"/>
        <v>245</v>
      </c>
      <c r="R509" s="31">
        <f t="shared" si="15"/>
        <v>300</v>
      </c>
      <c r="S509" s="29">
        <f>IF($Q509&lt;Parâmetros!$E$19,$G509-1,$G509)</f>
        <v>46302</v>
      </c>
    </row>
    <row r="510" spans="1:19" ht="15" customHeight="1" x14ac:dyDescent="0.25">
      <c r="A510" s="116">
        <v>53173</v>
      </c>
      <c r="B510" s="65" t="s">
        <v>504</v>
      </c>
      <c r="C510" s="65" t="s">
        <v>74</v>
      </c>
      <c r="D510" s="66">
        <v>46303</v>
      </c>
      <c r="E510" s="67">
        <v>1.02</v>
      </c>
      <c r="F510" s="65" t="s">
        <v>285</v>
      </c>
      <c r="G510" s="66">
        <v>46303</v>
      </c>
      <c r="H510">
        <v>40521097</v>
      </c>
      <c r="I510">
        <v>10</v>
      </c>
      <c r="J510" s="65" t="s">
        <v>505</v>
      </c>
      <c r="K510" s="65" t="s">
        <v>1023</v>
      </c>
      <c r="L510" s="66">
        <v>46303</v>
      </c>
      <c r="M510" s="65" t="s">
        <v>315</v>
      </c>
      <c r="N510">
        <v>3011792</v>
      </c>
      <c r="O510" s="65" t="s">
        <v>289</v>
      </c>
      <c r="P510" s="66">
        <v>46303</v>
      </c>
      <c r="Q510" s="31">
        <f t="shared" si="14"/>
        <v>305</v>
      </c>
      <c r="R510" s="31">
        <f t="shared" si="15"/>
        <v>366</v>
      </c>
      <c r="S510" s="29">
        <f>IF($Q510&lt;Parâmetros!$E$19,$G510-1,$G510)</f>
        <v>46302</v>
      </c>
    </row>
    <row r="511" spans="1:19" ht="15" customHeight="1" x14ac:dyDescent="0.25">
      <c r="A511" s="116">
        <v>53173</v>
      </c>
      <c r="B511" s="65" t="s">
        <v>504</v>
      </c>
      <c r="C511" s="65" t="s">
        <v>74</v>
      </c>
      <c r="D511" s="66">
        <v>46304</v>
      </c>
      <c r="E511" s="67">
        <v>1</v>
      </c>
      <c r="F511" s="65" t="s">
        <v>285</v>
      </c>
      <c r="G511" s="66">
        <v>46304</v>
      </c>
      <c r="H511">
        <v>40521127</v>
      </c>
      <c r="I511">
        <v>10</v>
      </c>
      <c r="J511" s="65" t="s">
        <v>477</v>
      </c>
      <c r="K511" s="65" t="s">
        <v>478</v>
      </c>
      <c r="L511" s="66">
        <v>46304</v>
      </c>
      <c r="M511" s="65" t="s">
        <v>315</v>
      </c>
      <c r="N511" s="65" t="s">
        <v>793</v>
      </c>
      <c r="O511" s="65" t="s">
        <v>289</v>
      </c>
      <c r="P511" s="66">
        <v>46304</v>
      </c>
      <c r="Q511" s="31">
        <f t="shared" si="14"/>
        <v>0</v>
      </c>
      <c r="R511" s="31">
        <f t="shared" si="15"/>
        <v>60</v>
      </c>
      <c r="S511" s="29">
        <f>IF($Q511&lt;Parâmetros!$E$19,$G511-1,$G511)</f>
        <v>46303</v>
      </c>
    </row>
    <row r="512" spans="1:19" ht="15" customHeight="1" x14ac:dyDescent="0.25">
      <c r="A512" s="116">
        <v>53173</v>
      </c>
      <c r="B512" s="65" t="s">
        <v>504</v>
      </c>
      <c r="C512" s="65" t="s">
        <v>74</v>
      </c>
      <c r="D512" s="66">
        <v>46304</v>
      </c>
      <c r="E512" s="67">
        <v>1.92</v>
      </c>
      <c r="F512" s="65" t="s">
        <v>285</v>
      </c>
      <c r="G512" s="66">
        <v>46304</v>
      </c>
      <c r="H512">
        <v>40521410</v>
      </c>
      <c r="I512">
        <v>10</v>
      </c>
      <c r="J512" s="65" t="s">
        <v>1260</v>
      </c>
      <c r="K512" s="65" t="s">
        <v>479</v>
      </c>
      <c r="L512" s="66">
        <v>46304</v>
      </c>
      <c r="M512" s="65" t="s">
        <v>315</v>
      </c>
      <c r="N512" s="65" t="s">
        <v>793</v>
      </c>
      <c r="O512" s="65" t="s">
        <v>289</v>
      </c>
      <c r="P512" s="66">
        <v>46304</v>
      </c>
      <c r="Q512" s="31">
        <f t="shared" ref="Q512:Q575" si="16">IFERROR(VALUE(LEFT($J512,2))*60+VALUE(MID($J512,4,2)),9999)</f>
        <v>65</v>
      </c>
      <c r="R512" s="31">
        <f t="shared" ref="R512:R575" si="17">IFERROR(VALUE(LEFT($K512,2))*60+VALUE(MID($K512,4,2)),"")</f>
        <v>180</v>
      </c>
      <c r="S512" s="29">
        <f>IF($Q512&lt;Parâmetros!$E$19,$G512-1,$G512)</f>
        <v>46303</v>
      </c>
    </row>
    <row r="513" spans="1:19" ht="15" customHeight="1" x14ac:dyDescent="0.25">
      <c r="A513" s="116">
        <v>53173</v>
      </c>
      <c r="B513" s="65" t="s">
        <v>504</v>
      </c>
      <c r="C513" s="65" t="s">
        <v>74</v>
      </c>
      <c r="D513" s="66">
        <v>46304</v>
      </c>
      <c r="E513" s="67">
        <v>0.92</v>
      </c>
      <c r="F513" s="65" t="s">
        <v>285</v>
      </c>
      <c r="G513" s="66">
        <v>46304</v>
      </c>
      <c r="H513">
        <v>40521069</v>
      </c>
      <c r="I513">
        <v>10</v>
      </c>
      <c r="J513" s="65" t="s">
        <v>509</v>
      </c>
      <c r="K513" s="65" t="s">
        <v>480</v>
      </c>
      <c r="L513" s="66">
        <v>46304</v>
      </c>
      <c r="M513" s="65" t="s">
        <v>315</v>
      </c>
      <c r="N513">
        <v>3002444</v>
      </c>
      <c r="O513" s="65" t="s">
        <v>289</v>
      </c>
      <c r="P513" s="66">
        <v>46304</v>
      </c>
      <c r="Q513" s="31">
        <f t="shared" si="16"/>
        <v>185</v>
      </c>
      <c r="R513" s="31">
        <f t="shared" si="17"/>
        <v>240</v>
      </c>
      <c r="S513" s="29">
        <f>IF($Q513&lt;Parâmetros!$E$19,$G513-1,$G513)</f>
        <v>46303</v>
      </c>
    </row>
    <row r="514" spans="1:19" ht="15" customHeight="1" x14ac:dyDescent="0.25">
      <c r="A514" s="116">
        <v>53173</v>
      </c>
      <c r="B514" s="65" t="s">
        <v>504</v>
      </c>
      <c r="C514" s="65" t="s">
        <v>74</v>
      </c>
      <c r="D514" s="66">
        <v>46304</v>
      </c>
      <c r="E514" s="67">
        <v>0.92</v>
      </c>
      <c r="F514" s="65" t="s">
        <v>285</v>
      </c>
      <c r="G514" s="66">
        <v>46304</v>
      </c>
      <c r="H514">
        <v>40521070</v>
      </c>
      <c r="I514">
        <v>10</v>
      </c>
      <c r="J514" s="65" t="s">
        <v>507</v>
      </c>
      <c r="K514" s="65" t="s">
        <v>482</v>
      </c>
      <c r="L514" s="66">
        <v>46304</v>
      </c>
      <c r="M514" s="65" t="s">
        <v>315</v>
      </c>
      <c r="N514">
        <v>3002482</v>
      </c>
      <c r="O514" s="65" t="s">
        <v>289</v>
      </c>
      <c r="P514" s="66">
        <v>46304</v>
      </c>
      <c r="Q514" s="31">
        <f t="shared" si="16"/>
        <v>245</v>
      </c>
      <c r="R514" s="31">
        <f t="shared" si="17"/>
        <v>300</v>
      </c>
      <c r="S514" s="29">
        <f>IF($Q514&lt;Parâmetros!$E$19,$G514-1,$G514)</f>
        <v>46303</v>
      </c>
    </row>
    <row r="515" spans="1:19" ht="15" customHeight="1" x14ac:dyDescent="0.25">
      <c r="A515" s="116">
        <v>53173</v>
      </c>
      <c r="B515" s="65" t="s">
        <v>504</v>
      </c>
      <c r="C515" s="65" t="s">
        <v>74</v>
      </c>
      <c r="D515" s="66">
        <v>46304</v>
      </c>
      <c r="E515" s="67">
        <v>0.52</v>
      </c>
      <c r="F515" s="65" t="s">
        <v>285</v>
      </c>
      <c r="G515" s="66">
        <v>46304</v>
      </c>
      <c r="H515">
        <v>40524053</v>
      </c>
      <c r="I515">
        <v>10</v>
      </c>
      <c r="J515" s="65" t="s">
        <v>505</v>
      </c>
      <c r="K515" s="65" t="s">
        <v>1261</v>
      </c>
      <c r="L515" s="66">
        <v>46304</v>
      </c>
      <c r="M515" s="65" t="s">
        <v>287</v>
      </c>
      <c r="N515" s="65" t="s">
        <v>793</v>
      </c>
      <c r="O515" s="65" t="s">
        <v>289</v>
      </c>
      <c r="P515" s="66">
        <v>46304</v>
      </c>
      <c r="Q515" s="31">
        <f t="shared" si="16"/>
        <v>305</v>
      </c>
      <c r="R515" s="31">
        <f t="shared" si="17"/>
        <v>336</v>
      </c>
      <c r="S515" s="29">
        <f>IF($Q515&lt;Parâmetros!$E$19,$G515-1,$G515)</f>
        <v>46303</v>
      </c>
    </row>
    <row r="516" spans="1:19" ht="15" customHeight="1" x14ac:dyDescent="0.25">
      <c r="A516" s="116">
        <v>53173</v>
      </c>
      <c r="B516" s="65" t="s">
        <v>504</v>
      </c>
      <c r="C516" s="65" t="s">
        <v>74</v>
      </c>
      <c r="D516" s="66">
        <v>46305</v>
      </c>
      <c r="E516" s="67">
        <v>1.1100000000000001</v>
      </c>
      <c r="F516" s="65" t="s">
        <v>285</v>
      </c>
      <c r="G516" s="66">
        <v>46304</v>
      </c>
      <c r="H516">
        <v>40523827</v>
      </c>
      <c r="I516">
        <v>20</v>
      </c>
      <c r="J516" s="65" t="s">
        <v>1582</v>
      </c>
      <c r="K516" s="65" t="s">
        <v>1583</v>
      </c>
      <c r="L516" s="66">
        <v>46304</v>
      </c>
      <c r="M516" s="65" t="s">
        <v>287</v>
      </c>
      <c r="N516" s="65" t="s">
        <v>793</v>
      </c>
      <c r="O516" s="65" t="s">
        <v>289</v>
      </c>
      <c r="P516" s="66">
        <v>46305</v>
      </c>
      <c r="Q516" s="31">
        <f t="shared" si="16"/>
        <v>345</v>
      </c>
      <c r="R516" s="31">
        <f t="shared" si="17"/>
        <v>411</v>
      </c>
      <c r="S516" s="29">
        <f>IF($Q516&lt;Parâmetros!$E$19,$G516-1,$G516)</f>
        <v>46303</v>
      </c>
    </row>
    <row r="517" spans="1:19" ht="15" customHeight="1" x14ac:dyDescent="0.25">
      <c r="A517" s="116">
        <v>53173</v>
      </c>
      <c r="B517" s="65" t="s">
        <v>504</v>
      </c>
      <c r="C517" s="65" t="s">
        <v>74</v>
      </c>
      <c r="D517" s="66">
        <v>46305</v>
      </c>
      <c r="E517" s="67">
        <v>2</v>
      </c>
      <c r="F517" s="65" t="s">
        <v>285</v>
      </c>
      <c r="G517" s="66">
        <v>46305</v>
      </c>
      <c r="H517">
        <v>40524617</v>
      </c>
      <c r="I517">
        <v>10</v>
      </c>
      <c r="J517" s="65" t="s">
        <v>477</v>
      </c>
      <c r="K517" s="65" t="s">
        <v>485</v>
      </c>
      <c r="L517" s="66">
        <v>46305</v>
      </c>
      <c r="M517" s="65" t="s">
        <v>287</v>
      </c>
      <c r="N517" s="65" t="s">
        <v>793</v>
      </c>
      <c r="O517" s="65" t="s">
        <v>289</v>
      </c>
      <c r="P517" s="66">
        <v>46305</v>
      </c>
      <c r="Q517" s="31">
        <f t="shared" si="16"/>
        <v>0</v>
      </c>
      <c r="R517" s="31">
        <f t="shared" si="17"/>
        <v>120</v>
      </c>
      <c r="S517" s="29">
        <f>IF($Q517&lt;Parâmetros!$E$19,$G517-1,$G517)</f>
        <v>46304</v>
      </c>
    </row>
    <row r="518" spans="1:19" ht="15" customHeight="1" x14ac:dyDescent="0.25">
      <c r="A518" s="116">
        <v>53173</v>
      </c>
      <c r="B518" s="65" t="s">
        <v>504</v>
      </c>
      <c r="C518" s="65" t="s">
        <v>74</v>
      </c>
      <c r="D518" s="66">
        <v>46305</v>
      </c>
      <c r="E518" s="67">
        <v>1.92</v>
      </c>
      <c r="F518" s="65" t="s">
        <v>285</v>
      </c>
      <c r="G518" s="66">
        <v>46305</v>
      </c>
      <c r="H518">
        <v>40522112</v>
      </c>
      <c r="I518">
        <v>10</v>
      </c>
      <c r="J518" s="65" t="s">
        <v>1865</v>
      </c>
      <c r="K518" s="65" t="s">
        <v>480</v>
      </c>
      <c r="L518" s="66">
        <v>46305</v>
      </c>
      <c r="M518" s="65" t="s">
        <v>287</v>
      </c>
      <c r="N518" s="65" t="s">
        <v>793</v>
      </c>
      <c r="O518" s="65" t="s">
        <v>289</v>
      </c>
      <c r="P518" s="66">
        <v>46305</v>
      </c>
      <c r="Q518" s="31">
        <f t="shared" si="16"/>
        <v>125</v>
      </c>
      <c r="R518" s="31">
        <f t="shared" si="17"/>
        <v>240</v>
      </c>
      <c r="S518" s="29">
        <f>IF($Q518&lt;Parâmetros!$E$19,$G518-1,$G518)</f>
        <v>46304</v>
      </c>
    </row>
    <row r="519" spans="1:19" ht="15" customHeight="1" x14ac:dyDescent="0.25">
      <c r="A519" s="116">
        <v>53173</v>
      </c>
      <c r="B519" s="65" t="s">
        <v>504</v>
      </c>
      <c r="C519" s="65" t="s">
        <v>74</v>
      </c>
      <c r="D519" s="66">
        <v>46305</v>
      </c>
      <c r="E519" s="67">
        <v>1</v>
      </c>
      <c r="F519" s="65" t="s">
        <v>285</v>
      </c>
      <c r="G519" s="66">
        <v>46305</v>
      </c>
      <c r="H519">
        <v>40524560</v>
      </c>
      <c r="I519">
        <v>10</v>
      </c>
      <c r="J519" s="65" t="s">
        <v>1866</v>
      </c>
      <c r="K519" s="65" t="s">
        <v>1867</v>
      </c>
      <c r="L519" s="66">
        <v>46305</v>
      </c>
      <c r="M519" s="65" t="s">
        <v>287</v>
      </c>
      <c r="N519" s="65" t="s">
        <v>793</v>
      </c>
      <c r="O519" s="65" t="s">
        <v>289</v>
      </c>
      <c r="P519" s="66">
        <v>46305</v>
      </c>
      <c r="Q519" s="31">
        <f t="shared" si="16"/>
        <v>270</v>
      </c>
      <c r="R519" s="31">
        <f t="shared" si="17"/>
        <v>330</v>
      </c>
      <c r="S519" s="29">
        <f>IF($Q519&lt;Parâmetros!$E$19,$G519-1,$G519)</f>
        <v>46304</v>
      </c>
    </row>
    <row r="520" spans="1:19" ht="15" customHeight="1" x14ac:dyDescent="0.25">
      <c r="A520" s="116">
        <v>53173</v>
      </c>
      <c r="B520" s="65" t="s">
        <v>504</v>
      </c>
      <c r="C520" s="65" t="s">
        <v>74</v>
      </c>
      <c r="D520" s="66">
        <v>46305</v>
      </c>
      <c r="E520" s="67">
        <v>1.17</v>
      </c>
      <c r="F520" s="65" t="s">
        <v>285</v>
      </c>
      <c r="G520" s="66">
        <v>46305</v>
      </c>
      <c r="H520">
        <v>40521068</v>
      </c>
      <c r="I520">
        <v>10</v>
      </c>
      <c r="J520" s="65" t="s">
        <v>1868</v>
      </c>
      <c r="K520" s="65" t="s">
        <v>1869</v>
      </c>
      <c r="L520" s="66">
        <v>46305</v>
      </c>
      <c r="M520" s="65" t="s">
        <v>315</v>
      </c>
      <c r="N520">
        <v>3004490</v>
      </c>
      <c r="O520" s="65" t="s">
        <v>289</v>
      </c>
      <c r="P520" s="66">
        <v>46305</v>
      </c>
      <c r="Q520" s="31">
        <f t="shared" si="16"/>
        <v>335</v>
      </c>
      <c r="R520" s="31">
        <f t="shared" si="17"/>
        <v>405</v>
      </c>
      <c r="S520" s="29">
        <f>IF($Q520&lt;Parâmetros!$E$19,$G520-1,$G520)</f>
        <v>46304</v>
      </c>
    </row>
    <row r="521" spans="1:19" ht="15" customHeight="1" x14ac:dyDescent="0.25">
      <c r="A521" s="116">
        <v>53173</v>
      </c>
      <c r="B521" s="65" t="s">
        <v>504</v>
      </c>
      <c r="C521" s="65" t="s">
        <v>74</v>
      </c>
      <c r="D521" s="66">
        <v>46306</v>
      </c>
      <c r="E521" s="67">
        <v>1</v>
      </c>
      <c r="F521" s="65" t="s">
        <v>285</v>
      </c>
      <c r="G521" s="66">
        <v>46306</v>
      </c>
      <c r="H521">
        <v>40521084</v>
      </c>
      <c r="I521">
        <v>10</v>
      </c>
      <c r="J521" s="65" t="s">
        <v>477</v>
      </c>
      <c r="K521" s="65" t="s">
        <v>478</v>
      </c>
      <c r="L521" s="66">
        <v>46306</v>
      </c>
      <c r="M521" s="65" t="s">
        <v>315</v>
      </c>
      <c r="N521" s="65" t="s">
        <v>793</v>
      </c>
      <c r="O521" s="65" t="s">
        <v>289</v>
      </c>
      <c r="P521" s="66">
        <v>46306</v>
      </c>
      <c r="Q521" s="31">
        <f t="shared" si="16"/>
        <v>0</v>
      </c>
      <c r="R521" s="31">
        <f t="shared" si="17"/>
        <v>60</v>
      </c>
      <c r="S521" s="29">
        <f>IF($Q521&lt;Parâmetros!$E$19,$G521-1,$G521)</f>
        <v>46305</v>
      </c>
    </row>
    <row r="522" spans="1:19" ht="15" customHeight="1" x14ac:dyDescent="0.25">
      <c r="A522" s="116">
        <v>53173</v>
      </c>
      <c r="B522" s="65" t="s">
        <v>504</v>
      </c>
      <c r="C522" s="65" t="s">
        <v>74</v>
      </c>
      <c r="D522" s="66">
        <v>46306</v>
      </c>
      <c r="E522" s="67">
        <v>0.97</v>
      </c>
      <c r="F522" s="65" t="s">
        <v>285</v>
      </c>
      <c r="G522" s="66">
        <v>46306</v>
      </c>
      <c r="H522">
        <v>40521086</v>
      </c>
      <c r="I522">
        <v>10</v>
      </c>
      <c r="J522" s="65" t="s">
        <v>511</v>
      </c>
      <c r="K522" s="65" t="s">
        <v>485</v>
      </c>
      <c r="L522" s="66">
        <v>46306</v>
      </c>
      <c r="M522" s="65" t="s">
        <v>315</v>
      </c>
      <c r="N522" s="65" t="s">
        <v>793</v>
      </c>
      <c r="O522" s="65" t="s">
        <v>289</v>
      </c>
      <c r="P522" s="66">
        <v>46306</v>
      </c>
      <c r="Q522" s="31">
        <f t="shared" si="16"/>
        <v>62</v>
      </c>
      <c r="R522" s="31">
        <f t="shared" si="17"/>
        <v>120</v>
      </c>
      <c r="S522" s="29">
        <f>IF($Q522&lt;Parâmetros!$E$19,$G522-1,$G522)</f>
        <v>46305</v>
      </c>
    </row>
    <row r="523" spans="1:19" ht="15" customHeight="1" x14ac:dyDescent="0.25">
      <c r="A523" s="116">
        <v>53173</v>
      </c>
      <c r="B523" s="65" t="s">
        <v>504</v>
      </c>
      <c r="C523" s="65" t="s">
        <v>74</v>
      </c>
      <c r="D523" s="66">
        <v>46306</v>
      </c>
      <c r="E523" s="67">
        <v>0.97</v>
      </c>
      <c r="F523" s="65" t="s">
        <v>285</v>
      </c>
      <c r="G523" s="66">
        <v>46306</v>
      </c>
      <c r="H523">
        <v>40521085</v>
      </c>
      <c r="I523">
        <v>10</v>
      </c>
      <c r="J523" s="65" t="s">
        <v>506</v>
      </c>
      <c r="K523" s="65" t="s">
        <v>479</v>
      </c>
      <c r="L523" s="66">
        <v>46306</v>
      </c>
      <c r="M523" s="65" t="s">
        <v>315</v>
      </c>
      <c r="N523">
        <v>3010798</v>
      </c>
      <c r="O523" s="65" t="s">
        <v>289</v>
      </c>
      <c r="P523" s="66">
        <v>46306</v>
      </c>
      <c r="Q523" s="31">
        <f t="shared" si="16"/>
        <v>122</v>
      </c>
      <c r="R523" s="31">
        <f t="shared" si="17"/>
        <v>180</v>
      </c>
      <c r="S523" s="29">
        <f>IF($Q523&lt;Parâmetros!$E$19,$G523-1,$G523)</f>
        <v>46305</v>
      </c>
    </row>
    <row r="524" spans="1:19" ht="15" customHeight="1" x14ac:dyDescent="0.25">
      <c r="A524" s="116">
        <v>53173</v>
      </c>
      <c r="B524" s="65" t="s">
        <v>504</v>
      </c>
      <c r="C524" s="65" t="s">
        <v>74</v>
      </c>
      <c r="D524" s="66">
        <v>46306</v>
      </c>
      <c r="E524" s="67">
        <v>0.57999999999999996</v>
      </c>
      <c r="F524" s="65" t="s">
        <v>285</v>
      </c>
      <c r="G524" s="66">
        <v>46306</v>
      </c>
      <c r="H524">
        <v>40524560</v>
      </c>
      <c r="I524">
        <v>10</v>
      </c>
      <c r="J524" s="65" t="s">
        <v>480</v>
      </c>
      <c r="K524" s="65" t="s">
        <v>1870</v>
      </c>
      <c r="L524" s="66">
        <v>46306</v>
      </c>
      <c r="M524" s="65" t="s">
        <v>287</v>
      </c>
      <c r="N524" s="65" t="s">
        <v>793</v>
      </c>
      <c r="O524" s="65" t="s">
        <v>289</v>
      </c>
      <c r="P524" s="66">
        <v>46306</v>
      </c>
      <c r="Q524" s="31">
        <f t="shared" si="16"/>
        <v>240</v>
      </c>
      <c r="R524" s="31">
        <f t="shared" si="17"/>
        <v>275</v>
      </c>
      <c r="S524" s="29">
        <f>IF($Q524&lt;Parâmetros!$E$19,$G524-1,$G524)</f>
        <v>46305</v>
      </c>
    </row>
    <row r="525" spans="1:19" ht="15" customHeight="1" x14ac:dyDescent="0.25">
      <c r="A525" s="116">
        <v>53173</v>
      </c>
      <c r="B525" s="65" t="s">
        <v>504</v>
      </c>
      <c r="C525" s="65" t="s">
        <v>74</v>
      </c>
      <c r="D525" s="66">
        <v>46306</v>
      </c>
      <c r="E525" s="67">
        <v>0.83</v>
      </c>
      <c r="F525" s="65" t="s">
        <v>285</v>
      </c>
      <c r="G525" s="66">
        <v>46306</v>
      </c>
      <c r="H525">
        <v>40522112</v>
      </c>
      <c r="I525">
        <v>10</v>
      </c>
      <c r="J525" s="65" t="s">
        <v>1871</v>
      </c>
      <c r="K525" s="65" t="s">
        <v>1867</v>
      </c>
      <c r="L525" s="66">
        <v>46306</v>
      </c>
      <c r="M525" s="65" t="s">
        <v>287</v>
      </c>
      <c r="N525" s="65" t="s">
        <v>793</v>
      </c>
      <c r="O525" s="65" t="s">
        <v>289</v>
      </c>
      <c r="P525" s="66">
        <v>46306</v>
      </c>
      <c r="Q525" s="31">
        <f t="shared" si="16"/>
        <v>280</v>
      </c>
      <c r="R525" s="31">
        <f t="shared" si="17"/>
        <v>330</v>
      </c>
      <c r="S525" s="29">
        <f>IF($Q525&lt;Parâmetros!$E$19,$G525-1,$G525)</f>
        <v>46305</v>
      </c>
    </row>
    <row r="526" spans="1:19" ht="15" customHeight="1" x14ac:dyDescent="0.25">
      <c r="A526" s="116">
        <v>53173</v>
      </c>
      <c r="B526" s="65" t="s">
        <v>504</v>
      </c>
      <c r="C526" s="65" t="s">
        <v>74</v>
      </c>
      <c r="D526" s="66">
        <v>46307</v>
      </c>
      <c r="E526" s="67">
        <v>1</v>
      </c>
      <c r="F526" s="65" t="s">
        <v>285</v>
      </c>
      <c r="G526" s="66">
        <v>46307</v>
      </c>
      <c r="H526">
        <v>40525085</v>
      </c>
      <c r="I526">
        <v>10</v>
      </c>
      <c r="J526" s="65" t="s">
        <v>477</v>
      </c>
      <c r="K526" s="65" t="s">
        <v>478</v>
      </c>
      <c r="L526" s="66">
        <v>46307</v>
      </c>
      <c r="M526" s="65" t="s">
        <v>287</v>
      </c>
      <c r="N526" s="65" t="s">
        <v>793</v>
      </c>
      <c r="O526" s="65" t="s">
        <v>289</v>
      </c>
      <c r="P526" s="66">
        <v>46307</v>
      </c>
      <c r="Q526" s="31">
        <f t="shared" si="16"/>
        <v>0</v>
      </c>
      <c r="R526" s="31">
        <f t="shared" si="17"/>
        <v>60</v>
      </c>
      <c r="S526" s="29">
        <f>IF($Q526&lt;Parâmetros!$E$19,$G526-1,$G526)</f>
        <v>46306</v>
      </c>
    </row>
    <row r="527" spans="1:19" ht="15" customHeight="1" x14ac:dyDescent="0.25">
      <c r="A527" s="116">
        <v>53173</v>
      </c>
      <c r="B527" s="65" t="s">
        <v>504</v>
      </c>
      <c r="C527" s="65" t="s">
        <v>74</v>
      </c>
      <c r="D527" s="66">
        <v>46307</v>
      </c>
      <c r="E527" s="67">
        <v>0.97</v>
      </c>
      <c r="F527" s="65" t="s">
        <v>285</v>
      </c>
      <c r="G527" s="66">
        <v>46307</v>
      </c>
      <c r="H527">
        <v>40525086</v>
      </c>
      <c r="I527">
        <v>10</v>
      </c>
      <c r="J527" s="65" t="s">
        <v>511</v>
      </c>
      <c r="K527" s="65" t="s">
        <v>485</v>
      </c>
      <c r="L527" s="66">
        <v>46307</v>
      </c>
      <c r="M527" s="65" t="s">
        <v>287</v>
      </c>
      <c r="N527" s="65" t="s">
        <v>793</v>
      </c>
      <c r="O527" s="65" t="s">
        <v>289</v>
      </c>
      <c r="P527" s="66">
        <v>46307</v>
      </c>
      <c r="Q527" s="31">
        <f t="shared" si="16"/>
        <v>62</v>
      </c>
      <c r="R527" s="31">
        <f t="shared" si="17"/>
        <v>120</v>
      </c>
      <c r="S527" s="29">
        <f>IF($Q527&lt;Parâmetros!$E$19,$G527-1,$G527)</f>
        <v>46306</v>
      </c>
    </row>
    <row r="528" spans="1:19" ht="15" customHeight="1" x14ac:dyDescent="0.25">
      <c r="A528" s="116">
        <v>53173</v>
      </c>
      <c r="B528" s="65" t="s">
        <v>504</v>
      </c>
      <c r="C528" s="65" t="s">
        <v>74</v>
      </c>
      <c r="D528" s="66">
        <v>46307</v>
      </c>
      <c r="E528" s="67">
        <v>0.97</v>
      </c>
      <c r="F528" s="65" t="s">
        <v>285</v>
      </c>
      <c r="G528" s="66">
        <v>46307</v>
      </c>
      <c r="H528">
        <v>40525084</v>
      </c>
      <c r="I528">
        <v>10</v>
      </c>
      <c r="J528" s="65" t="s">
        <v>506</v>
      </c>
      <c r="K528" s="65" t="s">
        <v>479</v>
      </c>
      <c r="L528" s="66">
        <v>46307</v>
      </c>
      <c r="M528" s="65" t="s">
        <v>287</v>
      </c>
      <c r="N528">
        <v>3003928</v>
      </c>
      <c r="O528" s="65" t="s">
        <v>289</v>
      </c>
      <c r="P528" s="66">
        <v>46307</v>
      </c>
      <c r="Q528" s="31">
        <f t="shared" si="16"/>
        <v>122</v>
      </c>
      <c r="R528" s="31">
        <f t="shared" si="17"/>
        <v>180</v>
      </c>
      <c r="S528" s="29">
        <f>IF($Q528&lt;Parâmetros!$E$19,$G528-1,$G528)</f>
        <v>46306</v>
      </c>
    </row>
    <row r="529" spans="1:19" ht="15" customHeight="1" x14ac:dyDescent="0.25">
      <c r="A529" s="116">
        <v>53173</v>
      </c>
      <c r="B529" s="65" t="s">
        <v>504</v>
      </c>
      <c r="C529" s="65" t="s">
        <v>74</v>
      </c>
      <c r="D529" s="66">
        <v>46307</v>
      </c>
      <c r="E529" s="67">
        <v>0.52</v>
      </c>
      <c r="F529" s="65" t="s">
        <v>285</v>
      </c>
      <c r="G529" s="66">
        <v>46307</v>
      </c>
      <c r="H529">
        <v>40521098</v>
      </c>
      <c r="I529">
        <v>10</v>
      </c>
      <c r="J529" s="65" t="s">
        <v>505</v>
      </c>
      <c r="K529" s="65" t="s">
        <v>1261</v>
      </c>
      <c r="L529" s="66">
        <v>46307</v>
      </c>
      <c r="M529" s="65" t="s">
        <v>315</v>
      </c>
      <c r="N529">
        <v>3011793</v>
      </c>
      <c r="O529" s="65" t="s">
        <v>289</v>
      </c>
      <c r="P529" s="66">
        <v>46307</v>
      </c>
      <c r="Q529" s="31">
        <f t="shared" si="16"/>
        <v>305</v>
      </c>
      <c r="R529" s="31">
        <f t="shared" si="17"/>
        <v>336</v>
      </c>
      <c r="S529" s="29">
        <f>IF($Q529&lt;Parâmetros!$E$19,$G529-1,$G529)</f>
        <v>46306</v>
      </c>
    </row>
    <row r="530" spans="1:19" ht="15" customHeight="1" x14ac:dyDescent="0.25">
      <c r="A530" s="116">
        <v>53173</v>
      </c>
      <c r="B530" s="65" t="s">
        <v>504</v>
      </c>
      <c r="C530" s="65" t="s">
        <v>74</v>
      </c>
      <c r="D530" s="66">
        <v>46307</v>
      </c>
      <c r="E530" s="67">
        <v>0.75</v>
      </c>
      <c r="F530" s="65" t="s">
        <v>285</v>
      </c>
      <c r="G530" s="66">
        <v>46307</v>
      </c>
      <c r="H530">
        <v>40521107</v>
      </c>
      <c r="I530">
        <v>10</v>
      </c>
      <c r="J530" s="65" t="s">
        <v>1582</v>
      </c>
      <c r="K530" s="65" t="s">
        <v>1872</v>
      </c>
      <c r="L530" s="66">
        <v>46307</v>
      </c>
      <c r="M530" s="65" t="s">
        <v>315</v>
      </c>
      <c r="N530">
        <v>3002380</v>
      </c>
      <c r="O530" s="65" t="s">
        <v>289</v>
      </c>
      <c r="P530" s="66">
        <v>46307</v>
      </c>
      <c r="Q530" s="31">
        <f t="shared" si="16"/>
        <v>345</v>
      </c>
      <c r="R530" s="31">
        <f t="shared" si="17"/>
        <v>390</v>
      </c>
      <c r="S530" s="29">
        <f>IF($Q530&lt;Parâmetros!$E$19,$G530-1,$G530)</f>
        <v>46306</v>
      </c>
    </row>
    <row r="531" spans="1:19" ht="15" customHeight="1" x14ac:dyDescent="0.25">
      <c r="A531" s="116">
        <v>53291</v>
      </c>
      <c r="B531" s="65" t="s">
        <v>21</v>
      </c>
      <c r="C531" s="65" t="s">
        <v>71</v>
      </c>
      <c r="D531" s="66">
        <v>46300</v>
      </c>
      <c r="E531" s="67">
        <v>4.0199999999999996</v>
      </c>
      <c r="F531" s="65" t="s">
        <v>285</v>
      </c>
      <c r="G531" s="66">
        <v>46300</v>
      </c>
      <c r="H531">
        <v>40521832</v>
      </c>
      <c r="I531">
        <v>10</v>
      </c>
      <c r="J531" s="65" t="s">
        <v>528</v>
      </c>
      <c r="K531" s="65" t="s">
        <v>529</v>
      </c>
      <c r="L531" s="66">
        <v>46300</v>
      </c>
      <c r="M531" s="65" t="s">
        <v>287</v>
      </c>
      <c r="N531" s="65" t="s">
        <v>793</v>
      </c>
      <c r="O531" s="65" t="s">
        <v>289</v>
      </c>
      <c r="P531" s="66">
        <v>46300</v>
      </c>
      <c r="Q531" s="31">
        <f t="shared" si="16"/>
        <v>440</v>
      </c>
      <c r="R531" s="31">
        <f t="shared" si="17"/>
        <v>681</v>
      </c>
      <c r="S531" s="29">
        <f>IF($Q531&lt;Parâmetros!$E$19,$G531-1,$G531)</f>
        <v>46300</v>
      </c>
    </row>
    <row r="532" spans="1:19" ht="15" customHeight="1" x14ac:dyDescent="0.25">
      <c r="A532" s="116">
        <v>53291</v>
      </c>
      <c r="B532" s="65" t="s">
        <v>21</v>
      </c>
      <c r="C532" s="65" t="s">
        <v>71</v>
      </c>
      <c r="D532" s="66">
        <v>46300</v>
      </c>
      <c r="E532" s="67">
        <v>4</v>
      </c>
      <c r="F532" s="65" t="s">
        <v>285</v>
      </c>
      <c r="G532" s="66">
        <v>46300</v>
      </c>
      <c r="H532">
        <v>40521832</v>
      </c>
      <c r="I532">
        <v>10</v>
      </c>
      <c r="J532" s="65" t="s">
        <v>363</v>
      </c>
      <c r="K532" s="65" t="s">
        <v>530</v>
      </c>
      <c r="L532" s="66">
        <v>46300</v>
      </c>
      <c r="M532" s="65" t="s">
        <v>287</v>
      </c>
      <c r="N532" s="65" t="s">
        <v>793</v>
      </c>
      <c r="O532" s="65" t="s">
        <v>289</v>
      </c>
      <c r="P532" s="66">
        <v>46300</v>
      </c>
      <c r="Q532" s="31">
        <f t="shared" si="16"/>
        <v>750</v>
      </c>
      <c r="R532" s="31">
        <f t="shared" si="17"/>
        <v>990</v>
      </c>
      <c r="S532" s="29">
        <f>IF($Q532&lt;Parâmetros!$E$19,$G532-1,$G532)</f>
        <v>46300</v>
      </c>
    </row>
    <row r="533" spans="1:19" ht="15" customHeight="1" x14ac:dyDescent="0.25">
      <c r="A533" s="116">
        <v>53291</v>
      </c>
      <c r="B533" s="65" t="s">
        <v>21</v>
      </c>
      <c r="C533" s="65" t="s">
        <v>71</v>
      </c>
      <c r="D533" s="66">
        <v>46301</v>
      </c>
      <c r="E533" s="67">
        <v>2</v>
      </c>
      <c r="F533" s="65" t="s">
        <v>285</v>
      </c>
      <c r="G533" s="66">
        <v>46301</v>
      </c>
      <c r="H533">
        <v>40520767</v>
      </c>
      <c r="I533">
        <v>10</v>
      </c>
      <c r="J533" s="65" t="s">
        <v>345</v>
      </c>
      <c r="K533" s="65" t="s">
        <v>364</v>
      </c>
      <c r="L533" s="66">
        <v>46301</v>
      </c>
      <c r="M533" s="65" t="s">
        <v>287</v>
      </c>
      <c r="N533" s="65" t="s">
        <v>793</v>
      </c>
      <c r="O533" s="65" t="s">
        <v>289</v>
      </c>
      <c r="P533" s="66">
        <v>46301</v>
      </c>
      <c r="Q533" s="31">
        <f t="shared" si="16"/>
        <v>440</v>
      </c>
      <c r="R533" s="31">
        <f t="shared" si="17"/>
        <v>560</v>
      </c>
      <c r="S533" s="29">
        <f>IF($Q533&lt;Parâmetros!$E$19,$G533-1,$G533)</f>
        <v>46301</v>
      </c>
    </row>
    <row r="534" spans="1:19" ht="15" customHeight="1" x14ac:dyDescent="0.25">
      <c r="A534" s="116">
        <v>53291</v>
      </c>
      <c r="B534" s="65" t="s">
        <v>21</v>
      </c>
      <c r="C534" s="65" t="s">
        <v>71</v>
      </c>
      <c r="D534" s="66">
        <v>46301</v>
      </c>
      <c r="E534" s="67">
        <v>1.99</v>
      </c>
      <c r="F534" s="65" t="s">
        <v>285</v>
      </c>
      <c r="G534" s="66">
        <v>46301</v>
      </c>
      <c r="H534">
        <v>40522642</v>
      </c>
      <c r="I534">
        <v>20</v>
      </c>
      <c r="J534" s="65" t="s">
        <v>853</v>
      </c>
      <c r="K534" s="65" t="s">
        <v>557</v>
      </c>
      <c r="L534" s="66">
        <v>46301</v>
      </c>
      <c r="M534" s="65" t="s">
        <v>287</v>
      </c>
      <c r="N534" s="65" t="s">
        <v>793</v>
      </c>
      <c r="O534" s="65" t="s">
        <v>289</v>
      </c>
      <c r="P534" s="66">
        <v>46301</v>
      </c>
      <c r="Q534" s="31">
        <f t="shared" si="16"/>
        <v>561</v>
      </c>
      <c r="R534" s="31">
        <f t="shared" si="17"/>
        <v>680</v>
      </c>
      <c r="S534" s="29">
        <f>IF($Q534&lt;Parâmetros!$E$19,$G534-1,$G534)</f>
        <v>46301</v>
      </c>
    </row>
    <row r="535" spans="1:19" ht="15" customHeight="1" x14ac:dyDescent="0.25">
      <c r="A535" s="116">
        <v>53291</v>
      </c>
      <c r="B535" s="65" t="s">
        <v>21</v>
      </c>
      <c r="C535" s="65" t="s">
        <v>71</v>
      </c>
      <c r="D535" s="66">
        <v>46301</v>
      </c>
      <c r="E535" s="67">
        <v>1.85</v>
      </c>
      <c r="F535" s="65" t="s">
        <v>285</v>
      </c>
      <c r="G535" s="66">
        <v>46301</v>
      </c>
      <c r="H535">
        <v>40522643</v>
      </c>
      <c r="I535">
        <v>20</v>
      </c>
      <c r="J535" s="65" t="s">
        <v>854</v>
      </c>
      <c r="K535" s="65" t="s">
        <v>855</v>
      </c>
      <c r="L535" s="66">
        <v>46301</v>
      </c>
      <c r="M535" s="65" t="s">
        <v>287</v>
      </c>
      <c r="N535" s="65" t="s">
        <v>793</v>
      </c>
      <c r="O535" s="65" t="s">
        <v>289</v>
      </c>
      <c r="P535" s="66">
        <v>46301</v>
      </c>
      <c r="Q535" s="31">
        <f t="shared" si="16"/>
        <v>749</v>
      </c>
      <c r="R535" s="31">
        <f t="shared" si="17"/>
        <v>860</v>
      </c>
      <c r="S535" s="29">
        <f>IF($Q535&lt;Parâmetros!$E$19,$G535-1,$G535)</f>
        <v>46301</v>
      </c>
    </row>
    <row r="536" spans="1:19" ht="15" customHeight="1" x14ac:dyDescent="0.25">
      <c r="A536" s="116">
        <v>53291</v>
      </c>
      <c r="B536" s="65" t="s">
        <v>21</v>
      </c>
      <c r="C536" s="65" t="s">
        <v>71</v>
      </c>
      <c r="D536" s="66">
        <v>46301</v>
      </c>
      <c r="E536" s="67">
        <v>2.1800000000000002</v>
      </c>
      <c r="F536" s="65" t="s">
        <v>285</v>
      </c>
      <c r="G536" s="66">
        <v>46301</v>
      </c>
      <c r="H536">
        <v>40522894</v>
      </c>
      <c r="I536">
        <v>10</v>
      </c>
      <c r="J536" s="65" t="s">
        <v>712</v>
      </c>
      <c r="K536" s="65" t="s">
        <v>527</v>
      </c>
      <c r="L536" s="66">
        <v>46301</v>
      </c>
      <c r="M536" s="65" t="s">
        <v>287</v>
      </c>
      <c r="N536" s="65" t="s">
        <v>793</v>
      </c>
      <c r="O536" s="65" t="s">
        <v>289</v>
      </c>
      <c r="P536" s="66">
        <v>46301</v>
      </c>
      <c r="Q536" s="31">
        <f t="shared" si="16"/>
        <v>861</v>
      </c>
      <c r="R536" s="31">
        <f t="shared" si="17"/>
        <v>992</v>
      </c>
      <c r="S536" s="29">
        <f>IF($Q536&lt;Parâmetros!$E$19,$G536-1,$G536)</f>
        <v>46301</v>
      </c>
    </row>
    <row r="537" spans="1:19" ht="15" customHeight="1" x14ac:dyDescent="0.25">
      <c r="A537" s="116">
        <v>53291</v>
      </c>
      <c r="B537" s="65" t="s">
        <v>21</v>
      </c>
      <c r="C537" s="65" t="s">
        <v>71</v>
      </c>
      <c r="D537" s="66">
        <v>46302</v>
      </c>
      <c r="E537" s="67">
        <v>4</v>
      </c>
      <c r="F537" s="65" t="s">
        <v>285</v>
      </c>
      <c r="G537" s="66">
        <v>46302</v>
      </c>
      <c r="H537">
        <v>40521832</v>
      </c>
      <c r="I537">
        <v>10</v>
      </c>
      <c r="J537" s="65" t="s">
        <v>695</v>
      </c>
      <c r="K537" s="65" t="s">
        <v>1024</v>
      </c>
      <c r="L537" s="66">
        <v>46302</v>
      </c>
      <c r="M537" s="65" t="s">
        <v>287</v>
      </c>
      <c r="N537" s="65" t="s">
        <v>793</v>
      </c>
      <c r="O537" s="65" t="s">
        <v>289</v>
      </c>
      <c r="P537" s="66">
        <v>46302</v>
      </c>
      <c r="Q537" s="31">
        <f t="shared" si="16"/>
        <v>440</v>
      </c>
      <c r="R537" s="31">
        <f t="shared" si="17"/>
        <v>681</v>
      </c>
      <c r="S537" s="29">
        <f>IF($Q537&lt;Parâmetros!$E$19,$G537-1,$G537)</f>
        <v>46302</v>
      </c>
    </row>
    <row r="538" spans="1:19" ht="15" customHeight="1" x14ac:dyDescent="0.25">
      <c r="A538" s="116">
        <v>53291</v>
      </c>
      <c r="B538" s="65" t="s">
        <v>21</v>
      </c>
      <c r="C538" s="65" t="s">
        <v>71</v>
      </c>
      <c r="D538" s="66">
        <v>46302</v>
      </c>
      <c r="E538" s="67">
        <v>2</v>
      </c>
      <c r="F538" s="65" t="s">
        <v>285</v>
      </c>
      <c r="G538" s="66">
        <v>46302</v>
      </c>
      <c r="H538">
        <v>40523168</v>
      </c>
      <c r="I538">
        <v>10</v>
      </c>
      <c r="J538" s="65" t="s">
        <v>347</v>
      </c>
      <c r="K538" s="65" t="s">
        <v>1025</v>
      </c>
      <c r="L538" s="66">
        <v>46302</v>
      </c>
      <c r="M538" s="65" t="s">
        <v>287</v>
      </c>
      <c r="N538" s="65" t="s">
        <v>793</v>
      </c>
      <c r="O538" s="65" t="s">
        <v>289</v>
      </c>
      <c r="P538" s="66">
        <v>46302</v>
      </c>
      <c r="Q538" s="31">
        <f t="shared" si="16"/>
        <v>750</v>
      </c>
      <c r="R538" s="31">
        <f t="shared" si="17"/>
        <v>870</v>
      </c>
      <c r="S538" s="29">
        <f>IF($Q538&lt;Parâmetros!$E$19,$G538-1,$G538)</f>
        <v>46302</v>
      </c>
    </row>
    <row r="539" spans="1:19" ht="15" customHeight="1" x14ac:dyDescent="0.25">
      <c r="A539" s="116">
        <v>53291</v>
      </c>
      <c r="B539" s="65" t="s">
        <v>21</v>
      </c>
      <c r="C539" s="65" t="s">
        <v>71</v>
      </c>
      <c r="D539" s="66">
        <v>46302</v>
      </c>
      <c r="E539" s="67">
        <v>1.99</v>
      </c>
      <c r="F539" s="65" t="s">
        <v>285</v>
      </c>
      <c r="G539" s="66">
        <v>46302</v>
      </c>
      <c r="H539">
        <v>40521832</v>
      </c>
      <c r="I539">
        <v>10</v>
      </c>
      <c r="J539" s="65" t="s">
        <v>1026</v>
      </c>
      <c r="K539" s="65" t="s">
        <v>524</v>
      </c>
      <c r="L539" s="66">
        <v>46302</v>
      </c>
      <c r="M539" s="65" t="s">
        <v>287</v>
      </c>
      <c r="N539" s="65" t="s">
        <v>793</v>
      </c>
      <c r="O539" s="65" t="s">
        <v>289</v>
      </c>
      <c r="P539" s="66">
        <v>46302</v>
      </c>
      <c r="Q539" s="31">
        <f t="shared" si="16"/>
        <v>871</v>
      </c>
      <c r="R539" s="31">
        <f t="shared" si="17"/>
        <v>991</v>
      </c>
      <c r="S539" s="29">
        <f>IF($Q539&lt;Parâmetros!$E$19,$G539-1,$G539)</f>
        <v>46302</v>
      </c>
    </row>
    <row r="540" spans="1:19" ht="15" customHeight="1" x14ac:dyDescent="0.25">
      <c r="A540" s="116">
        <v>53291</v>
      </c>
      <c r="B540" s="65" t="s">
        <v>21</v>
      </c>
      <c r="C540" s="65" t="s">
        <v>71</v>
      </c>
      <c r="D540" s="66">
        <v>46303</v>
      </c>
      <c r="E540" s="67">
        <v>4</v>
      </c>
      <c r="F540" s="65" t="s">
        <v>285</v>
      </c>
      <c r="G540" s="66">
        <v>46303</v>
      </c>
      <c r="H540">
        <v>40521832</v>
      </c>
      <c r="I540">
        <v>10</v>
      </c>
      <c r="J540" s="65" t="s">
        <v>1262</v>
      </c>
      <c r="K540" s="65" t="s">
        <v>1263</v>
      </c>
      <c r="L540" s="66">
        <v>46303</v>
      </c>
      <c r="M540" s="65" t="s">
        <v>287</v>
      </c>
      <c r="N540" s="65" t="s">
        <v>793</v>
      </c>
      <c r="O540" s="65" t="s">
        <v>289</v>
      </c>
      <c r="P540" s="66">
        <v>46303</v>
      </c>
      <c r="Q540" s="31">
        <f t="shared" si="16"/>
        <v>440</v>
      </c>
      <c r="R540" s="31">
        <f t="shared" si="17"/>
        <v>680</v>
      </c>
      <c r="S540" s="29">
        <f>IF($Q540&lt;Parâmetros!$E$19,$G540-1,$G540)</f>
        <v>46303</v>
      </c>
    </row>
    <row r="541" spans="1:19" ht="15" customHeight="1" x14ac:dyDescent="0.25">
      <c r="A541" s="116">
        <v>53291</v>
      </c>
      <c r="B541" s="65" t="s">
        <v>21</v>
      </c>
      <c r="C541" s="65" t="s">
        <v>71</v>
      </c>
      <c r="D541" s="66">
        <v>46303</v>
      </c>
      <c r="E541" s="67">
        <v>2.02</v>
      </c>
      <c r="F541" s="65" t="s">
        <v>285</v>
      </c>
      <c r="G541" s="66">
        <v>46303</v>
      </c>
      <c r="H541">
        <v>40523776</v>
      </c>
      <c r="I541">
        <v>10</v>
      </c>
      <c r="J541" s="65" t="s">
        <v>1264</v>
      </c>
      <c r="K541" s="65" t="s">
        <v>1265</v>
      </c>
      <c r="L541" s="66">
        <v>46303</v>
      </c>
      <c r="M541" s="65" t="s">
        <v>287</v>
      </c>
      <c r="N541" s="65" t="s">
        <v>793</v>
      </c>
      <c r="O541" s="65" t="s">
        <v>289</v>
      </c>
      <c r="P541" s="66">
        <v>46303</v>
      </c>
      <c r="Q541" s="31">
        <f t="shared" si="16"/>
        <v>749</v>
      </c>
      <c r="R541" s="31">
        <f t="shared" si="17"/>
        <v>870</v>
      </c>
      <c r="S541" s="29">
        <f>IF($Q541&lt;Parâmetros!$E$19,$G541-1,$G541)</f>
        <v>46303</v>
      </c>
    </row>
    <row r="542" spans="1:19" ht="15" customHeight="1" x14ac:dyDescent="0.25">
      <c r="A542" s="116">
        <v>53291</v>
      </c>
      <c r="B542" s="65" t="s">
        <v>21</v>
      </c>
      <c r="C542" s="65" t="s">
        <v>71</v>
      </c>
      <c r="D542" s="66">
        <v>46303</v>
      </c>
      <c r="E542" s="67">
        <v>2.0499999999999998</v>
      </c>
      <c r="F542" s="65" t="s">
        <v>285</v>
      </c>
      <c r="G542" s="66">
        <v>46303</v>
      </c>
      <c r="H542">
        <v>40518679</v>
      </c>
      <c r="I542">
        <v>20</v>
      </c>
      <c r="J542" s="65" t="s">
        <v>1266</v>
      </c>
      <c r="K542" s="65" t="s">
        <v>1267</v>
      </c>
      <c r="L542" s="66">
        <v>46303</v>
      </c>
      <c r="M542" s="65" t="s">
        <v>287</v>
      </c>
      <c r="N542" s="65" t="s">
        <v>793</v>
      </c>
      <c r="O542" s="65" t="s">
        <v>289</v>
      </c>
      <c r="P542" s="66">
        <v>46303</v>
      </c>
      <c r="Q542" s="31">
        <f t="shared" si="16"/>
        <v>871</v>
      </c>
      <c r="R542" s="31">
        <f t="shared" si="17"/>
        <v>995</v>
      </c>
      <c r="S542" s="29">
        <f>IF($Q542&lt;Parâmetros!$E$19,$G542-1,$G542)</f>
        <v>46303</v>
      </c>
    </row>
    <row r="543" spans="1:19" ht="15" customHeight="1" x14ac:dyDescent="0.25">
      <c r="A543" s="116">
        <v>53291</v>
      </c>
      <c r="B543" s="65" t="s">
        <v>21</v>
      </c>
      <c r="C543" s="65" t="s">
        <v>71</v>
      </c>
      <c r="D543" s="66">
        <v>46304</v>
      </c>
      <c r="E543" s="67">
        <v>4</v>
      </c>
      <c r="F543" s="65" t="s">
        <v>285</v>
      </c>
      <c r="G543" s="66">
        <v>46304</v>
      </c>
      <c r="H543">
        <v>40521832</v>
      </c>
      <c r="I543">
        <v>10</v>
      </c>
      <c r="J543" s="65" t="s">
        <v>1584</v>
      </c>
      <c r="K543" s="65" t="s">
        <v>1585</v>
      </c>
      <c r="L543" s="66">
        <v>46304</v>
      </c>
      <c r="M543" s="65" t="s">
        <v>287</v>
      </c>
      <c r="N543" s="65" t="s">
        <v>793</v>
      </c>
      <c r="O543" s="65" t="s">
        <v>289</v>
      </c>
      <c r="P543" s="66">
        <v>46304</v>
      </c>
      <c r="Q543" s="31">
        <f t="shared" si="16"/>
        <v>440</v>
      </c>
      <c r="R543" s="31">
        <f t="shared" si="17"/>
        <v>680</v>
      </c>
      <c r="S543" s="29">
        <f>IF($Q543&lt;Parâmetros!$E$19,$G543-1,$G543)</f>
        <v>46304</v>
      </c>
    </row>
    <row r="544" spans="1:19" ht="15" customHeight="1" x14ac:dyDescent="0.25">
      <c r="A544" s="116">
        <v>53291</v>
      </c>
      <c r="B544" s="65" t="s">
        <v>21</v>
      </c>
      <c r="C544" s="65" t="s">
        <v>71</v>
      </c>
      <c r="D544" s="66">
        <v>46304</v>
      </c>
      <c r="E544" s="67">
        <v>4</v>
      </c>
      <c r="F544" s="65" t="s">
        <v>285</v>
      </c>
      <c r="G544" s="66">
        <v>46304</v>
      </c>
      <c r="H544">
        <v>40521832</v>
      </c>
      <c r="I544">
        <v>10</v>
      </c>
      <c r="J544" s="65" t="s">
        <v>1586</v>
      </c>
      <c r="K544" s="65" t="s">
        <v>1587</v>
      </c>
      <c r="L544" s="66">
        <v>46304</v>
      </c>
      <c r="M544" s="65" t="s">
        <v>287</v>
      </c>
      <c r="N544" s="65" t="s">
        <v>793</v>
      </c>
      <c r="O544" s="65" t="s">
        <v>289</v>
      </c>
      <c r="P544" s="66">
        <v>46304</v>
      </c>
      <c r="Q544" s="31">
        <f t="shared" si="16"/>
        <v>750</v>
      </c>
      <c r="R544" s="31">
        <f t="shared" si="17"/>
        <v>991</v>
      </c>
      <c r="S544" s="29">
        <f>IF($Q544&lt;Parâmetros!$E$19,$G544-1,$G544)</f>
        <v>46304</v>
      </c>
    </row>
    <row r="545" spans="1:19" ht="15" customHeight="1" x14ac:dyDescent="0.25">
      <c r="A545" s="116">
        <v>53291</v>
      </c>
      <c r="B545" s="65" t="s">
        <v>21</v>
      </c>
      <c r="C545" s="65" t="s">
        <v>71</v>
      </c>
      <c r="D545" s="66">
        <v>46307</v>
      </c>
      <c r="E545" s="67">
        <v>4</v>
      </c>
      <c r="F545" s="65" t="s">
        <v>285</v>
      </c>
      <c r="G545" s="66">
        <v>46307</v>
      </c>
      <c r="H545">
        <v>40500199</v>
      </c>
      <c r="I545">
        <v>20</v>
      </c>
      <c r="J545" s="65" t="s">
        <v>2361</v>
      </c>
      <c r="K545" s="65" t="s">
        <v>2362</v>
      </c>
      <c r="L545" s="66">
        <v>46307</v>
      </c>
      <c r="M545" s="65" t="s">
        <v>287</v>
      </c>
      <c r="N545" s="65" t="s">
        <v>793</v>
      </c>
      <c r="O545" s="65" t="s">
        <v>289</v>
      </c>
      <c r="P545" s="66">
        <v>46307</v>
      </c>
      <c r="Q545" s="31">
        <f t="shared" si="16"/>
        <v>440</v>
      </c>
      <c r="R545" s="31">
        <f t="shared" si="17"/>
        <v>680</v>
      </c>
      <c r="S545" s="29">
        <f>IF($Q545&lt;Parâmetros!$E$19,$G545-1,$G545)</f>
        <v>46307</v>
      </c>
    </row>
    <row r="546" spans="1:19" ht="15" customHeight="1" x14ac:dyDescent="0.25">
      <c r="A546" s="116">
        <v>53346</v>
      </c>
      <c r="B546" s="65" t="s">
        <v>39</v>
      </c>
      <c r="C546" s="65" t="s">
        <v>78</v>
      </c>
      <c r="D546" s="66">
        <v>46300</v>
      </c>
      <c r="E546" s="67">
        <v>4</v>
      </c>
      <c r="F546" s="65" t="s">
        <v>285</v>
      </c>
      <c r="G546" s="66">
        <v>46297</v>
      </c>
      <c r="H546">
        <v>40521857</v>
      </c>
      <c r="I546">
        <v>10</v>
      </c>
      <c r="J546" s="65" t="s">
        <v>298</v>
      </c>
      <c r="K546" s="65" t="s">
        <v>294</v>
      </c>
      <c r="L546" s="66">
        <v>46297</v>
      </c>
      <c r="M546" s="65" t="s">
        <v>291</v>
      </c>
      <c r="N546">
        <v>3004235</v>
      </c>
      <c r="O546" s="65" t="s">
        <v>289</v>
      </c>
      <c r="P546" s="66">
        <v>46300</v>
      </c>
      <c r="Q546" s="31">
        <f t="shared" si="16"/>
        <v>480</v>
      </c>
      <c r="R546" s="31">
        <f t="shared" si="17"/>
        <v>720</v>
      </c>
      <c r="S546" s="29">
        <f>IF($Q546&lt;Parâmetros!$E$19,$G546-1,$G546)</f>
        <v>46297</v>
      </c>
    </row>
    <row r="547" spans="1:19" ht="15" customHeight="1" x14ac:dyDescent="0.25">
      <c r="A547" s="116">
        <v>53346</v>
      </c>
      <c r="B547" s="65" t="s">
        <v>39</v>
      </c>
      <c r="C547" s="65" t="s">
        <v>78</v>
      </c>
      <c r="D547" s="66">
        <v>46300</v>
      </c>
      <c r="E547" s="67">
        <v>3.17</v>
      </c>
      <c r="F547" s="65" t="s">
        <v>285</v>
      </c>
      <c r="G547" s="66">
        <v>46297</v>
      </c>
      <c r="H547">
        <v>40521857</v>
      </c>
      <c r="I547">
        <v>10</v>
      </c>
      <c r="J547" s="65" t="s">
        <v>533</v>
      </c>
      <c r="K547" s="65" t="s">
        <v>535</v>
      </c>
      <c r="L547" s="66">
        <v>46297</v>
      </c>
      <c r="M547" s="65" t="s">
        <v>291</v>
      </c>
      <c r="N547">
        <v>3004235</v>
      </c>
      <c r="O547" s="65" t="s">
        <v>289</v>
      </c>
      <c r="P547" s="66">
        <v>46300</v>
      </c>
      <c r="Q547" s="31">
        <f t="shared" si="16"/>
        <v>785</v>
      </c>
      <c r="R547" s="31">
        <f t="shared" si="17"/>
        <v>975</v>
      </c>
      <c r="S547" s="29">
        <f>IF($Q547&lt;Parâmetros!$E$19,$G547-1,$G547)</f>
        <v>46297</v>
      </c>
    </row>
    <row r="548" spans="1:19" ht="15" customHeight="1" x14ac:dyDescent="0.25">
      <c r="A548" s="116">
        <v>53346</v>
      </c>
      <c r="B548" s="65" t="s">
        <v>39</v>
      </c>
      <c r="C548" s="65" t="s">
        <v>78</v>
      </c>
      <c r="D548" s="66">
        <v>46300</v>
      </c>
      <c r="E548" s="67">
        <v>4</v>
      </c>
      <c r="F548" s="65" t="s">
        <v>285</v>
      </c>
      <c r="G548" s="66">
        <v>46298</v>
      </c>
      <c r="H548">
        <v>40521858</v>
      </c>
      <c r="I548">
        <v>10</v>
      </c>
      <c r="J548" s="65" t="s">
        <v>536</v>
      </c>
      <c r="K548" s="65" t="s">
        <v>325</v>
      </c>
      <c r="L548" s="66">
        <v>46298</v>
      </c>
      <c r="M548" s="65" t="s">
        <v>291</v>
      </c>
      <c r="N548">
        <v>3005018</v>
      </c>
      <c r="O548" s="65" t="s">
        <v>289</v>
      </c>
      <c r="P548" s="66">
        <v>46300</v>
      </c>
      <c r="Q548" s="31">
        <f t="shared" si="16"/>
        <v>480</v>
      </c>
      <c r="R548" s="31">
        <f t="shared" si="17"/>
        <v>720</v>
      </c>
      <c r="S548" s="29">
        <f>IF($Q548&lt;Parâmetros!$E$19,$G548-1,$G548)</f>
        <v>46298</v>
      </c>
    </row>
    <row r="549" spans="1:19" ht="15" customHeight="1" x14ac:dyDescent="0.25">
      <c r="A549" s="116">
        <v>53346</v>
      </c>
      <c r="B549" s="65" t="s">
        <v>39</v>
      </c>
      <c r="C549" s="65" t="s">
        <v>78</v>
      </c>
      <c r="D549" s="66">
        <v>46300</v>
      </c>
      <c r="E549" s="67">
        <v>2.2999999999999998</v>
      </c>
      <c r="F549" s="65" t="s">
        <v>285</v>
      </c>
      <c r="G549" s="66">
        <v>46298</v>
      </c>
      <c r="H549">
        <v>40520736</v>
      </c>
      <c r="I549">
        <v>10</v>
      </c>
      <c r="J549" s="65" t="s">
        <v>537</v>
      </c>
      <c r="K549" s="65" t="s">
        <v>338</v>
      </c>
      <c r="L549" s="66">
        <v>46298</v>
      </c>
      <c r="M549" s="65" t="s">
        <v>357</v>
      </c>
      <c r="N549" s="65" t="s">
        <v>793</v>
      </c>
      <c r="O549" s="65" t="s">
        <v>289</v>
      </c>
      <c r="P549" s="66">
        <v>46300</v>
      </c>
      <c r="Q549" s="31">
        <f t="shared" si="16"/>
        <v>782</v>
      </c>
      <c r="R549" s="31">
        <f t="shared" si="17"/>
        <v>920</v>
      </c>
      <c r="S549" s="29">
        <f>IF($Q549&lt;Parâmetros!$E$19,$G549-1,$G549)</f>
        <v>46298</v>
      </c>
    </row>
    <row r="550" spans="1:19" ht="15" customHeight="1" x14ac:dyDescent="0.25">
      <c r="A550" s="116">
        <v>53346</v>
      </c>
      <c r="B550" s="65" t="s">
        <v>39</v>
      </c>
      <c r="C550" s="65" t="s">
        <v>78</v>
      </c>
      <c r="D550" s="66">
        <v>46304</v>
      </c>
      <c r="E550" s="67">
        <v>3.99</v>
      </c>
      <c r="F550" s="65" t="s">
        <v>285</v>
      </c>
      <c r="G550" s="66">
        <v>46300</v>
      </c>
      <c r="H550">
        <v>40497632</v>
      </c>
      <c r="I550">
        <v>10</v>
      </c>
      <c r="J550" s="65" t="s">
        <v>1588</v>
      </c>
      <c r="K550" s="65" t="s">
        <v>1589</v>
      </c>
      <c r="L550" s="66">
        <v>46300</v>
      </c>
      <c r="M550" s="65" t="s">
        <v>291</v>
      </c>
      <c r="N550">
        <v>3007200</v>
      </c>
      <c r="O550" s="65" t="s">
        <v>289</v>
      </c>
      <c r="P550" s="66">
        <v>46304</v>
      </c>
      <c r="Q550" s="31">
        <f t="shared" si="16"/>
        <v>480</v>
      </c>
      <c r="R550" s="31">
        <f t="shared" si="17"/>
        <v>720</v>
      </c>
      <c r="S550" s="29">
        <f>IF($Q550&lt;Parâmetros!$E$19,$G550-1,$G550)</f>
        <v>46300</v>
      </c>
    </row>
    <row r="551" spans="1:19" ht="15" customHeight="1" x14ac:dyDescent="0.25">
      <c r="A551" s="116">
        <v>53346</v>
      </c>
      <c r="B551" s="65" t="s">
        <v>39</v>
      </c>
      <c r="C551" s="65" t="s">
        <v>78</v>
      </c>
      <c r="D551" s="66">
        <v>46304</v>
      </c>
      <c r="E551" s="67">
        <v>3.25</v>
      </c>
      <c r="F551" s="65" t="s">
        <v>285</v>
      </c>
      <c r="G551" s="66">
        <v>46300</v>
      </c>
      <c r="H551">
        <v>40497632</v>
      </c>
      <c r="I551">
        <v>10</v>
      </c>
      <c r="J551" s="65" t="s">
        <v>1590</v>
      </c>
      <c r="K551" s="65" t="s">
        <v>1591</v>
      </c>
      <c r="L551" s="66">
        <v>46300</v>
      </c>
      <c r="M551" s="65" t="s">
        <v>291</v>
      </c>
      <c r="N551">
        <v>3007200</v>
      </c>
      <c r="O551" s="65" t="s">
        <v>289</v>
      </c>
      <c r="P551" s="66">
        <v>46304</v>
      </c>
      <c r="Q551" s="31">
        <f t="shared" si="16"/>
        <v>785</v>
      </c>
      <c r="R551" s="31">
        <f t="shared" si="17"/>
        <v>980</v>
      </c>
      <c r="S551" s="29">
        <f>IF($Q551&lt;Parâmetros!$E$19,$G551-1,$G551)</f>
        <v>46300</v>
      </c>
    </row>
    <row r="552" spans="1:19" ht="15" customHeight="1" x14ac:dyDescent="0.25">
      <c r="A552" s="116">
        <v>53346</v>
      </c>
      <c r="B552" s="65" t="s">
        <v>39</v>
      </c>
      <c r="C552" s="65" t="s">
        <v>78</v>
      </c>
      <c r="D552" s="66">
        <v>46305</v>
      </c>
      <c r="E552" s="67">
        <v>3.99</v>
      </c>
      <c r="F552" s="65" t="s">
        <v>285</v>
      </c>
      <c r="G552" s="66">
        <v>46303</v>
      </c>
      <c r="H552">
        <v>40523169</v>
      </c>
      <c r="I552">
        <v>10</v>
      </c>
      <c r="J552" s="65" t="s">
        <v>1873</v>
      </c>
      <c r="K552" s="65" t="s">
        <v>1874</v>
      </c>
      <c r="L552" s="66">
        <v>46303</v>
      </c>
      <c r="M552" s="65" t="s">
        <v>291</v>
      </c>
      <c r="N552" s="65" t="s">
        <v>793</v>
      </c>
      <c r="O552" s="65" t="s">
        <v>289</v>
      </c>
      <c r="P552" s="66">
        <v>46305</v>
      </c>
      <c r="Q552" s="31">
        <f t="shared" si="16"/>
        <v>480</v>
      </c>
      <c r="R552" s="31">
        <f t="shared" si="17"/>
        <v>720</v>
      </c>
      <c r="S552" s="29">
        <f>IF($Q552&lt;Parâmetros!$E$19,$G552-1,$G552)</f>
        <v>46303</v>
      </c>
    </row>
    <row r="553" spans="1:19" ht="15" customHeight="1" x14ac:dyDescent="0.25">
      <c r="A553" s="116">
        <v>53346</v>
      </c>
      <c r="B553" s="65" t="s">
        <v>39</v>
      </c>
      <c r="C553" s="65" t="s">
        <v>78</v>
      </c>
      <c r="D553" s="66">
        <v>46305</v>
      </c>
      <c r="E553" s="67">
        <v>3.22</v>
      </c>
      <c r="F553" s="65" t="s">
        <v>285</v>
      </c>
      <c r="G553" s="66">
        <v>46303</v>
      </c>
      <c r="H553">
        <v>40523169</v>
      </c>
      <c r="I553">
        <v>10</v>
      </c>
      <c r="J553" s="65" t="s">
        <v>1875</v>
      </c>
      <c r="K553" s="65" t="s">
        <v>1876</v>
      </c>
      <c r="L553" s="66">
        <v>46303</v>
      </c>
      <c r="M553" s="65" t="s">
        <v>291</v>
      </c>
      <c r="N553" s="65" t="s">
        <v>793</v>
      </c>
      <c r="O553" s="65" t="s">
        <v>289</v>
      </c>
      <c r="P553" s="66">
        <v>46305</v>
      </c>
      <c r="Q553" s="31">
        <f t="shared" si="16"/>
        <v>789</v>
      </c>
      <c r="R553" s="31">
        <f t="shared" si="17"/>
        <v>982</v>
      </c>
      <c r="S553" s="29">
        <f>IF($Q553&lt;Parâmetros!$E$19,$G553-1,$G553)</f>
        <v>46303</v>
      </c>
    </row>
    <row r="554" spans="1:19" ht="15" customHeight="1" x14ac:dyDescent="0.25">
      <c r="A554" s="116">
        <v>53346</v>
      </c>
      <c r="B554" s="65" t="s">
        <v>39</v>
      </c>
      <c r="C554" s="65" t="s">
        <v>78</v>
      </c>
      <c r="D554" s="66">
        <v>46305</v>
      </c>
      <c r="E554" s="67">
        <v>3.99</v>
      </c>
      <c r="F554" s="65" t="s">
        <v>285</v>
      </c>
      <c r="G554" s="66">
        <v>46304</v>
      </c>
      <c r="H554">
        <v>40523170</v>
      </c>
      <c r="I554">
        <v>10</v>
      </c>
      <c r="J554" s="65" t="s">
        <v>1877</v>
      </c>
      <c r="K554" s="65" t="s">
        <v>1878</v>
      </c>
      <c r="L554" s="66">
        <v>46304</v>
      </c>
      <c r="M554" s="65" t="s">
        <v>291</v>
      </c>
      <c r="N554" s="65" t="s">
        <v>793</v>
      </c>
      <c r="O554" s="65" t="s">
        <v>289</v>
      </c>
      <c r="P554" s="66">
        <v>46305</v>
      </c>
      <c r="Q554" s="31">
        <f t="shared" si="16"/>
        <v>480</v>
      </c>
      <c r="R554" s="31">
        <f t="shared" si="17"/>
        <v>720</v>
      </c>
      <c r="S554" s="29">
        <f>IF($Q554&lt;Parâmetros!$E$19,$G554-1,$G554)</f>
        <v>46304</v>
      </c>
    </row>
    <row r="555" spans="1:19" ht="15" customHeight="1" x14ac:dyDescent="0.25">
      <c r="A555" s="116">
        <v>53346</v>
      </c>
      <c r="B555" s="65" t="s">
        <v>39</v>
      </c>
      <c r="C555" s="65" t="s">
        <v>78</v>
      </c>
      <c r="D555" s="66">
        <v>46305</v>
      </c>
      <c r="E555" s="67">
        <v>4.49</v>
      </c>
      <c r="F555" s="65" t="s">
        <v>285</v>
      </c>
      <c r="G555" s="66">
        <v>46305</v>
      </c>
      <c r="H555">
        <v>40524565</v>
      </c>
      <c r="I555">
        <v>10</v>
      </c>
      <c r="J555" s="65" t="s">
        <v>1879</v>
      </c>
      <c r="K555" s="65" t="s">
        <v>534</v>
      </c>
      <c r="L555" s="66">
        <v>46305</v>
      </c>
      <c r="M555" s="65" t="s">
        <v>357</v>
      </c>
      <c r="N555" s="65" t="s">
        <v>793</v>
      </c>
      <c r="O555" s="65" t="s">
        <v>289</v>
      </c>
      <c r="P555" s="66">
        <v>46305</v>
      </c>
      <c r="Q555" s="31">
        <f t="shared" si="16"/>
        <v>450</v>
      </c>
      <c r="R555" s="31">
        <f t="shared" si="17"/>
        <v>720</v>
      </c>
      <c r="S555" s="29">
        <f>IF($Q555&lt;Parâmetros!$E$19,$G555-1,$G555)</f>
        <v>46305</v>
      </c>
    </row>
    <row r="556" spans="1:19" ht="15" customHeight="1" x14ac:dyDescent="0.25">
      <c r="A556" s="116">
        <v>53346</v>
      </c>
      <c r="B556" s="65" t="s">
        <v>39</v>
      </c>
      <c r="C556" s="65" t="s">
        <v>78</v>
      </c>
      <c r="D556" s="66">
        <v>46305</v>
      </c>
      <c r="E556" s="67">
        <v>1.99</v>
      </c>
      <c r="F556" s="65" t="s">
        <v>285</v>
      </c>
      <c r="G556" s="66">
        <v>46305</v>
      </c>
      <c r="H556">
        <v>40524565</v>
      </c>
      <c r="I556">
        <v>10</v>
      </c>
      <c r="J556" s="65" t="s">
        <v>1880</v>
      </c>
      <c r="K556" s="65" t="s">
        <v>1881</v>
      </c>
      <c r="L556" s="66">
        <v>46305</v>
      </c>
      <c r="M556" s="65" t="s">
        <v>357</v>
      </c>
      <c r="N556" s="65" t="s">
        <v>793</v>
      </c>
      <c r="O556" s="65" t="s">
        <v>289</v>
      </c>
      <c r="P556" s="66">
        <v>46305</v>
      </c>
      <c r="Q556" s="31">
        <f t="shared" si="16"/>
        <v>781</v>
      </c>
      <c r="R556" s="31">
        <f t="shared" si="17"/>
        <v>900</v>
      </c>
      <c r="S556" s="29">
        <f>IF($Q556&lt;Parâmetros!$E$19,$G556-1,$G556)</f>
        <v>46305</v>
      </c>
    </row>
    <row r="557" spans="1:19" ht="15" customHeight="1" x14ac:dyDescent="0.25">
      <c r="A557" s="116">
        <v>53459</v>
      </c>
      <c r="B557" s="65" t="s">
        <v>55</v>
      </c>
      <c r="C557" s="65" t="s">
        <v>72</v>
      </c>
      <c r="D557" s="66">
        <v>46306</v>
      </c>
      <c r="E557" s="67">
        <v>2.62</v>
      </c>
      <c r="F557" s="65" t="s">
        <v>285</v>
      </c>
      <c r="G557" s="66">
        <v>46300</v>
      </c>
      <c r="H557">
        <v>40521205</v>
      </c>
      <c r="I557">
        <v>20</v>
      </c>
      <c r="J557" s="65" t="s">
        <v>1882</v>
      </c>
      <c r="K557" s="65" t="s">
        <v>1883</v>
      </c>
      <c r="L557" s="66">
        <v>46300</v>
      </c>
      <c r="M557" s="65" t="s">
        <v>315</v>
      </c>
      <c r="N557">
        <v>3005825</v>
      </c>
      <c r="O557" s="65" t="s">
        <v>289</v>
      </c>
      <c r="P557" s="66">
        <v>46306</v>
      </c>
      <c r="Q557" s="31">
        <f t="shared" si="16"/>
        <v>443</v>
      </c>
      <c r="R557" s="31">
        <f t="shared" si="17"/>
        <v>600</v>
      </c>
      <c r="S557" s="29">
        <f>IF($Q557&lt;Parâmetros!$E$19,$G557-1,$G557)</f>
        <v>46300</v>
      </c>
    </row>
    <row r="558" spans="1:19" ht="15" customHeight="1" x14ac:dyDescent="0.25">
      <c r="A558" s="116">
        <v>53459</v>
      </c>
      <c r="B558" s="65" t="s">
        <v>55</v>
      </c>
      <c r="C558" s="65" t="s">
        <v>72</v>
      </c>
      <c r="D558" s="66">
        <v>46306</v>
      </c>
      <c r="E558" s="67">
        <v>3</v>
      </c>
      <c r="F558" s="65" t="s">
        <v>285</v>
      </c>
      <c r="G558" s="66">
        <v>46300</v>
      </c>
      <c r="H558">
        <v>40518043</v>
      </c>
      <c r="I558">
        <v>30</v>
      </c>
      <c r="J558" s="65" t="s">
        <v>1884</v>
      </c>
      <c r="K558" s="65" t="s">
        <v>1885</v>
      </c>
      <c r="L558" s="66">
        <v>46300</v>
      </c>
      <c r="M558" s="65" t="s">
        <v>287</v>
      </c>
      <c r="N558" s="65" t="s">
        <v>793</v>
      </c>
      <c r="O558" s="65" t="s">
        <v>289</v>
      </c>
      <c r="P558" s="66">
        <v>46306</v>
      </c>
      <c r="Q558" s="31">
        <f t="shared" si="16"/>
        <v>600</v>
      </c>
      <c r="R558" s="31">
        <f t="shared" si="17"/>
        <v>780</v>
      </c>
      <c r="S558" s="29">
        <f>IF($Q558&lt;Parâmetros!$E$19,$G558-1,$G558)</f>
        <v>46300</v>
      </c>
    </row>
    <row r="559" spans="1:19" ht="15" customHeight="1" x14ac:dyDescent="0.25">
      <c r="A559" s="116">
        <v>53459</v>
      </c>
      <c r="B559" s="65" t="s">
        <v>55</v>
      </c>
      <c r="C559" s="65" t="s">
        <v>72</v>
      </c>
      <c r="D559" s="66">
        <v>46306</v>
      </c>
      <c r="E559" s="67">
        <v>1.34</v>
      </c>
      <c r="F559" s="65" t="s">
        <v>285</v>
      </c>
      <c r="G559" s="66">
        <v>46300</v>
      </c>
      <c r="H559">
        <v>40521206</v>
      </c>
      <c r="I559">
        <v>20</v>
      </c>
      <c r="J559" s="65" t="s">
        <v>1886</v>
      </c>
      <c r="K559" s="65" t="s">
        <v>1887</v>
      </c>
      <c r="L559" s="66">
        <v>46300</v>
      </c>
      <c r="M559" s="65" t="s">
        <v>315</v>
      </c>
      <c r="N559">
        <v>3002594</v>
      </c>
      <c r="O559" s="65" t="s">
        <v>289</v>
      </c>
      <c r="P559" s="66">
        <v>46306</v>
      </c>
      <c r="Q559" s="31">
        <f t="shared" si="16"/>
        <v>840</v>
      </c>
      <c r="R559" s="31">
        <f t="shared" si="17"/>
        <v>920</v>
      </c>
      <c r="S559" s="29">
        <f>IF($Q559&lt;Parâmetros!$E$19,$G559-1,$G559)</f>
        <v>46300</v>
      </c>
    </row>
    <row r="560" spans="1:19" ht="15" customHeight="1" x14ac:dyDescent="0.25">
      <c r="A560" s="116">
        <v>53459</v>
      </c>
      <c r="B560" s="65" t="s">
        <v>55</v>
      </c>
      <c r="C560" s="65" t="s">
        <v>72</v>
      </c>
      <c r="D560" s="66">
        <v>46306</v>
      </c>
      <c r="E560" s="67">
        <v>5.57</v>
      </c>
      <c r="F560" s="65" t="s">
        <v>285</v>
      </c>
      <c r="G560" s="66">
        <v>46303</v>
      </c>
      <c r="H560">
        <v>40523379</v>
      </c>
      <c r="I560">
        <v>20</v>
      </c>
      <c r="J560" s="65" t="s">
        <v>1888</v>
      </c>
      <c r="K560" s="65" t="s">
        <v>1889</v>
      </c>
      <c r="L560" s="66">
        <v>46303</v>
      </c>
      <c r="M560" s="65" t="s">
        <v>287</v>
      </c>
      <c r="N560" s="65" t="s">
        <v>793</v>
      </c>
      <c r="O560" s="65" t="s">
        <v>289</v>
      </c>
      <c r="P560" s="66">
        <v>46306</v>
      </c>
      <c r="Q560" s="31">
        <f t="shared" si="16"/>
        <v>446</v>
      </c>
      <c r="R560" s="31">
        <f t="shared" si="17"/>
        <v>780</v>
      </c>
      <c r="S560" s="29">
        <f>IF($Q560&lt;Parâmetros!$E$19,$G560-1,$G560)</f>
        <v>46303</v>
      </c>
    </row>
    <row r="561" spans="1:19" ht="15" customHeight="1" x14ac:dyDescent="0.25">
      <c r="A561" s="116">
        <v>53459</v>
      </c>
      <c r="B561" s="65" t="s">
        <v>55</v>
      </c>
      <c r="C561" s="65" t="s">
        <v>72</v>
      </c>
      <c r="D561" s="66">
        <v>46306</v>
      </c>
      <c r="E561" s="67">
        <v>1.39</v>
      </c>
      <c r="F561" s="65" t="s">
        <v>285</v>
      </c>
      <c r="G561" s="66">
        <v>46303</v>
      </c>
      <c r="H561">
        <v>40523379</v>
      </c>
      <c r="I561">
        <v>20</v>
      </c>
      <c r="J561" s="65" t="s">
        <v>1890</v>
      </c>
      <c r="K561" s="65" t="s">
        <v>1891</v>
      </c>
      <c r="L561" s="66">
        <v>46303</v>
      </c>
      <c r="M561" s="65" t="s">
        <v>287</v>
      </c>
      <c r="N561" s="65" t="s">
        <v>793</v>
      </c>
      <c r="O561" s="65" t="s">
        <v>289</v>
      </c>
      <c r="P561" s="66">
        <v>46306</v>
      </c>
      <c r="Q561" s="31">
        <f t="shared" si="16"/>
        <v>840</v>
      </c>
      <c r="R561" s="31">
        <f t="shared" si="17"/>
        <v>923</v>
      </c>
      <c r="S561" s="29">
        <f>IF($Q561&lt;Parâmetros!$E$19,$G561-1,$G561)</f>
        <v>46303</v>
      </c>
    </row>
    <row r="562" spans="1:19" ht="15" customHeight="1" x14ac:dyDescent="0.25">
      <c r="A562" s="116">
        <v>53459</v>
      </c>
      <c r="B562" s="65" t="s">
        <v>55</v>
      </c>
      <c r="C562" s="65" t="s">
        <v>72</v>
      </c>
      <c r="D562" s="66">
        <v>46306</v>
      </c>
      <c r="E562" s="67">
        <v>3.17</v>
      </c>
      <c r="F562" s="65" t="s">
        <v>285</v>
      </c>
      <c r="G562" s="66">
        <v>46305</v>
      </c>
      <c r="H562">
        <v>40510408</v>
      </c>
      <c r="I562">
        <v>20</v>
      </c>
      <c r="J562" s="65" t="s">
        <v>825</v>
      </c>
      <c r="K562" s="65" t="s">
        <v>1892</v>
      </c>
      <c r="L562" s="66">
        <v>46305</v>
      </c>
      <c r="M562" s="65" t="s">
        <v>287</v>
      </c>
      <c r="N562" s="65" t="s">
        <v>793</v>
      </c>
      <c r="O562" s="65" t="s">
        <v>289</v>
      </c>
      <c r="P562" s="66">
        <v>46306</v>
      </c>
      <c r="Q562" s="31">
        <f t="shared" si="16"/>
        <v>440</v>
      </c>
      <c r="R562" s="31">
        <f t="shared" si="17"/>
        <v>630</v>
      </c>
      <c r="S562" s="29">
        <f>IF($Q562&lt;Parâmetros!$E$19,$G562-1,$G562)</f>
        <v>46305</v>
      </c>
    </row>
    <row r="563" spans="1:19" ht="15" customHeight="1" x14ac:dyDescent="0.25">
      <c r="A563" s="116">
        <v>53459</v>
      </c>
      <c r="B563" s="65" t="s">
        <v>55</v>
      </c>
      <c r="C563" s="65" t="s">
        <v>72</v>
      </c>
      <c r="D563" s="66">
        <v>46305</v>
      </c>
      <c r="E563" s="67">
        <v>0.17</v>
      </c>
      <c r="F563" s="65" t="s">
        <v>285</v>
      </c>
      <c r="G563" s="66">
        <v>46305</v>
      </c>
      <c r="H563">
        <v>40521221</v>
      </c>
      <c r="I563">
        <v>10</v>
      </c>
      <c r="J563" s="65" t="s">
        <v>1893</v>
      </c>
      <c r="K563" s="65" t="s">
        <v>1894</v>
      </c>
      <c r="L563" s="66">
        <v>46305</v>
      </c>
      <c r="M563" s="65" t="s">
        <v>315</v>
      </c>
      <c r="N563">
        <v>3002873</v>
      </c>
      <c r="O563" s="65" t="s">
        <v>289</v>
      </c>
      <c r="P563" s="66">
        <v>46305</v>
      </c>
      <c r="Q563" s="31">
        <f t="shared" si="16"/>
        <v>639</v>
      </c>
      <c r="R563" s="31">
        <f t="shared" si="17"/>
        <v>650</v>
      </c>
      <c r="S563" s="29">
        <f>IF($Q563&lt;Parâmetros!$E$19,$G563-1,$G563)</f>
        <v>46305</v>
      </c>
    </row>
    <row r="564" spans="1:19" ht="15" customHeight="1" x14ac:dyDescent="0.25">
      <c r="A564" s="116">
        <v>53459</v>
      </c>
      <c r="B564" s="65" t="s">
        <v>55</v>
      </c>
      <c r="C564" s="65" t="s">
        <v>72</v>
      </c>
      <c r="D564" s="66">
        <v>46305</v>
      </c>
      <c r="E564" s="67">
        <v>0.09</v>
      </c>
      <c r="F564" s="65" t="s">
        <v>285</v>
      </c>
      <c r="G564" s="66">
        <v>46305</v>
      </c>
      <c r="H564">
        <v>40521222</v>
      </c>
      <c r="I564">
        <v>10</v>
      </c>
      <c r="J564" s="65" t="s">
        <v>1895</v>
      </c>
      <c r="K564" s="65" t="s">
        <v>1896</v>
      </c>
      <c r="L564" s="66">
        <v>46305</v>
      </c>
      <c r="M564" s="65" t="s">
        <v>315</v>
      </c>
      <c r="N564">
        <v>3004617</v>
      </c>
      <c r="O564" s="65" t="s">
        <v>289</v>
      </c>
      <c r="P564" s="66">
        <v>46305</v>
      </c>
      <c r="Q564" s="31">
        <f t="shared" si="16"/>
        <v>650</v>
      </c>
      <c r="R564" s="31">
        <f t="shared" si="17"/>
        <v>655</v>
      </c>
      <c r="S564" s="29">
        <f>IF($Q564&lt;Parâmetros!$E$19,$G564-1,$G564)</f>
        <v>46305</v>
      </c>
    </row>
    <row r="565" spans="1:19" ht="15" customHeight="1" x14ac:dyDescent="0.25">
      <c r="A565" s="116">
        <v>53459</v>
      </c>
      <c r="B565" s="65" t="s">
        <v>55</v>
      </c>
      <c r="C565" s="65" t="s">
        <v>72</v>
      </c>
      <c r="D565" s="66">
        <v>46305</v>
      </c>
      <c r="E565" s="67">
        <v>0.35</v>
      </c>
      <c r="F565" s="65" t="s">
        <v>285</v>
      </c>
      <c r="G565" s="66">
        <v>46305</v>
      </c>
      <c r="H565">
        <v>40521223</v>
      </c>
      <c r="I565">
        <v>10</v>
      </c>
      <c r="J565" s="65" t="s">
        <v>1897</v>
      </c>
      <c r="K565" s="65" t="s">
        <v>1898</v>
      </c>
      <c r="L565" s="66">
        <v>46305</v>
      </c>
      <c r="M565" s="65" t="s">
        <v>315</v>
      </c>
      <c r="N565">
        <v>3004484</v>
      </c>
      <c r="O565" s="65" t="s">
        <v>289</v>
      </c>
      <c r="P565" s="66">
        <v>46305</v>
      </c>
      <c r="Q565" s="31">
        <f t="shared" si="16"/>
        <v>655</v>
      </c>
      <c r="R565" s="31">
        <f t="shared" si="17"/>
        <v>676</v>
      </c>
      <c r="S565" s="29">
        <f>IF($Q565&lt;Parâmetros!$E$19,$G565-1,$G565)</f>
        <v>46305</v>
      </c>
    </row>
    <row r="566" spans="1:19" ht="15" customHeight="1" x14ac:dyDescent="0.25">
      <c r="A566" s="116">
        <v>53459</v>
      </c>
      <c r="B566" s="65" t="s">
        <v>55</v>
      </c>
      <c r="C566" s="65" t="s">
        <v>72</v>
      </c>
      <c r="D566" s="66">
        <v>46305</v>
      </c>
      <c r="E566" s="67">
        <v>0.28000000000000003</v>
      </c>
      <c r="F566" s="65" t="s">
        <v>285</v>
      </c>
      <c r="G566" s="66">
        <v>46305</v>
      </c>
      <c r="H566">
        <v>40521230</v>
      </c>
      <c r="I566">
        <v>10</v>
      </c>
      <c r="J566" s="65" t="s">
        <v>1899</v>
      </c>
      <c r="K566" s="65" t="s">
        <v>1900</v>
      </c>
      <c r="L566" s="66">
        <v>46305</v>
      </c>
      <c r="M566" s="65" t="s">
        <v>315</v>
      </c>
      <c r="N566">
        <v>3002792</v>
      </c>
      <c r="O566" s="65" t="s">
        <v>289</v>
      </c>
      <c r="P566" s="66">
        <v>46305</v>
      </c>
      <c r="Q566" s="31">
        <f t="shared" si="16"/>
        <v>676</v>
      </c>
      <c r="R566" s="31">
        <f t="shared" si="17"/>
        <v>693</v>
      </c>
      <c r="S566" s="29">
        <f>IF($Q566&lt;Parâmetros!$E$19,$G566-1,$G566)</f>
        <v>46305</v>
      </c>
    </row>
    <row r="567" spans="1:19" ht="15" customHeight="1" x14ac:dyDescent="0.25">
      <c r="A567" s="116">
        <v>53459</v>
      </c>
      <c r="B567" s="65" t="s">
        <v>55</v>
      </c>
      <c r="C567" s="65" t="s">
        <v>72</v>
      </c>
      <c r="D567" s="66">
        <v>46305</v>
      </c>
      <c r="E567" s="67">
        <v>1.59</v>
      </c>
      <c r="F567" s="65" t="s">
        <v>285</v>
      </c>
      <c r="G567" s="66">
        <v>46305</v>
      </c>
      <c r="H567">
        <v>40521231</v>
      </c>
      <c r="I567">
        <v>10</v>
      </c>
      <c r="J567" s="65" t="s">
        <v>1901</v>
      </c>
      <c r="K567" s="65" t="s">
        <v>1902</v>
      </c>
      <c r="L567" s="66">
        <v>46305</v>
      </c>
      <c r="M567" s="65" t="s">
        <v>315</v>
      </c>
      <c r="N567">
        <v>3004436</v>
      </c>
      <c r="O567" s="65" t="s">
        <v>289</v>
      </c>
      <c r="P567" s="66">
        <v>46305</v>
      </c>
      <c r="Q567" s="31">
        <f t="shared" si="16"/>
        <v>694</v>
      </c>
      <c r="R567" s="31">
        <f t="shared" si="17"/>
        <v>789</v>
      </c>
      <c r="S567" s="29">
        <f>IF($Q567&lt;Parâmetros!$E$19,$G567-1,$G567)</f>
        <v>46305</v>
      </c>
    </row>
    <row r="568" spans="1:19" ht="15" customHeight="1" x14ac:dyDescent="0.25">
      <c r="A568" s="116">
        <v>53459</v>
      </c>
      <c r="B568" s="65" t="s">
        <v>55</v>
      </c>
      <c r="C568" s="65" t="s">
        <v>72</v>
      </c>
      <c r="D568" s="66">
        <v>46305</v>
      </c>
      <c r="E568" s="67">
        <v>-1.59</v>
      </c>
      <c r="F568" s="65" t="s">
        <v>285</v>
      </c>
      <c r="G568" s="66">
        <v>46305</v>
      </c>
      <c r="H568">
        <v>40521231</v>
      </c>
      <c r="I568">
        <v>10</v>
      </c>
      <c r="J568" s="65" t="s">
        <v>1901</v>
      </c>
      <c r="K568" s="65" t="s">
        <v>1902</v>
      </c>
      <c r="L568" s="66">
        <v>46305</v>
      </c>
      <c r="M568" s="65" t="s">
        <v>315</v>
      </c>
      <c r="N568">
        <v>3004436</v>
      </c>
      <c r="O568" s="65" t="s">
        <v>289</v>
      </c>
      <c r="P568" s="66">
        <v>46305</v>
      </c>
      <c r="Q568" s="31">
        <f t="shared" si="16"/>
        <v>694</v>
      </c>
      <c r="R568" s="31">
        <f t="shared" si="17"/>
        <v>789</v>
      </c>
      <c r="S568" s="29">
        <f>IF($Q568&lt;Parâmetros!$E$19,$G568-1,$G568)</f>
        <v>46305</v>
      </c>
    </row>
    <row r="569" spans="1:19" ht="15" customHeight="1" x14ac:dyDescent="0.25">
      <c r="A569" s="116">
        <v>53459</v>
      </c>
      <c r="B569" s="65" t="s">
        <v>55</v>
      </c>
      <c r="C569" s="65" t="s">
        <v>72</v>
      </c>
      <c r="D569" s="66">
        <v>46305</v>
      </c>
      <c r="E569" s="67">
        <v>0.27</v>
      </c>
      <c r="F569" s="65" t="s">
        <v>285</v>
      </c>
      <c r="G569" s="66">
        <v>46305</v>
      </c>
      <c r="H569">
        <v>40521231</v>
      </c>
      <c r="I569">
        <v>10</v>
      </c>
      <c r="J569" s="65" t="s">
        <v>1903</v>
      </c>
      <c r="K569" s="65" t="s">
        <v>1904</v>
      </c>
      <c r="L569" s="66">
        <v>46305</v>
      </c>
      <c r="M569" s="65" t="s">
        <v>315</v>
      </c>
      <c r="N569">
        <v>3004436</v>
      </c>
      <c r="O569" s="65" t="s">
        <v>289</v>
      </c>
      <c r="P569" s="66">
        <v>46305</v>
      </c>
      <c r="Q569" s="31">
        <f t="shared" si="16"/>
        <v>694</v>
      </c>
      <c r="R569" s="31">
        <f t="shared" si="17"/>
        <v>710</v>
      </c>
      <c r="S569" s="29">
        <f>IF($Q569&lt;Parâmetros!$E$19,$G569-1,$G569)</f>
        <v>46305</v>
      </c>
    </row>
    <row r="570" spans="1:19" ht="15" customHeight="1" x14ac:dyDescent="0.25">
      <c r="A570" s="116">
        <v>53459</v>
      </c>
      <c r="B570" s="65" t="s">
        <v>55</v>
      </c>
      <c r="C570" s="65" t="s">
        <v>72</v>
      </c>
      <c r="D570" s="66">
        <v>46305</v>
      </c>
      <c r="E570" s="67">
        <v>0.24</v>
      </c>
      <c r="F570" s="65" t="s">
        <v>285</v>
      </c>
      <c r="G570" s="66">
        <v>46305</v>
      </c>
      <c r="H570">
        <v>40521232</v>
      </c>
      <c r="I570">
        <v>10</v>
      </c>
      <c r="J570" s="65" t="s">
        <v>1905</v>
      </c>
      <c r="K570" s="65" t="s">
        <v>1906</v>
      </c>
      <c r="L570" s="66">
        <v>46305</v>
      </c>
      <c r="M570" s="65" t="s">
        <v>315</v>
      </c>
      <c r="N570">
        <v>3003115</v>
      </c>
      <c r="O570" s="65" t="s">
        <v>289</v>
      </c>
      <c r="P570" s="66">
        <v>46305</v>
      </c>
      <c r="Q570" s="31">
        <f t="shared" si="16"/>
        <v>791</v>
      </c>
      <c r="R570" s="31">
        <f t="shared" si="17"/>
        <v>805</v>
      </c>
      <c r="S570" s="29">
        <f>IF($Q570&lt;Parâmetros!$E$19,$G570-1,$G570)</f>
        <v>46305</v>
      </c>
    </row>
    <row r="571" spans="1:19" ht="15" customHeight="1" x14ac:dyDescent="0.25">
      <c r="A571" s="116">
        <v>53459</v>
      </c>
      <c r="B571" s="65" t="s">
        <v>55</v>
      </c>
      <c r="C571" s="65" t="s">
        <v>72</v>
      </c>
      <c r="D571" s="66">
        <v>46305</v>
      </c>
      <c r="E571" s="67">
        <v>0.14000000000000001</v>
      </c>
      <c r="F571" s="65" t="s">
        <v>285</v>
      </c>
      <c r="G571" s="66">
        <v>46305</v>
      </c>
      <c r="H571">
        <v>40521233</v>
      </c>
      <c r="I571">
        <v>10</v>
      </c>
      <c r="J571" s="65" t="s">
        <v>1907</v>
      </c>
      <c r="K571" s="65" t="s">
        <v>1908</v>
      </c>
      <c r="L571" s="66">
        <v>46305</v>
      </c>
      <c r="M571" s="65" t="s">
        <v>315</v>
      </c>
      <c r="N571">
        <v>3003065</v>
      </c>
      <c r="O571" s="65" t="s">
        <v>289</v>
      </c>
      <c r="P571" s="66">
        <v>46305</v>
      </c>
      <c r="Q571" s="31">
        <f t="shared" si="16"/>
        <v>805</v>
      </c>
      <c r="R571" s="31">
        <f t="shared" si="17"/>
        <v>814</v>
      </c>
      <c r="S571" s="29">
        <f>IF($Q571&lt;Parâmetros!$E$19,$G571-1,$G571)</f>
        <v>46305</v>
      </c>
    </row>
    <row r="572" spans="1:19" ht="15" customHeight="1" x14ac:dyDescent="0.25">
      <c r="A572" s="116">
        <v>53459</v>
      </c>
      <c r="B572" s="65" t="s">
        <v>55</v>
      </c>
      <c r="C572" s="65" t="s">
        <v>72</v>
      </c>
      <c r="D572" s="66">
        <v>46305</v>
      </c>
      <c r="E572" s="67">
        <v>0.09</v>
      </c>
      <c r="F572" s="65" t="s">
        <v>285</v>
      </c>
      <c r="G572" s="66">
        <v>46305</v>
      </c>
      <c r="H572">
        <v>40521234</v>
      </c>
      <c r="I572">
        <v>10</v>
      </c>
      <c r="J572" s="65" t="s">
        <v>1909</v>
      </c>
      <c r="K572" s="65" t="s">
        <v>1910</v>
      </c>
      <c r="L572" s="66">
        <v>46305</v>
      </c>
      <c r="M572" s="65" t="s">
        <v>315</v>
      </c>
      <c r="N572">
        <v>3003275</v>
      </c>
      <c r="O572" s="65" t="s">
        <v>289</v>
      </c>
      <c r="P572" s="66">
        <v>46305</v>
      </c>
      <c r="Q572" s="31">
        <f t="shared" si="16"/>
        <v>814</v>
      </c>
      <c r="R572" s="31">
        <f t="shared" si="17"/>
        <v>820</v>
      </c>
      <c r="S572" s="29">
        <f>IF($Q572&lt;Parâmetros!$E$19,$G572-1,$G572)</f>
        <v>46305</v>
      </c>
    </row>
    <row r="573" spans="1:19" ht="15" customHeight="1" x14ac:dyDescent="0.25">
      <c r="A573" s="116">
        <v>53459</v>
      </c>
      <c r="B573" s="65" t="s">
        <v>55</v>
      </c>
      <c r="C573" s="65" t="s">
        <v>72</v>
      </c>
      <c r="D573" s="66">
        <v>46305</v>
      </c>
      <c r="E573" s="67">
        <v>0.19</v>
      </c>
      <c r="F573" s="65" t="s">
        <v>285</v>
      </c>
      <c r="G573" s="66">
        <v>46305</v>
      </c>
      <c r="H573">
        <v>40521235</v>
      </c>
      <c r="I573">
        <v>10</v>
      </c>
      <c r="J573" s="65" t="s">
        <v>1911</v>
      </c>
      <c r="K573" s="65" t="s">
        <v>1912</v>
      </c>
      <c r="L573" s="66">
        <v>46305</v>
      </c>
      <c r="M573" s="65" t="s">
        <v>315</v>
      </c>
      <c r="N573">
        <v>3003221</v>
      </c>
      <c r="O573" s="65" t="s">
        <v>289</v>
      </c>
      <c r="P573" s="66">
        <v>46305</v>
      </c>
      <c r="Q573" s="31">
        <f t="shared" si="16"/>
        <v>820</v>
      </c>
      <c r="R573" s="31">
        <f t="shared" si="17"/>
        <v>831</v>
      </c>
      <c r="S573" s="29">
        <f>IF($Q573&lt;Parâmetros!$E$19,$G573-1,$G573)</f>
        <v>46305</v>
      </c>
    </row>
    <row r="574" spans="1:19" ht="15" customHeight="1" x14ac:dyDescent="0.25">
      <c r="A574" s="116">
        <v>53459</v>
      </c>
      <c r="B574" s="65" t="s">
        <v>55</v>
      </c>
      <c r="C574" s="65" t="s">
        <v>72</v>
      </c>
      <c r="D574" s="66">
        <v>46305</v>
      </c>
      <c r="E574" s="67">
        <v>0.14000000000000001</v>
      </c>
      <c r="F574" s="65" t="s">
        <v>285</v>
      </c>
      <c r="G574" s="66">
        <v>46305</v>
      </c>
      <c r="H574">
        <v>40521236</v>
      </c>
      <c r="I574">
        <v>10</v>
      </c>
      <c r="J574" s="65" t="s">
        <v>1913</v>
      </c>
      <c r="K574" s="65" t="s">
        <v>997</v>
      </c>
      <c r="L574" s="66">
        <v>46305</v>
      </c>
      <c r="M574" s="65" t="s">
        <v>315</v>
      </c>
      <c r="N574">
        <v>3003826</v>
      </c>
      <c r="O574" s="65" t="s">
        <v>289</v>
      </c>
      <c r="P574" s="66">
        <v>46305</v>
      </c>
      <c r="Q574" s="31">
        <f t="shared" si="16"/>
        <v>831</v>
      </c>
      <c r="R574" s="31">
        <f t="shared" si="17"/>
        <v>840</v>
      </c>
      <c r="S574" s="29">
        <f>IF($Q574&lt;Parâmetros!$E$19,$G574-1,$G574)</f>
        <v>46305</v>
      </c>
    </row>
    <row r="575" spans="1:19" ht="15" customHeight="1" x14ac:dyDescent="0.25">
      <c r="A575" s="116">
        <v>53459</v>
      </c>
      <c r="B575" s="65" t="s">
        <v>55</v>
      </c>
      <c r="C575" s="65" t="s">
        <v>72</v>
      </c>
      <c r="D575" s="66">
        <v>46305</v>
      </c>
      <c r="E575" s="67">
        <v>0.2</v>
      </c>
      <c r="F575" s="65" t="s">
        <v>285</v>
      </c>
      <c r="G575" s="66">
        <v>46305</v>
      </c>
      <c r="H575">
        <v>40521237</v>
      </c>
      <c r="I575">
        <v>10</v>
      </c>
      <c r="J575" s="65" t="s">
        <v>1914</v>
      </c>
      <c r="K575" s="65" t="s">
        <v>1915</v>
      </c>
      <c r="L575" s="66">
        <v>46305</v>
      </c>
      <c r="M575" s="65" t="s">
        <v>315</v>
      </c>
      <c r="N575">
        <v>3003233</v>
      </c>
      <c r="O575" s="65" t="s">
        <v>289</v>
      </c>
      <c r="P575" s="66">
        <v>46305</v>
      </c>
      <c r="Q575" s="31">
        <f t="shared" si="16"/>
        <v>840</v>
      </c>
      <c r="R575" s="31">
        <f t="shared" si="17"/>
        <v>852</v>
      </c>
      <c r="S575" s="29">
        <f>IF($Q575&lt;Parâmetros!$E$19,$G575-1,$G575)</f>
        <v>46305</v>
      </c>
    </row>
    <row r="576" spans="1:19" ht="15" customHeight="1" x14ac:dyDescent="0.25">
      <c r="A576" s="116">
        <v>53459</v>
      </c>
      <c r="B576" s="65" t="s">
        <v>55</v>
      </c>
      <c r="C576" s="65" t="s">
        <v>72</v>
      </c>
      <c r="D576" s="66">
        <v>46305</v>
      </c>
      <c r="E576" s="67">
        <v>0.3</v>
      </c>
      <c r="F576" s="65" t="s">
        <v>285</v>
      </c>
      <c r="G576" s="66">
        <v>46305</v>
      </c>
      <c r="H576">
        <v>40521238</v>
      </c>
      <c r="I576">
        <v>10</v>
      </c>
      <c r="J576" s="65" t="s">
        <v>1916</v>
      </c>
      <c r="K576" s="65" t="s">
        <v>1917</v>
      </c>
      <c r="L576" s="66">
        <v>46305</v>
      </c>
      <c r="M576" s="65" t="s">
        <v>315</v>
      </c>
      <c r="N576">
        <v>3003234</v>
      </c>
      <c r="O576" s="65" t="s">
        <v>289</v>
      </c>
      <c r="P576" s="66">
        <v>46305</v>
      </c>
      <c r="Q576" s="31">
        <f t="shared" ref="Q576:Q639" si="18">IFERROR(VALUE(LEFT($J576,2))*60+VALUE(MID($J576,4,2)),9999)</f>
        <v>852</v>
      </c>
      <c r="R576" s="31">
        <f t="shared" ref="R576:R639" si="19">IFERROR(VALUE(LEFT($K576,2))*60+VALUE(MID($K576,4,2)),"")</f>
        <v>871</v>
      </c>
      <c r="S576" s="29">
        <f>IF($Q576&lt;Parâmetros!$E$19,$G576-1,$G576)</f>
        <v>46305</v>
      </c>
    </row>
    <row r="577" spans="1:19" ht="15" customHeight="1" x14ac:dyDescent="0.25">
      <c r="A577" s="116">
        <v>53459</v>
      </c>
      <c r="B577" s="65" t="s">
        <v>55</v>
      </c>
      <c r="C577" s="65" t="s">
        <v>72</v>
      </c>
      <c r="D577" s="66">
        <v>46305</v>
      </c>
      <c r="E577" s="67">
        <v>0.22</v>
      </c>
      <c r="F577" s="65" t="s">
        <v>285</v>
      </c>
      <c r="G577" s="66">
        <v>46305</v>
      </c>
      <c r="H577">
        <v>40521239</v>
      </c>
      <c r="I577">
        <v>10</v>
      </c>
      <c r="J577" s="65" t="s">
        <v>1918</v>
      </c>
      <c r="K577" s="65" t="s">
        <v>1919</v>
      </c>
      <c r="L577" s="66">
        <v>46305</v>
      </c>
      <c r="M577" s="65" t="s">
        <v>315</v>
      </c>
      <c r="N577">
        <v>3003114</v>
      </c>
      <c r="O577" s="65" t="s">
        <v>289</v>
      </c>
      <c r="P577" s="66">
        <v>46305</v>
      </c>
      <c r="Q577" s="31">
        <f t="shared" si="18"/>
        <v>871</v>
      </c>
      <c r="R577" s="31">
        <f t="shared" si="19"/>
        <v>884</v>
      </c>
      <c r="S577" s="29">
        <f>IF($Q577&lt;Parâmetros!$E$19,$G577-1,$G577)</f>
        <v>46305</v>
      </c>
    </row>
    <row r="578" spans="1:19" ht="15" customHeight="1" x14ac:dyDescent="0.25">
      <c r="A578" s="116">
        <v>53459</v>
      </c>
      <c r="B578" s="65" t="s">
        <v>55</v>
      </c>
      <c r="C578" s="65" t="s">
        <v>72</v>
      </c>
      <c r="D578" s="66">
        <v>46305</v>
      </c>
      <c r="E578" s="67">
        <v>0.22</v>
      </c>
      <c r="F578" s="65" t="s">
        <v>285</v>
      </c>
      <c r="G578" s="66">
        <v>46305</v>
      </c>
      <c r="H578">
        <v>40521240</v>
      </c>
      <c r="I578">
        <v>10</v>
      </c>
      <c r="J578" s="65" t="s">
        <v>1920</v>
      </c>
      <c r="K578" s="65" t="s">
        <v>1921</v>
      </c>
      <c r="L578" s="66">
        <v>46305</v>
      </c>
      <c r="M578" s="65" t="s">
        <v>315</v>
      </c>
      <c r="N578">
        <v>3003960</v>
      </c>
      <c r="O578" s="65" t="s">
        <v>289</v>
      </c>
      <c r="P578" s="66">
        <v>46305</v>
      </c>
      <c r="Q578" s="31">
        <f t="shared" si="18"/>
        <v>884</v>
      </c>
      <c r="R578" s="31">
        <f t="shared" si="19"/>
        <v>897</v>
      </c>
      <c r="S578" s="29">
        <f>IF($Q578&lt;Parâmetros!$E$19,$G578-1,$G578)</f>
        <v>46305</v>
      </c>
    </row>
    <row r="579" spans="1:19" ht="15" customHeight="1" x14ac:dyDescent="0.25">
      <c r="A579" s="116">
        <v>53459</v>
      </c>
      <c r="B579" s="65" t="s">
        <v>55</v>
      </c>
      <c r="C579" s="65" t="s">
        <v>72</v>
      </c>
      <c r="D579" s="66">
        <v>46305</v>
      </c>
      <c r="E579" s="67">
        <v>0.17</v>
      </c>
      <c r="F579" s="65" t="s">
        <v>285</v>
      </c>
      <c r="G579" s="66">
        <v>46305</v>
      </c>
      <c r="H579">
        <v>40521241</v>
      </c>
      <c r="I579">
        <v>10</v>
      </c>
      <c r="J579" s="65" t="s">
        <v>1922</v>
      </c>
      <c r="K579" s="65" t="s">
        <v>1923</v>
      </c>
      <c r="L579" s="66">
        <v>46305</v>
      </c>
      <c r="M579" s="65" t="s">
        <v>315</v>
      </c>
      <c r="N579">
        <v>3003090</v>
      </c>
      <c r="O579" s="65" t="s">
        <v>289</v>
      </c>
      <c r="P579" s="66">
        <v>46305</v>
      </c>
      <c r="Q579" s="31">
        <f t="shared" si="18"/>
        <v>897</v>
      </c>
      <c r="R579" s="31">
        <f t="shared" si="19"/>
        <v>908</v>
      </c>
      <c r="S579" s="29">
        <f>IF($Q579&lt;Parâmetros!$E$19,$G579-1,$G579)</f>
        <v>46305</v>
      </c>
    </row>
    <row r="580" spans="1:19" ht="15" customHeight="1" x14ac:dyDescent="0.25">
      <c r="A580" s="116">
        <v>53459</v>
      </c>
      <c r="B580" s="65" t="s">
        <v>55</v>
      </c>
      <c r="C580" s="65" t="s">
        <v>72</v>
      </c>
      <c r="D580" s="66">
        <v>46305</v>
      </c>
      <c r="E580" s="67">
        <v>0.19</v>
      </c>
      <c r="F580" s="65" t="s">
        <v>285</v>
      </c>
      <c r="G580" s="66">
        <v>46305</v>
      </c>
      <c r="H580">
        <v>40521255</v>
      </c>
      <c r="I580">
        <v>10</v>
      </c>
      <c r="J580" s="65" t="s">
        <v>1924</v>
      </c>
      <c r="K580" s="65" t="s">
        <v>1925</v>
      </c>
      <c r="L580" s="66">
        <v>46305</v>
      </c>
      <c r="M580" s="65" t="s">
        <v>315</v>
      </c>
      <c r="N580">
        <v>3005178</v>
      </c>
      <c r="O580" s="65" t="s">
        <v>289</v>
      </c>
      <c r="P580" s="66">
        <v>46305</v>
      </c>
      <c r="Q580" s="31">
        <f t="shared" si="18"/>
        <v>908</v>
      </c>
      <c r="R580" s="31">
        <f t="shared" si="19"/>
        <v>919</v>
      </c>
      <c r="S580" s="29">
        <f>IF($Q580&lt;Parâmetros!$E$19,$G580-1,$G580)</f>
        <v>46305</v>
      </c>
    </row>
    <row r="581" spans="1:19" ht="15" customHeight="1" x14ac:dyDescent="0.25">
      <c r="A581" s="116">
        <v>53459</v>
      </c>
      <c r="B581" s="65" t="s">
        <v>55</v>
      </c>
      <c r="C581" s="65" t="s">
        <v>72</v>
      </c>
      <c r="D581" s="66">
        <v>46306</v>
      </c>
      <c r="E581" s="67">
        <v>0.26</v>
      </c>
      <c r="F581" s="65" t="s">
        <v>285</v>
      </c>
      <c r="G581" s="66">
        <v>46306</v>
      </c>
      <c r="H581">
        <v>40521257</v>
      </c>
      <c r="I581">
        <v>10</v>
      </c>
      <c r="J581" s="65" t="s">
        <v>308</v>
      </c>
      <c r="K581" s="65" t="s">
        <v>1926</v>
      </c>
      <c r="L581" s="66">
        <v>46306</v>
      </c>
      <c r="M581" s="65" t="s">
        <v>315</v>
      </c>
      <c r="N581">
        <v>3002772</v>
      </c>
      <c r="O581" s="65" t="s">
        <v>289</v>
      </c>
      <c r="P581" s="66">
        <v>46306</v>
      </c>
      <c r="Q581" s="31">
        <f t="shared" si="18"/>
        <v>440</v>
      </c>
      <c r="R581" s="31">
        <f t="shared" si="19"/>
        <v>455</v>
      </c>
      <c r="S581" s="29">
        <f>IF($Q581&lt;Parâmetros!$E$19,$G581-1,$G581)</f>
        <v>46306</v>
      </c>
    </row>
    <row r="582" spans="1:19" ht="15" customHeight="1" x14ac:dyDescent="0.25">
      <c r="A582" s="116">
        <v>53459</v>
      </c>
      <c r="B582" s="65" t="s">
        <v>55</v>
      </c>
      <c r="C582" s="65" t="s">
        <v>72</v>
      </c>
      <c r="D582" s="66">
        <v>46306</v>
      </c>
      <c r="E582" s="67">
        <v>0.27</v>
      </c>
      <c r="F582" s="65" t="s">
        <v>285</v>
      </c>
      <c r="G582" s="66">
        <v>46306</v>
      </c>
      <c r="H582">
        <v>40521258</v>
      </c>
      <c r="I582">
        <v>10</v>
      </c>
      <c r="J582" s="65" t="s">
        <v>1927</v>
      </c>
      <c r="K582" s="65" t="s">
        <v>1928</v>
      </c>
      <c r="L582" s="66">
        <v>46306</v>
      </c>
      <c r="M582" s="65" t="s">
        <v>315</v>
      </c>
      <c r="N582">
        <v>3002773</v>
      </c>
      <c r="O582" s="65" t="s">
        <v>289</v>
      </c>
      <c r="P582" s="66">
        <v>46306</v>
      </c>
      <c r="Q582" s="31">
        <f t="shared" si="18"/>
        <v>456</v>
      </c>
      <c r="R582" s="31">
        <f t="shared" si="19"/>
        <v>472</v>
      </c>
      <c r="S582" s="29">
        <f>IF($Q582&lt;Parâmetros!$E$19,$G582-1,$G582)</f>
        <v>46306</v>
      </c>
    </row>
    <row r="583" spans="1:19" ht="15" customHeight="1" x14ac:dyDescent="0.25">
      <c r="A583" s="116">
        <v>53459</v>
      </c>
      <c r="B583" s="65" t="s">
        <v>55</v>
      </c>
      <c r="C583" s="65" t="s">
        <v>72</v>
      </c>
      <c r="D583" s="66">
        <v>46306</v>
      </c>
      <c r="E583" s="67">
        <v>0.55000000000000004</v>
      </c>
      <c r="F583" s="65" t="s">
        <v>285</v>
      </c>
      <c r="G583" s="66">
        <v>46306</v>
      </c>
      <c r="H583">
        <v>40521259</v>
      </c>
      <c r="I583">
        <v>10</v>
      </c>
      <c r="J583" s="65" t="s">
        <v>1929</v>
      </c>
      <c r="K583" s="65" t="s">
        <v>1930</v>
      </c>
      <c r="L583" s="66">
        <v>46306</v>
      </c>
      <c r="M583" s="65" t="s">
        <v>315</v>
      </c>
      <c r="N583">
        <v>3002779</v>
      </c>
      <c r="O583" s="65" t="s">
        <v>289</v>
      </c>
      <c r="P583" s="66">
        <v>46306</v>
      </c>
      <c r="Q583" s="31">
        <f t="shared" si="18"/>
        <v>472</v>
      </c>
      <c r="R583" s="31">
        <f t="shared" si="19"/>
        <v>505</v>
      </c>
      <c r="S583" s="29">
        <f>IF($Q583&lt;Parâmetros!$E$19,$G583-1,$G583)</f>
        <v>46306</v>
      </c>
    </row>
    <row r="584" spans="1:19" ht="15" customHeight="1" x14ac:dyDescent="0.25">
      <c r="A584" s="116">
        <v>53459</v>
      </c>
      <c r="B584" s="65" t="s">
        <v>55</v>
      </c>
      <c r="C584" s="65" t="s">
        <v>72</v>
      </c>
      <c r="D584" s="66">
        <v>46306</v>
      </c>
      <c r="E584" s="67">
        <v>0.56999999999999995</v>
      </c>
      <c r="F584" s="65" t="s">
        <v>285</v>
      </c>
      <c r="G584" s="66">
        <v>46306</v>
      </c>
      <c r="H584">
        <v>40521260</v>
      </c>
      <c r="I584">
        <v>10</v>
      </c>
      <c r="J584" s="65" t="s">
        <v>1931</v>
      </c>
      <c r="K584" s="65" t="s">
        <v>1932</v>
      </c>
      <c r="L584" s="66">
        <v>46306</v>
      </c>
      <c r="M584" s="65" t="s">
        <v>315</v>
      </c>
      <c r="N584">
        <v>3002876</v>
      </c>
      <c r="O584" s="65" t="s">
        <v>289</v>
      </c>
      <c r="P584" s="66">
        <v>46306</v>
      </c>
      <c r="Q584" s="31">
        <f t="shared" si="18"/>
        <v>506</v>
      </c>
      <c r="R584" s="31">
        <f t="shared" si="19"/>
        <v>540</v>
      </c>
      <c r="S584" s="29">
        <f>IF($Q584&lt;Parâmetros!$E$19,$G584-1,$G584)</f>
        <v>46306</v>
      </c>
    </row>
    <row r="585" spans="1:19" ht="15" customHeight="1" x14ac:dyDescent="0.25">
      <c r="A585" s="116">
        <v>53459</v>
      </c>
      <c r="B585" s="65" t="s">
        <v>55</v>
      </c>
      <c r="C585" s="65" t="s">
        <v>72</v>
      </c>
      <c r="D585" s="66">
        <v>46306</v>
      </c>
      <c r="E585" s="67">
        <v>0.21</v>
      </c>
      <c r="F585" s="65" t="s">
        <v>285</v>
      </c>
      <c r="G585" s="66">
        <v>46306</v>
      </c>
      <c r="H585">
        <v>40521261</v>
      </c>
      <c r="I585">
        <v>10</v>
      </c>
      <c r="J585" s="65" t="s">
        <v>1933</v>
      </c>
      <c r="K585" s="65" t="s">
        <v>1934</v>
      </c>
      <c r="L585" s="66">
        <v>46306</v>
      </c>
      <c r="M585" s="65" t="s">
        <v>315</v>
      </c>
      <c r="N585">
        <v>3004445</v>
      </c>
      <c r="O585" s="65" t="s">
        <v>289</v>
      </c>
      <c r="P585" s="66">
        <v>46306</v>
      </c>
      <c r="Q585" s="31">
        <f t="shared" si="18"/>
        <v>540</v>
      </c>
      <c r="R585" s="31">
        <f t="shared" si="19"/>
        <v>553</v>
      </c>
      <c r="S585" s="29">
        <f>IF($Q585&lt;Parâmetros!$E$19,$G585-1,$G585)</f>
        <v>46306</v>
      </c>
    </row>
    <row r="586" spans="1:19" ht="15" customHeight="1" x14ac:dyDescent="0.25">
      <c r="A586" s="116">
        <v>53459</v>
      </c>
      <c r="B586" s="65" t="s">
        <v>55</v>
      </c>
      <c r="C586" s="65" t="s">
        <v>72</v>
      </c>
      <c r="D586" s="66">
        <v>46306</v>
      </c>
      <c r="E586" s="67">
        <v>0.47</v>
      </c>
      <c r="F586" s="65" t="s">
        <v>285</v>
      </c>
      <c r="G586" s="66">
        <v>46306</v>
      </c>
      <c r="H586">
        <v>40521262</v>
      </c>
      <c r="I586">
        <v>10</v>
      </c>
      <c r="J586" s="65" t="s">
        <v>1935</v>
      </c>
      <c r="K586" s="65" t="s">
        <v>1936</v>
      </c>
      <c r="L586" s="66">
        <v>46306</v>
      </c>
      <c r="M586" s="65" t="s">
        <v>315</v>
      </c>
      <c r="N586">
        <v>3002810</v>
      </c>
      <c r="O586" s="65" t="s">
        <v>289</v>
      </c>
      <c r="P586" s="66">
        <v>46306</v>
      </c>
      <c r="Q586" s="31">
        <f t="shared" si="18"/>
        <v>553</v>
      </c>
      <c r="R586" s="31">
        <f t="shared" si="19"/>
        <v>581</v>
      </c>
      <c r="S586" s="29">
        <f>IF($Q586&lt;Parâmetros!$E$19,$G586-1,$G586)</f>
        <v>46306</v>
      </c>
    </row>
    <row r="587" spans="1:19" ht="15" customHeight="1" x14ac:dyDescent="0.25">
      <c r="A587" s="116">
        <v>53459</v>
      </c>
      <c r="B587" s="65" t="s">
        <v>55</v>
      </c>
      <c r="C587" s="65" t="s">
        <v>72</v>
      </c>
      <c r="D587" s="66">
        <v>46306</v>
      </c>
      <c r="E587" s="67">
        <v>0.3</v>
      </c>
      <c r="F587" s="65" t="s">
        <v>285</v>
      </c>
      <c r="G587" s="66">
        <v>46306</v>
      </c>
      <c r="H587">
        <v>40521263</v>
      </c>
      <c r="I587">
        <v>10</v>
      </c>
      <c r="J587" s="65" t="s">
        <v>1937</v>
      </c>
      <c r="K587" s="65" t="s">
        <v>1938</v>
      </c>
      <c r="L587" s="66">
        <v>46306</v>
      </c>
      <c r="M587" s="65" t="s">
        <v>315</v>
      </c>
      <c r="N587">
        <v>3006141</v>
      </c>
      <c r="O587" s="65" t="s">
        <v>289</v>
      </c>
      <c r="P587" s="66">
        <v>46306</v>
      </c>
      <c r="Q587" s="31">
        <f t="shared" si="18"/>
        <v>582</v>
      </c>
      <c r="R587" s="31">
        <f t="shared" si="19"/>
        <v>600</v>
      </c>
      <c r="S587" s="29">
        <f>IF($Q587&lt;Parâmetros!$E$19,$G587-1,$G587)</f>
        <v>46306</v>
      </c>
    </row>
    <row r="588" spans="1:19" ht="15" customHeight="1" x14ac:dyDescent="0.25">
      <c r="A588" s="116">
        <v>53459</v>
      </c>
      <c r="B588" s="65" t="s">
        <v>55</v>
      </c>
      <c r="C588" s="65" t="s">
        <v>72</v>
      </c>
      <c r="D588" s="66">
        <v>46306</v>
      </c>
      <c r="E588" s="67">
        <v>0.57999999999999996</v>
      </c>
      <c r="F588" s="65" t="s">
        <v>285</v>
      </c>
      <c r="G588" s="66">
        <v>46306</v>
      </c>
      <c r="H588">
        <v>40521264</v>
      </c>
      <c r="I588">
        <v>10</v>
      </c>
      <c r="J588" s="65" t="s">
        <v>1939</v>
      </c>
      <c r="K588" s="65" t="s">
        <v>1940</v>
      </c>
      <c r="L588" s="66">
        <v>46306</v>
      </c>
      <c r="M588" s="65" t="s">
        <v>315</v>
      </c>
      <c r="N588">
        <v>3002744</v>
      </c>
      <c r="O588" s="65" t="s">
        <v>289</v>
      </c>
      <c r="P588" s="66">
        <v>46306</v>
      </c>
      <c r="Q588" s="31">
        <f t="shared" si="18"/>
        <v>600</v>
      </c>
      <c r="R588" s="31">
        <f t="shared" si="19"/>
        <v>634</v>
      </c>
      <c r="S588" s="29">
        <f>IF($Q588&lt;Parâmetros!$E$19,$G588-1,$G588)</f>
        <v>46306</v>
      </c>
    </row>
    <row r="589" spans="1:19" ht="15" customHeight="1" x14ac:dyDescent="0.25">
      <c r="A589" s="116">
        <v>53459</v>
      </c>
      <c r="B589" s="65" t="s">
        <v>55</v>
      </c>
      <c r="C589" s="65" t="s">
        <v>72</v>
      </c>
      <c r="D589" s="66">
        <v>46306</v>
      </c>
      <c r="E589" s="67">
        <v>0.32</v>
      </c>
      <c r="F589" s="65" t="s">
        <v>285</v>
      </c>
      <c r="G589" s="66">
        <v>46306</v>
      </c>
      <c r="H589">
        <v>40521283</v>
      </c>
      <c r="I589">
        <v>10</v>
      </c>
      <c r="J589" s="65" t="s">
        <v>1941</v>
      </c>
      <c r="K589" s="65" t="s">
        <v>1942</v>
      </c>
      <c r="L589" s="66">
        <v>46306</v>
      </c>
      <c r="M589" s="65" t="s">
        <v>315</v>
      </c>
      <c r="N589">
        <v>3005530</v>
      </c>
      <c r="O589" s="65" t="s">
        <v>289</v>
      </c>
      <c r="P589" s="66">
        <v>46306</v>
      </c>
      <c r="Q589" s="31">
        <f t="shared" si="18"/>
        <v>635</v>
      </c>
      <c r="R589" s="31">
        <f t="shared" si="19"/>
        <v>654</v>
      </c>
      <c r="S589" s="29">
        <f>IF($Q589&lt;Parâmetros!$E$19,$G589-1,$G589)</f>
        <v>46306</v>
      </c>
    </row>
    <row r="590" spans="1:19" ht="15" customHeight="1" x14ac:dyDescent="0.25">
      <c r="A590" s="116">
        <v>53459</v>
      </c>
      <c r="B590" s="65" t="s">
        <v>55</v>
      </c>
      <c r="C590" s="65" t="s">
        <v>72</v>
      </c>
      <c r="D590" s="66">
        <v>46306</v>
      </c>
      <c r="E590" s="67">
        <v>0.13</v>
      </c>
      <c r="F590" s="65" t="s">
        <v>285</v>
      </c>
      <c r="G590" s="66">
        <v>46306</v>
      </c>
      <c r="H590">
        <v>40521285</v>
      </c>
      <c r="I590">
        <v>10</v>
      </c>
      <c r="J590" s="65" t="s">
        <v>1943</v>
      </c>
      <c r="K590" s="65" t="s">
        <v>1944</v>
      </c>
      <c r="L590" s="66">
        <v>46306</v>
      </c>
      <c r="M590" s="65" t="s">
        <v>315</v>
      </c>
      <c r="N590" s="65" t="s">
        <v>793</v>
      </c>
      <c r="O590" s="65" t="s">
        <v>289</v>
      </c>
      <c r="P590" s="66">
        <v>46306</v>
      </c>
      <c r="Q590" s="31">
        <f t="shared" si="18"/>
        <v>655</v>
      </c>
      <c r="R590" s="31">
        <f t="shared" si="19"/>
        <v>663</v>
      </c>
      <c r="S590" s="29">
        <f>IF($Q590&lt;Parâmetros!$E$19,$G590-1,$G590)</f>
        <v>46306</v>
      </c>
    </row>
    <row r="591" spans="1:19" ht="15" customHeight="1" x14ac:dyDescent="0.25">
      <c r="A591" s="116">
        <v>53459</v>
      </c>
      <c r="B591" s="65" t="s">
        <v>55</v>
      </c>
      <c r="C591" s="65" t="s">
        <v>72</v>
      </c>
      <c r="D591" s="66">
        <v>46306</v>
      </c>
      <c r="E591" s="67">
        <v>0.16</v>
      </c>
      <c r="F591" s="65" t="s">
        <v>285</v>
      </c>
      <c r="G591" s="66">
        <v>46306</v>
      </c>
      <c r="H591">
        <v>40521286</v>
      </c>
      <c r="I591">
        <v>10</v>
      </c>
      <c r="J591" s="65" t="s">
        <v>1945</v>
      </c>
      <c r="K591" s="65" t="s">
        <v>1946</v>
      </c>
      <c r="L591" s="66">
        <v>46306</v>
      </c>
      <c r="M591" s="65" t="s">
        <v>315</v>
      </c>
      <c r="N591">
        <v>3002688</v>
      </c>
      <c r="O591" s="65" t="s">
        <v>289</v>
      </c>
      <c r="P591" s="66">
        <v>46306</v>
      </c>
      <c r="Q591" s="31">
        <f t="shared" si="18"/>
        <v>663</v>
      </c>
      <c r="R591" s="31">
        <f t="shared" si="19"/>
        <v>672</v>
      </c>
      <c r="S591" s="29">
        <f>IF($Q591&lt;Parâmetros!$E$19,$G591-1,$G591)</f>
        <v>46306</v>
      </c>
    </row>
    <row r="592" spans="1:19" ht="15" customHeight="1" x14ac:dyDescent="0.25">
      <c r="A592" s="116">
        <v>53459</v>
      </c>
      <c r="B592" s="65" t="s">
        <v>55</v>
      </c>
      <c r="C592" s="65" t="s">
        <v>72</v>
      </c>
      <c r="D592" s="66">
        <v>46306</v>
      </c>
      <c r="E592" s="67">
        <v>0.16</v>
      </c>
      <c r="F592" s="65" t="s">
        <v>285</v>
      </c>
      <c r="G592" s="66">
        <v>46306</v>
      </c>
      <c r="H592">
        <v>40521287</v>
      </c>
      <c r="I592">
        <v>10</v>
      </c>
      <c r="J592" s="65" t="s">
        <v>1947</v>
      </c>
      <c r="K592" s="65" t="s">
        <v>1948</v>
      </c>
      <c r="L592" s="66">
        <v>46306</v>
      </c>
      <c r="M592" s="65" t="s">
        <v>315</v>
      </c>
      <c r="N592">
        <v>3004776</v>
      </c>
      <c r="O592" s="65" t="s">
        <v>289</v>
      </c>
      <c r="P592" s="66">
        <v>46306</v>
      </c>
      <c r="Q592" s="31">
        <f t="shared" si="18"/>
        <v>673</v>
      </c>
      <c r="R592" s="31">
        <f t="shared" si="19"/>
        <v>683</v>
      </c>
      <c r="S592" s="29">
        <f>IF($Q592&lt;Parâmetros!$E$19,$G592-1,$G592)</f>
        <v>46306</v>
      </c>
    </row>
    <row r="593" spans="1:19" ht="15" customHeight="1" x14ac:dyDescent="0.25">
      <c r="A593" s="116">
        <v>53459</v>
      </c>
      <c r="B593" s="65" t="s">
        <v>55</v>
      </c>
      <c r="C593" s="65" t="s">
        <v>72</v>
      </c>
      <c r="D593" s="66">
        <v>46306</v>
      </c>
      <c r="E593" s="67">
        <v>0.2</v>
      </c>
      <c r="F593" s="65" t="s">
        <v>285</v>
      </c>
      <c r="G593" s="66">
        <v>46306</v>
      </c>
      <c r="H593">
        <v>40521288</v>
      </c>
      <c r="I593">
        <v>10</v>
      </c>
      <c r="J593" s="65" t="s">
        <v>1949</v>
      </c>
      <c r="K593" s="65" t="s">
        <v>1950</v>
      </c>
      <c r="L593" s="66">
        <v>46306</v>
      </c>
      <c r="M593" s="65" t="s">
        <v>315</v>
      </c>
      <c r="N593">
        <v>3002849</v>
      </c>
      <c r="O593" s="65" t="s">
        <v>289</v>
      </c>
      <c r="P593" s="66">
        <v>46306</v>
      </c>
      <c r="Q593" s="31">
        <f t="shared" si="18"/>
        <v>683</v>
      </c>
      <c r="R593" s="31">
        <f t="shared" si="19"/>
        <v>695</v>
      </c>
      <c r="S593" s="29">
        <f>IF($Q593&lt;Parâmetros!$E$19,$G593-1,$G593)</f>
        <v>46306</v>
      </c>
    </row>
    <row r="594" spans="1:19" ht="15" customHeight="1" x14ac:dyDescent="0.25">
      <c r="A594" s="116">
        <v>53459</v>
      </c>
      <c r="B594" s="65" t="s">
        <v>55</v>
      </c>
      <c r="C594" s="65" t="s">
        <v>72</v>
      </c>
      <c r="D594" s="66">
        <v>46306</v>
      </c>
      <c r="E594" s="67">
        <v>0.22</v>
      </c>
      <c r="F594" s="65" t="s">
        <v>285</v>
      </c>
      <c r="G594" s="66">
        <v>46306</v>
      </c>
      <c r="H594">
        <v>40521289</v>
      </c>
      <c r="I594">
        <v>10</v>
      </c>
      <c r="J594" s="65" t="s">
        <v>1951</v>
      </c>
      <c r="K594" s="65" t="s">
        <v>1952</v>
      </c>
      <c r="L594" s="66">
        <v>46306</v>
      </c>
      <c r="M594" s="65" t="s">
        <v>315</v>
      </c>
      <c r="N594">
        <v>3006424</v>
      </c>
      <c r="O594" s="65" t="s">
        <v>289</v>
      </c>
      <c r="P594" s="66">
        <v>46306</v>
      </c>
      <c r="Q594" s="31">
        <f t="shared" si="18"/>
        <v>766</v>
      </c>
      <c r="R594" s="31">
        <f t="shared" si="19"/>
        <v>779</v>
      </c>
      <c r="S594" s="29">
        <f>IF($Q594&lt;Parâmetros!$E$19,$G594-1,$G594)</f>
        <v>46306</v>
      </c>
    </row>
    <row r="595" spans="1:19" ht="15" customHeight="1" x14ac:dyDescent="0.25">
      <c r="A595" s="116">
        <v>53459</v>
      </c>
      <c r="B595" s="65" t="s">
        <v>55</v>
      </c>
      <c r="C595" s="65" t="s">
        <v>72</v>
      </c>
      <c r="D595" s="66">
        <v>46306</v>
      </c>
      <c r="E595" s="67">
        <v>0.35</v>
      </c>
      <c r="F595" s="65" t="s">
        <v>285</v>
      </c>
      <c r="G595" s="66">
        <v>46306</v>
      </c>
      <c r="H595">
        <v>40521290</v>
      </c>
      <c r="I595">
        <v>10</v>
      </c>
      <c r="J595" s="65" t="s">
        <v>1953</v>
      </c>
      <c r="K595" s="65" t="s">
        <v>1954</v>
      </c>
      <c r="L595" s="66">
        <v>46306</v>
      </c>
      <c r="M595" s="65" t="s">
        <v>315</v>
      </c>
      <c r="N595">
        <v>3002682</v>
      </c>
      <c r="O595" s="65" t="s">
        <v>289</v>
      </c>
      <c r="P595" s="66">
        <v>46306</v>
      </c>
      <c r="Q595" s="31">
        <f t="shared" si="18"/>
        <v>780</v>
      </c>
      <c r="R595" s="31">
        <f t="shared" si="19"/>
        <v>801</v>
      </c>
      <c r="S595" s="29">
        <f>IF($Q595&lt;Parâmetros!$E$19,$G595-1,$G595)</f>
        <v>46306</v>
      </c>
    </row>
    <row r="596" spans="1:19" ht="15" customHeight="1" x14ac:dyDescent="0.25">
      <c r="A596" s="116">
        <v>53459</v>
      </c>
      <c r="B596" s="65" t="s">
        <v>55</v>
      </c>
      <c r="C596" s="65" t="s">
        <v>72</v>
      </c>
      <c r="D596" s="66">
        <v>46306</v>
      </c>
      <c r="E596" s="67">
        <v>0.55000000000000004</v>
      </c>
      <c r="F596" s="65" t="s">
        <v>285</v>
      </c>
      <c r="G596" s="66">
        <v>46306</v>
      </c>
      <c r="H596">
        <v>40521850</v>
      </c>
      <c r="I596">
        <v>10</v>
      </c>
      <c r="J596" s="65" t="s">
        <v>1955</v>
      </c>
      <c r="K596" s="65" t="s">
        <v>1956</v>
      </c>
      <c r="L596" s="66">
        <v>46306</v>
      </c>
      <c r="M596" s="65" t="s">
        <v>287</v>
      </c>
      <c r="N596" s="65" t="s">
        <v>793</v>
      </c>
      <c r="O596" s="65" t="s">
        <v>289</v>
      </c>
      <c r="P596" s="66">
        <v>46306</v>
      </c>
      <c r="Q596" s="31">
        <f t="shared" si="18"/>
        <v>801</v>
      </c>
      <c r="R596" s="31">
        <f t="shared" si="19"/>
        <v>834</v>
      </c>
      <c r="S596" s="29">
        <f>IF($Q596&lt;Parâmetros!$E$19,$G596-1,$G596)</f>
        <v>46306</v>
      </c>
    </row>
    <row r="597" spans="1:19" ht="15" customHeight="1" x14ac:dyDescent="0.25">
      <c r="A597" s="116">
        <v>53459</v>
      </c>
      <c r="B597" s="65" t="s">
        <v>55</v>
      </c>
      <c r="C597" s="65" t="s">
        <v>72</v>
      </c>
      <c r="D597" s="66">
        <v>46306</v>
      </c>
      <c r="E597" s="67">
        <v>1.32</v>
      </c>
      <c r="F597" s="65" t="s">
        <v>285</v>
      </c>
      <c r="G597" s="66">
        <v>46306</v>
      </c>
      <c r="H597">
        <v>40512782</v>
      </c>
      <c r="I597">
        <v>30</v>
      </c>
      <c r="J597" s="65" t="s">
        <v>1957</v>
      </c>
      <c r="K597" s="65" t="s">
        <v>1958</v>
      </c>
      <c r="L597" s="66">
        <v>46306</v>
      </c>
      <c r="M597" s="65" t="s">
        <v>287</v>
      </c>
      <c r="N597" s="65" t="s">
        <v>793</v>
      </c>
      <c r="O597" s="65" t="s">
        <v>289</v>
      </c>
      <c r="P597" s="66">
        <v>46306</v>
      </c>
      <c r="Q597" s="31">
        <f t="shared" si="18"/>
        <v>835</v>
      </c>
      <c r="R597" s="31">
        <f t="shared" si="19"/>
        <v>914</v>
      </c>
      <c r="S597" s="29">
        <f>IF($Q597&lt;Parâmetros!$E$19,$G597-1,$G597)</f>
        <v>46306</v>
      </c>
    </row>
    <row r="598" spans="1:19" ht="15" customHeight="1" x14ac:dyDescent="0.25">
      <c r="A598" s="116">
        <v>53512</v>
      </c>
      <c r="B598" s="65" t="s">
        <v>544</v>
      </c>
      <c r="C598" s="65" t="s">
        <v>73</v>
      </c>
      <c r="D598" s="66">
        <v>46300</v>
      </c>
      <c r="E598" s="67">
        <v>4.99</v>
      </c>
      <c r="F598" s="65" t="s">
        <v>285</v>
      </c>
      <c r="G598" s="66">
        <v>46300</v>
      </c>
      <c r="H598">
        <v>40521392</v>
      </c>
      <c r="I598">
        <v>10</v>
      </c>
      <c r="J598" s="65" t="s">
        <v>546</v>
      </c>
      <c r="K598" s="65" t="s">
        <v>550</v>
      </c>
      <c r="L598" s="66">
        <v>46300</v>
      </c>
      <c r="M598" s="65" t="s">
        <v>287</v>
      </c>
      <c r="N598" s="65" t="s">
        <v>793</v>
      </c>
      <c r="O598" s="65" t="s">
        <v>289</v>
      </c>
      <c r="P598" s="66">
        <v>46300</v>
      </c>
      <c r="Q598" s="31">
        <f t="shared" si="18"/>
        <v>421</v>
      </c>
      <c r="R598" s="31">
        <f t="shared" si="19"/>
        <v>721</v>
      </c>
      <c r="S598" s="29">
        <f>IF($Q598&lt;Parâmetros!$E$19,$G598-1,$G598)</f>
        <v>46300</v>
      </c>
    </row>
    <row r="599" spans="1:19" ht="15" customHeight="1" x14ac:dyDescent="0.25">
      <c r="A599" s="116">
        <v>53512</v>
      </c>
      <c r="B599" s="65" t="s">
        <v>544</v>
      </c>
      <c r="C599" s="65" t="s">
        <v>73</v>
      </c>
      <c r="D599" s="66">
        <v>46300</v>
      </c>
      <c r="E599" s="67">
        <v>3.69</v>
      </c>
      <c r="F599" s="65" t="s">
        <v>285</v>
      </c>
      <c r="G599" s="66">
        <v>46300</v>
      </c>
      <c r="H599">
        <v>40521392</v>
      </c>
      <c r="I599">
        <v>10</v>
      </c>
      <c r="J599" s="65" t="s">
        <v>488</v>
      </c>
      <c r="K599" s="65" t="s">
        <v>551</v>
      </c>
      <c r="L599" s="66">
        <v>46300</v>
      </c>
      <c r="M599" s="65" t="s">
        <v>287</v>
      </c>
      <c r="N599" s="65" t="s">
        <v>793</v>
      </c>
      <c r="O599" s="65" t="s">
        <v>289</v>
      </c>
      <c r="P599" s="66">
        <v>46300</v>
      </c>
      <c r="Q599" s="31">
        <f t="shared" si="18"/>
        <v>785</v>
      </c>
      <c r="R599" s="31">
        <f t="shared" si="19"/>
        <v>1007</v>
      </c>
      <c r="S599" s="29">
        <f>IF($Q599&lt;Parâmetros!$E$19,$G599-1,$G599)</f>
        <v>46300</v>
      </c>
    </row>
    <row r="600" spans="1:19" ht="15" customHeight="1" x14ac:dyDescent="0.25">
      <c r="A600" s="116">
        <v>53512</v>
      </c>
      <c r="B600" s="65" t="s">
        <v>544</v>
      </c>
      <c r="C600" s="65" t="s">
        <v>73</v>
      </c>
      <c r="D600" s="66">
        <v>46301</v>
      </c>
      <c r="E600" s="67">
        <v>5</v>
      </c>
      <c r="F600" s="65" t="s">
        <v>285</v>
      </c>
      <c r="G600" s="66">
        <v>46301</v>
      </c>
      <c r="H600">
        <v>40521392</v>
      </c>
      <c r="I600">
        <v>10</v>
      </c>
      <c r="J600" s="65" t="s">
        <v>546</v>
      </c>
      <c r="K600" s="65" t="s">
        <v>548</v>
      </c>
      <c r="L600" s="66">
        <v>46301</v>
      </c>
      <c r="M600" s="65" t="s">
        <v>287</v>
      </c>
      <c r="N600" s="65" t="s">
        <v>793</v>
      </c>
      <c r="O600" s="65" t="s">
        <v>289</v>
      </c>
      <c r="P600" s="66">
        <v>46301</v>
      </c>
      <c r="Q600" s="31">
        <f t="shared" si="18"/>
        <v>421</v>
      </c>
      <c r="R600" s="31">
        <f t="shared" si="19"/>
        <v>721</v>
      </c>
      <c r="S600" s="29">
        <f>IF($Q600&lt;Parâmetros!$E$19,$G600-1,$G600)</f>
        <v>46301</v>
      </c>
    </row>
    <row r="601" spans="1:19" ht="15" customHeight="1" x14ac:dyDescent="0.25">
      <c r="A601" s="116">
        <v>53512</v>
      </c>
      <c r="B601" s="65" t="s">
        <v>544</v>
      </c>
      <c r="C601" s="65" t="s">
        <v>73</v>
      </c>
      <c r="D601" s="66">
        <v>46302</v>
      </c>
      <c r="E601" s="67">
        <v>3.73</v>
      </c>
      <c r="F601" s="65" t="s">
        <v>285</v>
      </c>
      <c r="G601" s="66">
        <v>46301</v>
      </c>
      <c r="H601">
        <v>40521392</v>
      </c>
      <c r="I601">
        <v>10</v>
      </c>
      <c r="J601" s="65" t="s">
        <v>549</v>
      </c>
      <c r="K601" s="65" t="s">
        <v>1027</v>
      </c>
      <c r="L601" s="66">
        <v>46301</v>
      </c>
      <c r="M601" s="65" t="s">
        <v>287</v>
      </c>
      <c r="N601" s="65" t="s">
        <v>793</v>
      </c>
      <c r="O601" s="65" t="s">
        <v>289</v>
      </c>
      <c r="P601" s="66">
        <v>46302</v>
      </c>
      <c r="Q601" s="31">
        <f t="shared" si="18"/>
        <v>784</v>
      </c>
      <c r="R601" s="31">
        <f t="shared" si="19"/>
        <v>1008</v>
      </c>
      <c r="S601" s="29">
        <f>IF($Q601&lt;Parâmetros!$E$19,$G601-1,$G601)</f>
        <v>46301</v>
      </c>
    </row>
    <row r="602" spans="1:19" ht="15" customHeight="1" x14ac:dyDescent="0.25">
      <c r="A602" s="116">
        <v>53512</v>
      </c>
      <c r="B602" s="65" t="s">
        <v>544</v>
      </c>
      <c r="C602" s="65" t="s">
        <v>73</v>
      </c>
      <c r="D602" s="66">
        <v>46303</v>
      </c>
      <c r="E602" s="67">
        <v>5</v>
      </c>
      <c r="F602" s="65" t="s">
        <v>285</v>
      </c>
      <c r="G602" s="66">
        <v>46302</v>
      </c>
      <c r="H602">
        <v>40521392</v>
      </c>
      <c r="I602">
        <v>10</v>
      </c>
      <c r="J602" s="65" t="s">
        <v>1028</v>
      </c>
      <c r="K602" s="65" t="s">
        <v>1029</v>
      </c>
      <c r="L602" s="66">
        <v>46302</v>
      </c>
      <c r="M602" s="65" t="s">
        <v>287</v>
      </c>
      <c r="N602" s="65" t="s">
        <v>793</v>
      </c>
      <c r="O602" s="65" t="s">
        <v>289</v>
      </c>
      <c r="P602" s="66">
        <v>46303</v>
      </c>
      <c r="Q602" s="31">
        <f t="shared" si="18"/>
        <v>421</v>
      </c>
      <c r="R602" s="31">
        <f t="shared" si="19"/>
        <v>721</v>
      </c>
      <c r="S602" s="29">
        <f>IF($Q602&lt;Parâmetros!$E$19,$G602-1,$G602)</f>
        <v>46302</v>
      </c>
    </row>
    <row r="603" spans="1:19" ht="15" customHeight="1" x14ac:dyDescent="0.25">
      <c r="A603" s="116">
        <v>53512</v>
      </c>
      <c r="B603" s="65" t="s">
        <v>544</v>
      </c>
      <c r="C603" s="65" t="s">
        <v>73</v>
      </c>
      <c r="D603" s="66">
        <v>46303</v>
      </c>
      <c r="E603" s="67">
        <v>3.73</v>
      </c>
      <c r="F603" s="65" t="s">
        <v>285</v>
      </c>
      <c r="G603" s="66">
        <v>46302</v>
      </c>
      <c r="H603">
        <v>40521392</v>
      </c>
      <c r="I603">
        <v>10</v>
      </c>
      <c r="J603" s="65" t="s">
        <v>1030</v>
      </c>
      <c r="K603" s="65" t="s">
        <v>1031</v>
      </c>
      <c r="L603" s="66">
        <v>46302</v>
      </c>
      <c r="M603" s="65" t="s">
        <v>287</v>
      </c>
      <c r="N603" s="65" t="s">
        <v>793</v>
      </c>
      <c r="O603" s="65" t="s">
        <v>289</v>
      </c>
      <c r="P603" s="66">
        <v>46303</v>
      </c>
      <c r="Q603" s="31">
        <f t="shared" si="18"/>
        <v>784</v>
      </c>
      <c r="R603" s="31">
        <f t="shared" si="19"/>
        <v>1008</v>
      </c>
      <c r="S603" s="29">
        <f>IF($Q603&lt;Parâmetros!$E$19,$G603-1,$G603)</f>
        <v>46302</v>
      </c>
    </row>
    <row r="604" spans="1:19" ht="15" customHeight="1" x14ac:dyDescent="0.25">
      <c r="A604" s="116">
        <v>53512</v>
      </c>
      <c r="B604" s="65" t="s">
        <v>544</v>
      </c>
      <c r="C604" s="65" t="s">
        <v>73</v>
      </c>
      <c r="D604" s="66">
        <v>46303</v>
      </c>
      <c r="E604" s="67">
        <v>4.99</v>
      </c>
      <c r="F604" s="65" t="s">
        <v>285</v>
      </c>
      <c r="G604" s="66">
        <v>46303</v>
      </c>
      <c r="H604">
        <v>40521392</v>
      </c>
      <c r="I604">
        <v>10</v>
      </c>
      <c r="J604" s="65" t="s">
        <v>1268</v>
      </c>
      <c r="K604" s="65" t="s">
        <v>1269</v>
      </c>
      <c r="L604" s="66">
        <v>46303</v>
      </c>
      <c r="M604" s="65" t="s">
        <v>287</v>
      </c>
      <c r="N604" s="65" t="s">
        <v>793</v>
      </c>
      <c r="O604" s="65" t="s">
        <v>289</v>
      </c>
      <c r="P604" s="66">
        <v>46303</v>
      </c>
      <c r="Q604" s="31">
        <f t="shared" si="18"/>
        <v>422</v>
      </c>
      <c r="R604" s="31">
        <f t="shared" si="19"/>
        <v>721</v>
      </c>
      <c r="S604" s="29">
        <f>IF($Q604&lt;Parâmetros!$E$19,$G604-1,$G604)</f>
        <v>46303</v>
      </c>
    </row>
    <row r="605" spans="1:19" ht="15" customHeight="1" x14ac:dyDescent="0.25">
      <c r="A605" s="116">
        <v>53512</v>
      </c>
      <c r="B605" s="65" t="s">
        <v>544</v>
      </c>
      <c r="C605" s="65" t="s">
        <v>73</v>
      </c>
      <c r="D605" s="66">
        <v>46303</v>
      </c>
      <c r="E605" s="67">
        <v>3.51</v>
      </c>
      <c r="F605" s="65" t="s">
        <v>285</v>
      </c>
      <c r="G605" s="66">
        <v>46303</v>
      </c>
      <c r="H605">
        <v>40521392</v>
      </c>
      <c r="I605">
        <v>10</v>
      </c>
      <c r="J605" s="65" t="s">
        <v>1270</v>
      </c>
      <c r="K605" s="65" t="s">
        <v>1271</v>
      </c>
      <c r="L605" s="66">
        <v>46303</v>
      </c>
      <c r="M605" s="65" t="s">
        <v>287</v>
      </c>
      <c r="N605" s="65" t="s">
        <v>793</v>
      </c>
      <c r="O605" s="65" t="s">
        <v>289</v>
      </c>
      <c r="P605" s="66">
        <v>46303</v>
      </c>
      <c r="Q605" s="31">
        <f t="shared" si="18"/>
        <v>782</v>
      </c>
      <c r="R605" s="31">
        <f t="shared" si="19"/>
        <v>993</v>
      </c>
      <c r="S605" s="29">
        <f>IF($Q605&lt;Parâmetros!$E$19,$G605-1,$G605)</f>
        <v>46303</v>
      </c>
    </row>
    <row r="606" spans="1:19" ht="15" customHeight="1" x14ac:dyDescent="0.25">
      <c r="A606" s="116">
        <v>53512</v>
      </c>
      <c r="B606" s="65" t="s">
        <v>544</v>
      </c>
      <c r="C606" s="65" t="s">
        <v>73</v>
      </c>
      <c r="D606" s="66">
        <v>46305</v>
      </c>
      <c r="E606" s="67">
        <v>5</v>
      </c>
      <c r="F606" s="65" t="s">
        <v>285</v>
      </c>
      <c r="G606" s="66">
        <v>46304</v>
      </c>
      <c r="H606">
        <v>40521392</v>
      </c>
      <c r="I606">
        <v>10</v>
      </c>
      <c r="J606" s="65" t="s">
        <v>546</v>
      </c>
      <c r="K606" s="65" t="s">
        <v>1959</v>
      </c>
      <c r="L606" s="66">
        <v>46304</v>
      </c>
      <c r="M606" s="65" t="s">
        <v>287</v>
      </c>
      <c r="N606" s="65" t="s">
        <v>793</v>
      </c>
      <c r="O606" s="65" t="s">
        <v>289</v>
      </c>
      <c r="P606" s="66">
        <v>46305</v>
      </c>
      <c r="Q606" s="31">
        <f t="shared" si="18"/>
        <v>421</v>
      </c>
      <c r="R606" s="31">
        <f t="shared" si="19"/>
        <v>721</v>
      </c>
      <c r="S606" s="29">
        <f>IF($Q606&lt;Parâmetros!$E$19,$G606-1,$G606)</f>
        <v>46304</v>
      </c>
    </row>
    <row r="607" spans="1:19" ht="15" customHeight="1" x14ac:dyDescent="0.25">
      <c r="A607" s="116">
        <v>53512</v>
      </c>
      <c r="B607" s="65" t="s">
        <v>544</v>
      </c>
      <c r="C607" s="65" t="s">
        <v>73</v>
      </c>
      <c r="D607" s="66">
        <v>46305</v>
      </c>
      <c r="E607" s="67">
        <v>3.73</v>
      </c>
      <c r="F607" s="65" t="s">
        <v>285</v>
      </c>
      <c r="G607" s="66">
        <v>46304</v>
      </c>
      <c r="H607">
        <v>40521392</v>
      </c>
      <c r="I607">
        <v>10</v>
      </c>
      <c r="J607" s="65" t="s">
        <v>549</v>
      </c>
      <c r="K607" s="65" t="s">
        <v>1960</v>
      </c>
      <c r="L607" s="66">
        <v>46304</v>
      </c>
      <c r="M607" s="65" t="s">
        <v>287</v>
      </c>
      <c r="N607" s="65" t="s">
        <v>793</v>
      </c>
      <c r="O607" s="65" t="s">
        <v>289</v>
      </c>
      <c r="P607" s="66">
        <v>46305</v>
      </c>
      <c r="Q607" s="31">
        <f t="shared" si="18"/>
        <v>784</v>
      </c>
      <c r="R607" s="31">
        <f t="shared" si="19"/>
        <v>1008</v>
      </c>
      <c r="S607" s="29">
        <f>IF($Q607&lt;Parâmetros!$E$19,$G607-1,$G607)</f>
        <v>46304</v>
      </c>
    </row>
    <row r="608" spans="1:19" ht="15" customHeight="1" x14ac:dyDescent="0.25">
      <c r="A608" s="116">
        <v>53512</v>
      </c>
      <c r="B608" s="65" t="s">
        <v>544</v>
      </c>
      <c r="C608" s="65" t="s">
        <v>73</v>
      </c>
      <c r="D608" s="66">
        <v>46305</v>
      </c>
      <c r="E608" s="67">
        <v>5.03</v>
      </c>
      <c r="F608" s="65" t="s">
        <v>285</v>
      </c>
      <c r="G608" s="66">
        <v>46305</v>
      </c>
      <c r="H608">
        <v>40521392</v>
      </c>
      <c r="I608">
        <v>10</v>
      </c>
      <c r="J608" s="65" t="s">
        <v>1028</v>
      </c>
      <c r="K608" s="65" t="s">
        <v>1961</v>
      </c>
      <c r="L608" s="66">
        <v>46305</v>
      </c>
      <c r="M608" s="65" t="s">
        <v>287</v>
      </c>
      <c r="N608" s="65" t="s">
        <v>793</v>
      </c>
      <c r="O608" s="65" t="s">
        <v>289</v>
      </c>
      <c r="P608" s="66">
        <v>46305</v>
      </c>
      <c r="Q608" s="31">
        <f t="shared" si="18"/>
        <v>421</v>
      </c>
      <c r="R608" s="31">
        <f t="shared" si="19"/>
        <v>723</v>
      </c>
      <c r="S608" s="29">
        <f>IF($Q608&lt;Parâmetros!$E$19,$G608-1,$G608)</f>
        <v>46305</v>
      </c>
    </row>
    <row r="609" spans="1:19" ht="15" customHeight="1" x14ac:dyDescent="0.25">
      <c r="A609" s="116">
        <v>53512</v>
      </c>
      <c r="B609" s="65" t="s">
        <v>544</v>
      </c>
      <c r="C609" s="65" t="s">
        <v>73</v>
      </c>
      <c r="D609" s="66">
        <v>46305</v>
      </c>
      <c r="E609" s="67">
        <v>2.38</v>
      </c>
      <c r="F609" s="65" t="s">
        <v>285</v>
      </c>
      <c r="G609" s="66">
        <v>46305</v>
      </c>
      <c r="H609">
        <v>40521392</v>
      </c>
      <c r="I609">
        <v>10</v>
      </c>
      <c r="J609" s="65" t="s">
        <v>1962</v>
      </c>
      <c r="K609" s="65" t="s">
        <v>1963</v>
      </c>
      <c r="L609" s="66">
        <v>46305</v>
      </c>
      <c r="M609" s="65" t="s">
        <v>287</v>
      </c>
      <c r="N609" s="65" t="s">
        <v>793</v>
      </c>
      <c r="O609" s="65" t="s">
        <v>289</v>
      </c>
      <c r="P609" s="66">
        <v>46305</v>
      </c>
      <c r="Q609" s="31">
        <f t="shared" si="18"/>
        <v>785</v>
      </c>
      <c r="R609" s="31">
        <f t="shared" si="19"/>
        <v>928</v>
      </c>
      <c r="S609" s="29">
        <f>IF($Q609&lt;Parâmetros!$E$19,$G609-1,$G609)</f>
        <v>46305</v>
      </c>
    </row>
    <row r="610" spans="1:19" ht="15" customHeight="1" x14ac:dyDescent="0.25">
      <c r="A610" s="116">
        <v>53512</v>
      </c>
      <c r="B610" s="65" t="s">
        <v>544</v>
      </c>
      <c r="C610" s="65" t="s">
        <v>73</v>
      </c>
      <c r="D610" s="66">
        <v>46308</v>
      </c>
      <c r="E610" s="67">
        <v>5.03</v>
      </c>
      <c r="F610" s="65" t="s">
        <v>285</v>
      </c>
      <c r="G610" s="66">
        <v>46307</v>
      </c>
      <c r="H610">
        <v>40523819</v>
      </c>
      <c r="I610">
        <v>10</v>
      </c>
      <c r="J610" s="65" t="s">
        <v>546</v>
      </c>
      <c r="K610" s="65" t="s">
        <v>2363</v>
      </c>
      <c r="L610" s="66">
        <v>46307</v>
      </c>
      <c r="M610" s="65" t="s">
        <v>287</v>
      </c>
      <c r="N610" s="65" t="s">
        <v>793</v>
      </c>
      <c r="O610" s="65" t="s">
        <v>289</v>
      </c>
      <c r="P610" s="66">
        <v>46308</v>
      </c>
      <c r="Q610" s="31">
        <f t="shared" si="18"/>
        <v>421</v>
      </c>
      <c r="R610" s="31">
        <f t="shared" si="19"/>
        <v>723</v>
      </c>
      <c r="S610" s="29">
        <f>IF($Q610&lt;Parâmetros!$E$19,$G610-1,$G610)</f>
        <v>46307</v>
      </c>
    </row>
    <row r="611" spans="1:19" ht="15" customHeight="1" x14ac:dyDescent="0.25">
      <c r="A611" s="116">
        <v>53512</v>
      </c>
      <c r="B611" s="65" t="s">
        <v>544</v>
      </c>
      <c r="C611" s="65" t="s">
        <v>73</v>
      </c>
      <c r="D611" s="66">
        <v>46308</v>
      </c>
      <c r="E611" s="67">
        <v>2.5099999999999998</v>
      </c>
      <c r="F611" s="65" t="s">
        <v>285</v>
      </c>
      <c r="G611" s="66">
        <v>46307</v>
      </c>
      <c r="H611">
        <v>40523819</v>
      </c>
      <c r="I611">
        <v>10</v>
      </c>
      <c r="J611" s="65" t="s">
        <v>2364</v>
      </c>
      <c r="K611" s="65" t="s">
        <v>2365</v>
      </c>
      <c r="L611" s="66">
        <v>46307</v>
      </c>
      <c r="M611" s="65" t="s">
        <v>287</v>
      </c>
      <c r="N611" s="65" t="s">
        <v>793</v>
      </c>
      <c r="O611" s="65" t="s">
        <v>289</v>
      </c>
      <c r="P611" s="66">
        <v>46308</v>
      </c>
      <c r="Q611" s="31">
        <f t="shared" si="18"/>
        <v>786</v>
      </c>
      <c r="R611" s="31">
        <f t="shared" si="19"/>
        <v>937</v>
      </c>
      <c r="S611" s="29">
        <f>IF($Q611&lt;Parâmetros!$E$19,$G611-1,$G611)</f>
        <v>46307</v>
      </c>
    </row>
    <row r="612" spans="1:19" ht="15" customHeight="1" x14ac:dyDescent="0.25">
      <c r="A612" s="116">
        <v>53613</v>
      </c>
      <c r="B612" s="65" t="s">
        <v>20</v>
      </c>
      <c r="C612" s="65" t="s">
        <v>71</v>
      </c>
      <c r="D612" s="66">
        <v>46300</v>
      </c>
      <c r="E612" s="67">
        <v>4.0199999999999996</v>
      </c>
      <c r="F612" s="65" t="s">
        <v>285</v>
      </c>
      <c r="G612" s="66">
        <v>46300</v>
      </c>
      <c r="H612">
        <v>40521832</v>
      </c>
      <c r="I612">
        <v>10</v>
      </c>
      <c r="J612" s="65" t="s">
        <v>528</v>
      </c>
      <c r="K612" s="65" t="s">
        <v>529</v>
      </c>
      <c r="L612" s="66">
        <v>46300</v>
      </c>
      <c r="M612" s="65" t="s">
        <v>287</v>
      </c>
      <c r="N612" s="65" t="s">
        <v>793</v>
      </c>
      <c r="O612" s="65" t="s">
        <v>289</v>
      </c>
      <c r="P612" s="66">
        <v>46300</v>
      </c>
      <c r="Q612" s="31">
        <f t="shared" si="18"/>
        <v>440</v>
      </c>
      <c r="R612" s="31">
        <f t="shared" si="19"/>
        <v>681</v>
      </c>
      <c r="S612" s="29">
        <f>IF($Q612&lt;Parâmetros!$E$19,$G612-1,$G612)</f>
        <v>46300</v>
      </c>
    </row>
    <row r="613" spans="1:19" ht="15" customHeight="1" x14ac:dyDescent="0.25">
      <c r="A613" s="116">
        <v>53613</v>
      </c>
      <c r="B613" s="65" t="s">
        <v>20</v>
      </c>
      <c r="C613" s="65" t="s">
        <v>71</v>
      </c>
      <c r="D613" s="66">
        <v>46300</v>
      </c>
      <c r="E613" s="67">
        <v>4</v>
      </c>
      <c r="F613" s="65" t="s">
        <v>285</v>
      </c>
      <c r="G613" s="66">
        <v>46300</v>
      </c>
      <c r="H613">
        <v>40521832</v>
      </c>
      <c r="I613">
        <v>10</v>
      </c>
      <c r="J613" s="65" t="s">
        <v>363</v>
      </c>
      <c r="K613" s="65" t="s">
        <v>530</v>
      </c>
      <c r="L613" s="66">
        <v>46300</v>
      </c>
      <c r="M613" s="65" t="s">
        <v>287</v>
      </c>
      <c r="N613" s="65" t="s">
        <v>793</v>
      </c>
      <c r="O613" s="65" t="s">
        <v>289</v>
      </c>
      <c r="P613" s="66">
        <v>46300</v>
      </c>
      <c r="Q613" s="31">
        <f t="shared" si="18"/>
        <v>750</v>
      </c>
      <c r="R613" s="31">
        <f t="shared" si="19"/>
        <v>990</v>
      </c>
      <c r="S613" s="29">
        <f>IF($Q613&lt;Parâmetros!$E$19,$G613-1,$G613)</f>
        <v>46300</v>
      </c>
    </row>
    <row r="614" spans="1:19" ht="15" customHeight="1" x14ac:dyDescent="0.25">
      <c r="A614" s="116">
        <v>53613</v>
      </c>
      <c r="B614" s="65" t="s">
        <v>20</v>
      </c>
      <c r="C614" s="65" t="s">
        <v>71</v>
      </c>
      <c r="D614" s="66">
        <v>46301</v>
      </c>
      <c r="E614" s="67">
        <v>2</v>
      </c>
      <c r="F614" s="65" t="s">
        <v>285</v>
      </c>
      <c r="G614" s="66">
        <v>46301</v>
      </c>
      <c r="H614">
        <v>40520767</v>
      </c>
      <c r="I614">
        <v>10</v>
      </c>
      <c r="J614" s="65" t="s">
        <v>345</v>
      </c>
      <c r="K614" s="65" t="s">
        <v>364</v>
      </c>
      <c r="L614" s="66">
        <v>46301</v>
      </c>
      <c r="M614" s="65" t="s">
        <v>287</v>
      </c>
      <c r="N614" s="65" t="s">
        <v>793</v>
      </c>
      <c r="O614" s="65" t="s">
        <v>289</v>
      </c>
      <c r="P614" s="66">
        <v>46301</v>
      </c>
      <c r="Q614" s="31">
        <f t="shared" si="18"/>
        <v>440</v>
      </c>
      <c r="R614" s="31">
        <f t="shared" si="19"/>
        <v>560</v>
      </c>
      <c r="S614" s="29">
        <f>IF($Q614&lt;Parâmetros!$E$19,$G614-1,$G614)</f>
        <v>46301</v>
      </c>
    </row>
    <row r="615" spans="1:19" ht="15" customHeight="1" x14ac:dyDescent="0.25">
      <c r="A615" s="116">
        <v>53613</v>
      </c>
      <c r="B615" s="65" t="s">
        <v>20</v>
      </c>
      <c r="C615" s="65" t="s">
        <v>71</v>
      </c>
      <c r="D615" s="66">
        <v>46301</v>
      </c>
      <c r="E615" s="67">
        <v>1.99</v>
      </c>
      <c r="F615" s="65" t="s">
        <v>285</v>
      </c>
      <c r="G615" s="66">
        <v>46301</v>
      </c>
      <c r="H615">
        <v>40522642</v>
      </c>
      <c r="I615">
        <v>20</v>
      </c>
      <c r="J615" s="65" t="s">
        <v>853</v>
      </c>
      <c r="K615" s="65" t="s">
        <v>557</v>
      </c>
      <c r="L615" s="66">
        <v>46301</v>
      </c>
      <c r="M615" s="65" t="s">
        <v>287</v>
      </c>
      <c r="N615" s="65" t="s">
        <v>793</v>
      </c>
      <c r="O615" s="65" t="s">
        <v>289</v>
      </c>
      <c r="P615" s="66">
        <v>46301</v>
      </c>
      <c r="Q615" s="31">
        <f t="shared" si="18"/>
        <v>561</v>
      </c>
      <c r="R615" s="31">
        <f t="shared" si="19"/>
        <v>680</v>
      </c>
      <c r="S615" s="29">
        <f>IF($Q615&lt;Parâmetros!$E$19,$G615-1,$G615)</f>
        <v>46301</v>
      </c>
    </row>
    <row r="616" spans="1:19" ht="15" customHeight="1" x14ac:dyDescent="0.25">
      <c r="A616" s="116">
        <v>53613</v>
      </c>
      <c r="B616" s="65" t="s">
        <v>20</v>
      </c>
      <c r="C616" s="65" t="s">
        <v>71</v>
      </c>
      <c r="D616" s="66">
        <v>46301</v>
      </c>
      <c r="E616" s="67">
        <v>1.85</v>
      </c>
      <c r="F616" s="65" t="s">
        <v>285</v>
      </c>
      <c r="G616" s="66">
        <v>46301</v>
      </c>
      <c r="H616">
        <v>40522643</v>
      </c>
      <c r="I616">
        <v>20</v>
      </c>
      <c r="J616" s="65" t="s">
        <v>854</v>
      </c>
      <c r="K616" s="65" t="s">
        <v>855</v>
      </c>
      <c r="L616" s="66">
        <v>46301</v>
      </c>
      <c r="M616" s="65" t="s">
        <v>287</v>
      </c>
      <c r="N616" s="65" t="s">
        <v>793</v>
      </c>
      <c r="O616" s="65" t="s">
        <v>289</v>
      </c>
      <c r="P616" s="66">
        <v>46301</v>
      </c>
      <c r="Q616" s="31">
        <f t="shared" si="18"/>
        <v>749</v>
      </c>
      <c r="R616" s="31">
        <f t="shared" si="19"/>
        <v>860</v>
      </c>
      <c r="S616" s="29">
        <f>IF($Q616&lt;Parâmetros!$E$19,$G616-1,$G616)</f>
        <v>46301</v>
      </c>
    </row>
    <row r="617" spans="1:19" ht="15" customHeight="1" x14ac:dyDescent="0.25">
      <c r="A617" s="116">
        <v>53613</v>
      </c>
      <c r="B617" s="65" t="s">
        <v>20</v>
      </c>
      <c r="C617" s="65" t="s">
        <v>71</v>
      </c>
      <c r="D617" s="66">
        <v>46301</v>
      </c>
      <c r="E617" s="67">
        <v>2.1800000000000002</v>
      </c>
      <c r="F617" s="65" t="s">
        <v>285</v>
      </c>
      <c r="G617" s="66">
        <v>46301</v>
      </c>
      <c r="H617">
        <v>40522894</v>
      </c>
      <c r="I617">
        <v>10</v>
      </c>
      <c r="J617" s="65" t="s">
        <v>712</v>
      </c>
      <c r="K617" s="65" t="s">
        <v>527</v>
      </c>
      <c r="L617" s="66">
        <v>46301</v>
      </c>
      <c r="M617" s="65" t="s">
        <v>287</v>
      </c>
      <c r="N617" s="65" t="s">
        <v>793</v>
      </c>
      <c r="O617" s="65" t="s">
        <v>289</v>
      </c>
      <c r="P617" s="66">
        <v>46301</v>
      </c>
      <c r="Q617" s="31">
        <f t="shared" si="18"/>
        <v>861</v>
      </c>
      <c r="R617" s="31">
        <f t="shared" si="19"/>
        <v>992</v>
      </c>
      <c r="S617" s="29">
        <f>IF($Q617&lt;Parâmetros!$E$19,$G617-1,$G617)</f>
        <v>46301</v>
      </c>
    </row>
    <row r="618" spans="1:19" ht="15" customHeight="1" x14ac:dyDescent="0.25">
      <c r="A618" s="116">
        <v>53613</v>
      </c>
      <c r="B618" s="65" t="s">
        <v>20</v>
      </c>
      <c r="C618" s="65" t="s">
        <v>71</v>
      </c>
      <c r="D618" s="66">
        <v>46302</v>
      </c>
      <c r="E618" s="67">
        <v>4</v>
      </c>
      <c r="F618" s="65" t="s">
        <v>285</v>
      </c>
      <c r="G618" s="66">
        <v>46302</v>
      </c>
      <c r="H618">
        <v>40521832</v>
      </c>
      <c r="I618">
        <v>10</v>
      </c>
      <c r="J618" s="65" t="s">
        <v>695</v>
      </c>
      <c r="K618" s="65" t="s">
        <v>1024</v>
      </c>
      <c r="L618" s="66">
        <v>46302</v>
      </c>
      <c r="M618" s="65" t="s">
        <v>287</v>
      </c>
      <c r="N618" s="65" t="s">
        <v>793</v>
      </c>
      <c r="O618" s="65" t="s">
        <v>289</v>
      </c>
      <c r="P618" s="66">
        <v>46302</v>
      </c>
      <c r="Q618" s="31">
        <f t="shared" si="18"/>
        <v>440</v>
      </c>
      <c r="R618" s="31">
        <f t="shared" si="19"/>
        <v>681</v>
      </c>
      <c r="S618" s="29">
        <f>IF($Q618&lt;Parâmetros!$E$19,$G618-1,$G618)</f>
        <v>46302</v>
      </c>
    </row>
    <row r="619" spans="1:19" ht="15" customHeight="1" x14ac:dyDescent="0.25">
      <c r="A619" s="116">
        <v>53613</v>
      </c>
      <c r="B619" s="65" t="s">
        <v>20</v>
      </c>
      <c r="C619" s="65" t="s">
        <v>71</v>
      </c>
      <c r="D619" s="66">
        <v>46302</v>
      </c>
      <c r="E619" s="67">
        <v>2</v>
      </c>
      <c r="F619" s="65" t="s">
        <v>285</v>
      </c>
      <c r="G619" s="66">
        <v>46302</v>
      </c>
      <c r="H619">
        <v>40523168</v>
      </c>
      <c r="I619">
        <v>10</v>
      </c>
      <c r="J619" s="65" t="s">
        <v>347</v>
      </c>
      <c r="K619" s="65" t="s">
        <v>1025</v>
      </c>
      <c r="L619" s="66">
        <v>46302</v>
      </c>
      <c r="M619" s="65" t="s">
        <v>287</v>
      </c>
      <c r="N619" s="65" t="s">
        <v>793</v>
      </c>
      <c r="O619" s="65" t="s">
        <v>289</v>
      </c>
      <c r="P619" s="66">
        <v>46302</v>
      </c>
      <c r="Q619" s="31">
        <f t="shared" si="18"/>
        <v>750</v>
      </c>
      <c r="R619" s="31">
        <f t="shared" si="19"/>
        <v>870</v>
      </c>
      <c r="S619" s="29">
        <f>IF($Q619&lt;Parâmetros!$E$19,$G619-1,$G619)</f>
        <v>46302</v>
      </c>
    </row>
    <row r="620" spans="1:19" ht="15" customHeight="1" x14ac:dyDescent="0.25">
      <c r="A620" s="116">
        <v>53613</v>
      </c>
      <c r="B620" s="65" t="s">
        <v>20</v>
      </c>
      <c r="C620" s="65" t="s">
        <v>71</v>
      </c>
      <c r="D620" s="66">
        <v>46302</v>
      </c>
      <c r="E620" s="67">
        <v>1.99</v>
      </c>
      <c r="F620" s="65" t="s">
        <v>285</v>
      </c>
      <c r="G620" s="66">
        <v>46302</v>
      </c>
      <c r="H620">
        <v>40521832</v>
      </c>
      <c r="I620">
        <v>10</v>
      </c>
      <c r="J620" s="65" t="s">
        <v>1026</v>
      </c>
      <c r="K620" s="65" t="s">
        <v>524</v>
      </c>
      <c r="L620" s="66">
        <v>46302</v>
      </c>
      <c r="M620" s="65" t="s">
        <v>287</v>
      </c>
      <c r="N620" s="65" t="s">
        <v>793</v>
      </c>
      <c r="O620" s="65" t="s">
        <v>289</v>
      </c>
      <c r="P620" s="66">
        <v>46302</v>
      </c>
      <c r="Q620" s="31">
        <f t="shared" si="18"/>
        <v>871</v>
      </c>
      <c r="R620" s="31">
        <f t="shared" si="19"/>
        <v>991</v>
      </c>
      <c r="S620" s="29">
        <f>IF($Q620&lt;Parâmetros!$E$19,$G620-1,$G620)</f>
        <v>46302</v>
      </c>
    </row>
    <row r="621" spans="1:19" ht="15" customHeight="1" x14ac:dyDescent="0.25">
      <c r="A621" s="116">
        <v>53613</v>
      </c>
      <c r="B621" s="65" t="s">
        <v>20</v>
      </c>
      <c r="C621" s="65" t="s">
        <v>71</v>
      </c>
      <c r="D621" s="66">
        <v>46303</v>
      </c>
      <c r="E621" s="67">
        <v>4</v>
      </c>
      <c r="F621" s="65" t="s">
        <v>285</v>
      </c>
      <c r="G621" s="66">
        <v>46303</v>
      </c>
      <c r="H621">
        <v>40521832</v>
      </c>
      <c r="I621">
        <v>10</v>
      </c>
      <c r="J621" s="65" t="s">
        <v>1262</v>
      </c>
      <c r="K621" s="65" t="s">
        <v>1263</v>
      </c>
      <c r="L621" s="66">
        <v>46303</v>
      </c>
      <c r="M621" s="65" t="s">
        <v>287</v>
      </c>
      <c r="N621" s="65" t="s">
        <v>793</v>
      </c>
      <c r="O621" s="65" t="s">
        <v>289</v>
      </c>
      <c r="P621" s="66">
        <v>46303</v>
      </c>
      <c r="Q621" s="31">
        <f t="shared" si="18"/>
        <v>440</v>
      </c>
      <c r="R621" s="31">
        <f t="shared" si="19"/>
        <v>680</v>
      </c>
      <c r="S621" s="29">
        <f>IF($Q621&lt;Parâmetros!$E$19,$G621-1,$G621)</f>
        <v>46303</v>
      </c>
    </row>
    <row r="622" spans="1:19" ht="15" customHeight="1" x14ac:dyDescent="0.25">
      <c r="A622" s="116">
        <v>53613</v>
      </c>
      <c r="B622" s="65" t="s">
        <v>20</v>
      </c>
      <c r="C622" s="65" t="s">
        <v>71</v>
      </c>
      <c r="D622" s="66">
        <v>46303</v>
      </c>
      <c r="E622" s="67">
        <v>2.02</v>
      </c>
      <c r="F622" s="65" t="s">
        <v>285</v>
      </c>
      <c r="G622" s="66">
        <v>46303</v>
      </c>
      <c r="H622">
        <v>40523776</v>
      </c>
      <c r="I622">
        <v>10</v>
      </c>
      <c r="J622" s="65" t="s">
        <v>1264</v>
      </c>
      <c r="K622" s="65" t="s">
        <v>1265</v>
      </c>
      <c r="L622" s="66">
        <v>46303</v>
      </c>
      <c r="M622" s="65" t="s">
        <v>287</v>
      </c>
      <c r="N622" s="65" t="s">
        <v>793</v>
      </c>
      <c r="O622" s="65" t="s">
        <v>289</v>
      </c>
      <c r="P622" s="66">
        <v>46303</v>
      </c>
      <c r="Q622" s="31">
        <f t="shared" si="18"/>
        <v>749</v>
      </c>
      <c r="R622" s="31">
        <f t="shared" si="19"/>
        <v>870</v>
      </c>
      <c r="S622" s="29">
        <f>IF($Q622&lt;Parâmetros!$E$19,$G622-1,$G622)</f>
        <v>46303</v>
      </c>
    </row>
    <row r="623" spans="1:19" ht="15" customHeight="1" x14ac:dyDescent="0.25">
      <c r="A623" s="116">
        <v>53613</v>
      </c>
      <c r="B623" s="65" t="s">
        <v>20</v>
      </c>
      <c r="C623" s="65" t="s">
        <v>71</v>
      </c>
      <c r="D623" s="66">
        <v>46303</v>
      </c>
      <c r="E623" s="67">
        <v>2.0499999999999998</v>
      </c>
      <c r="F623" s="65" t="s">
        <v>285</v>
      </c>
      <c r="G623" s="66">
        <v>46303</v>
      </c>
      <c r="H623">
        <v>40518679</v>
      </c>
      <c r="I623">
        <v>20</v>
      </c>
      <c r="J623" s="65" t="s">
        <v>1266</v>
      </c>
      <c r="K623" s="65" t="s">
        <v>1267</v>
      </c>
      <c r="L623" s="66">
        <v>46303</v>
      </c>
      <c r="M623" s="65" t="s">
        <v>287</v>
      </c>
      <c r="N623" s="65" t="s">
        <v>793</v>
      </c>
      <c r="O623" s="65" t="s">
        <v>289</v>
      </c>
      <c r="P623" s="66">
        <v>46303</v>
      </c>
      <c r="Q623" s="31">
        <f t="shared" si="18"/>
        <v>871</v>
      </c>
      <c r="R623" s="31">
        <f t="shared" si="19"/>
        <v>995</v>
      </c>
      <c r="S623" s="29">
        <f>IF($Q623&lt;Parâmetros!$E$19,$G623-1,$G623)</f>
        <v>46303</v>
      </c>
    </row>
    <row r="624" spans="1:19" ht="15" customHeight="1" x14ac:dyDescent="0.25">
      <c r="A624" s="116">
        <v>53613</v>
      </c>
      <c r="B624" s="65" t="s">
        <v>20</v>
      </c>
      <c r="C624" s="65" t="s">
        <v>71</v>
      </c>
      <c r="D624" s="66">
        <v>46304</v>
      </c>
      <c r="E624" s="67">
        <v>4</v>
      </c>
      <c r="F624" s="65" t="s">
        <v>285</v>
      </c>
      <c r="G624" s="66">
        <v>46304</v>
      </c>
      <c r="H624">
        <v>40521832</v>
      </c>
      <c r="I624">
        <v>10</v>
      </c>
      <c r="J624" s="65" t="s">
        <v>1584</v>
      </c>
      <c r="K624" s="65" t="s">
        <v>1585</v>
      </c>
      <c r="L624" s="66">
        <v>46304</v>
      </c>
      <c r="M624" s="65" t="s">
        <v>287</v>
      </c>
      <c r="N624" s="65" t="s">
        <v>793</v>
      </c>
      <c r="O624" s="65" t="s">
        <v>289</v>
      </c>
      <c r="P624" s="66">
        <v>46304</v>
      </c>
      <c r="Q624" s="31">
        <f t="shared" si="18"/>
        <v>440</v>
      </c>
      <c r="R624" s="31">
        <f t="shared" si="19"/>
        <v>680</v>
      </c>
      <c r="S624" s="29">
        <f>IF($Q624&lt;Parâmetros!$E$19,$G624-1,$G624)</f>
        <v>46304</v>
      </c>
    </row>
    <row r="625" spans="1:19" ht="15" customHeight="1" x14ac:dyDescent="0.25">
      <c r="A625" s="116">
        <v>53613</v>
      </c>
      <c r="B625" s="65" t="s">
        <v>20</v>
      </c>
      <c r="C625" s="65" t="s">
        <v>71</v>
      </c>
      <c r="D625" s="66">
        <v>46304</v>
      </c>
      <c r="E625" s="67">
        <v>4</v>
      </c>
      <c r="F625" s="65" t="s">
        <v>285</v>
      </c>
      <c r="G625" s="66">
        <v>46304</v>
      </c>
      <c r="H625">
        <v>40521832</v>
      </c>
      <c r="I625">
        <v>10</v>
      </c>
      <c r="J625" s="65" t="s">
        <v>1586</v>
      </c>
      <c r="K625" s="65" t="s">
        <v>1587</v>
      </c>
      <c r="L625" s="66">
        <v>46304</v>
      </c>
      <c r="M625" s="65" t="s">
        <v>287</v>
      </c>
      <c r="N625" s="65" t="s">
        <v>793</v>
      </c>
      <c r="O625" s="65" t="s">
        <v>289</v>
      </c>
      <c r="P625" s="66">
        <v>46304</v>
      </c>
      <c r="Q625" s="31">
        <f t="shared" si="18"/>
        <v>750</v>
      </c>
      <c r="R625" s="31">
        <f t="shared" si="19"/>
        <v>991</v>
      </c>
      <c r="S625" s="29">
        <f>IF($Q625&lt;Parâmetros!$E$19,$G625-1,$G625)</f>
        <v>46304</v>
      </c>
    </row>
    <row r="626" spans="1:19" ht="15" customHeight="1" x14ac:dyDescent="0.25">
      <c r="A626" s="116">
        <v>53613</v>
      </c>
      <c r="B626" s="65" t="s">
        <v>20</v>
      </c>
      <c r="C626" s="65" t="s">
        <v>71</v>
      </c>
      <c r="D626" s="66">
        <v>46307</v>
      </c>
      <c r="E626" s="67">
        <v>4</v>
      </c>
      <c r="F626" s="65" t="s">
        <v>285</v>
      </c>
      <c r="G626" s="66">
        <v>46307</v>
      </c>
      <c r="H626">
        <v>40500199</v>
      </c>
      <c r="I626">
        <v>20</v>
      </c>
      <c r="J626" s="65" t="s">
        <v>2361</v>
      </c>
      <c r="K626" s="65" t="s">
        <v>2362</v>
      </c>
      <c r="L626" s="66">
        <v>46307</v>
      </c>
      <c r="M626" s="65" t="s">
        <v>287</v>
      </c>
      <c r="N626" s="65" t="s">
        <v>793</v>
      </c>
      <c r="O626" s="65" t="s">
        <v>289</v>
      </c>
      <c r="P626" s="66">
        <v>46307</v>
      </c>
      <c r="Q626" s="31">
        <f t="shared" si="18"/>
        <v>440</v>
      </c>
      <c r="R626" s="31">
        <f t="shared" si="19"/>
        <v>680</v>
      </c>
      <c r="S626" s="29">
        <f>IF($Q626&lt;Parâmetros!$E$19,$G626-1,$G626)</f>
        <v>46307</v>
      </c>
    </row>
    <row r="627" spans="1:19" ht="15" customHeight="1" x14ac:dyDescent="0.25">
      <c r="A627" s="116">
        <v>53726</v>
      </c>
      <c r="B627" s="65" t="s">
        <v>62</v>
      </c>
      <c r="C627" s="65" t="s">
        <v>76</v>
      </c>
      <c r="D627" s="66">
        <v>46302</v>
      </c>
      <c r="E627" s="67">
        <v>4.1500000000000004</v>
      </c>
      <c r="F627" s="65" t="s">
        <v>285</v>
      </c>
      <c r="G627" s="66">
        <v>46300</v>
      </c>
      <c r="H627">
        <v>40504290</v>
      </c>
      <c r="I627">
        <v>60</v>
      </c>
      <c r="J627" s="65" t="s">
        <v>856</v>
      </c>
      <c r="K627" s="65" t="s">
        <v>857</v>
      </c>
      <c r="L627" s="66">
        <v>46300</v>
      </c>
      <c r="M627" s="65" t="s">
        <v>287</v>
      </c>
      <c r="N627" s="65" t="s">
        <v>793</v>
      </c>
      <c r="O627" s="65" t="s">
        <v>289</v>
      </c>
      <c r="P627" s="66">
        <v>46302</v>
      </c>
      <c r="Q627" s="31">
        <f t="shared" si="18"/>
        <v>442</v>
      </c>
      <c r="R627" s="31">
        <f t="shared" si="19"/>
        <v>691</v>
      </c>
      <c r="S627" s="29">
        <f>IF($Q627&lt;Parâmetros!$E$19,$G627-1,$G627)</f>
        <v>46300</v>
      </c>
    </row>
    <row r="628" spans="1:19" ht="15" customHeight="1" x14ac:dyDescent="0.25">
      <c r="A628" s="116">
        <v>53726</v>
      </c>
      <c r="B628" s="65" t="s">
        <v>62</v>
      </c>
      <c r="C628" s="65" t="s">
        <v>76</v>
      </c>
      <c r="D628" s="66">
        <v>46302</v>
      </c>
      <c r="E628" s="67">
        <v>3.91</v>
      </c>
      <c r="F628" s="65" t="s">
        <v>285</v>
      </c>
      <c r="G628" s="66">
        <v>46300</v>
      </c>
      <c r="H628">
        <v>40504290</v>
      </c>
      <c r="I628">
        <v>60</v>
      </c>
      <c r="J628" s="65" t="s">
        <v>858</v>
      </c>
      <c r="K628" s="65" t="s">
        <v>859</v>
      </c>
      <c r="L628" s="66">
        <v>46300</v>
      </c>
      <c r="M628" s="65" t="s">
        <v>287</v>
      </c>
      <c r="N628" s="65" t="s">
        <v>793</v>
      </c>
      <c r="O628" s="65" t="s">
        <v>289</v>
      </c>
      <c r="P628" s="66">
        <v>46302</v>
      </c>
      <c r="Q628" s="31">
        <f t="shared" si="18"/>
        <v>759</v>
      </c>
      <c r="R628" s="31">
        <f t="shared" si="19"/>
        <v>994</v>
      </c>
      <c r="S628" s="29">
        <f>IF($Q628&lt;Parâmetros!$E$19,$G628-1,$G628)</f>
        <v>46300</v>
      </c>
    </row>
    <row r="629" spans="1:19" ht="15" customHeight="1" x14ac:dyDescent="0.25">
      <c r="A629" s="116">
        <v>53726</v>
      </c>
      <c r="B629" s="65" t="s">
        <v>62</v>
      </c>
      <c r="C629" s="65" t="s">
        <v>76</v>
      </c>
      <c r="D629" s="66">
        <v>46302</v>
      </c>
      <c r="E629" s="67">
        <v>4.1900000000000004</v>
      </c>
      <c r="F629" s="65" t="s">
        <v>285</v>
      </c>
      <c r="G629" s="66">
        <v>46301</v>
      </c>
      <c r="H629">
        <v>40504290</v>
      </c>
      <c r="I629">
        <v>60</v>
      </c>
      <c r="J629" s="65" t="s">
        <v>860</v>
      </c>
      <c r="K629" s="65" t="s">
        <v>384</v>
      </c>
      <c r="L629" s="66">
        <v>46301</v>
      </c>
      <c r="M629" s="65" t="s">
        <v>287</v>
      </c>
      <c r="N629" s="65" t="s">
        <v>793</v>
      </c>
      <c r="O629" s="65" t="s">
        <v>289</v>
      </c>
      <c r="P629" s="66">
        <v>46302</v>
      </c>
      <c r="Q629" s="31">
        <f t="shared" si="18"/>
        <v>439</v>
      </c>
      <c r="R629" s="31">
        <f t="shared" si="19"/>
        <v>690</v>
      </c>
      <c r="S629" s="29">
        <f>IF($Q629&lt;Parâmetros!$E$19,$G629-1,$G629)</f>
        <v>46301</v>
      </c>
    </row>
    <row r="630" spans="1:19" ht="15" customHeight="1" x14ac:dyDescent="0.25">
      <c r="A630" s="116">
        <v>53726</v>
      </c>
      <c r="B630" s="65" t="s">
        <v>62</v>
      </c>
      <c r="C630" s="65" t="s">
        <v>76</v>
      </c>
      <c r="D630" s="66">
        <v>46302</v>
      </c>
      <c r="E630" s="67">
        <v>3.87</v>
      </c>
      <c r="F630" s="65" t="s">
        <v>285</v>
      </c>
      <c r="G630" s="66">
        <v>46301</v>
      </c>
      <c r="H630">
        <v>40504290</v>
      </c>
      <c r="I630">
        <v>60</v>
      </c>
      <c r="J630" s="65" t="s">
        <v>382</v>
      </c>
      <c r="K630" s="65" t="s">
        <v>861</v>
      </c>
      <c r="L630" s="66">
        <v>46301</v>
      </c>
      <c r="M630" s="65" t="s">
        <v>287</v>
      </c>
      <c r="N630" s="65" t="s">
        <v>793</v>
      </c>
      <c r="O630" s="65" t="s">
        <v>289</v>
      </c>
      <c r="P630" s="66">
        <v>46302</v>
      </c>
      <c r="Q630" s="31">
        <f t="shared" si="18"/>
        <v>755</v>
      </c>
      <c r="R630" s="31">
        <f t="shared" si="19"/>
        <v>988</v>
      </c>
      <c r="S630" s="29">
        <f>IF($Q630&lt;Parâmetros!$E$19,$G630-1,$G630)</f>
        <v>46301</v>
      </c>
    </row>
    <row r="631" spans="1:19" ht="15" customHeight="1" x14ac:dyDescent="0.25">
      <c r="A631" s="116">
        <v>53726</v>
      </c>
      <c r="B631" s="65" t="s">
        <v>62</v>
      </c>
      <c r="C631" s="65" t="s">
        <v>76</v>
      </c>
      <c r="D631" s="66">
        <v>46303</v>
      </c>
      <c r="E631" s="67">
        <v>4.09</v>
      </c>
      <c r="F631" s="65" t="s">
        <v>285</v>
      </c>
      <c r="G631" s="66">
        <v>46302</v>
      </c>
      <c r="H631">
        <v>40504290</v>
      </c>
      <c r="I631">
        <v>60</v>
      </c>
      <c r="J631" s="65" t="s">
        <v>1272</v>
      </c>
      <c r="K631" s="65" t="s">
        <v>1273</v>
      </c>
      <c r="L631" s="66">
        <v>46302</v>
      </c>
      <c r="M631" s="65" t="s">
        <v>287</v>
      </c>
      <c r="N631" s="65" t="s">
        <v>793</v>
      </c>
      <c r="O631" s="65" t="s">
        <v>289</v>
      </c>
      <c r="P631" s="66">
        <v>46303</v>
      </c>
      <c r="Q631" s="31">
        <f t="shared" si="18"/>
        <v>444</v>
      </c>
      <c r="R631" s="31">
        <f t="shared" si="19"/>
        <v>690</v>
      </c>
      <c r="S631" s="29">
        <f>IF($Q631&lt;Parâmetros!$E$19,$G631-1,$G631)</f>
        <v>46302</v>
      </c>
    </row>
    <row r="632" spans="1:19" ht="15" customHeight="1" x14ac:dyDescent="0.25">
      <c r="A632" s="116">
        <v>53726</v>
      </c>
      <c r="B632" s="65" t="s">
        <v>62</v>
      </c>
      <c r="C632" s="65" t="s">
        <v>76</v>
      </c>
      <c r="D632" s="66">
        <v>46303</v>
      </c>
      <c r="E632" s="67">
        <v>3.79</v>
      </c>
      <c r="F632" s="65" t="s">
        <v>285</v>
      </c>
      <c r="G632" s="66">
        <v>46302</v>
      </c>
      <c r="H632">
        <v>40504290</v>
      </c>
      <c r="I632">
        <v>60</v>
      </c>
      <c r="J632" s="65" t="s">
        <v>1274</v>
      </c>
      <c r="K632" s="65" t="s">
        <v>1275</v>
      </c>
      <c r="L632" s="66">
        <v>46302</v>
      </c>
      <c r="M632" s="65" t="s">
        <v>287</v>
      </c>
      <c r="N632" s="65" t="s">
        <v>793</v>
      </c>
      <c r="O632" s="65" t="s">
        <v>289</v>
      </c>
      <c r="P632" s="66">
        <v>46303</v>
      </c>
      <c r="Q632" s="31">
        <f t="shared" si="18"/>
        <v>759</v>
      </c>
      <c r="R632" s="31">
        <f t="shared" si="19"/>
        <v>987</v>
      </c>
      <c r="S632" s="29">
        <f>IF($Q632&lt;Parâmetros!$E$19,$G632-1,$G632)</f>
        <v>46302</v>
      </c>
    </row>
    <row r="633" spans="1:19" ht="15" customHeight="1" x14ac:dyDescent="0.25">
      <c r="A633" s="116">
        <v>53726</v>
      </c>
      <c r="B633" s="65" t="s">
        <v>62</v>
      </c>
      <c r="C633" s="65" t="s">
        <v>76</v>
      </c>
      <c r="D633" s="66">
        <v>46303</v>
      </c>
      <c r="E633" s="67">
        <v>4.07</v>
      </c>
      <c r="F633" s="65" t="s">
        <v>285</v>
      </c>
      <c r="G633" s="66">
        <v>46303</v>
      </c>
      <c r="H633">
        <v>40503417</v>
      </c>
      <c r="I633">
        <v>90</v>
      </c>
      <c r="J633" s="65" t="s">
        <v>1276</v>
      </c>
      <c r="K633" s="65" t="s">
        <v>1277</v>
      </c>
      <c r="L633" s="66">
        <v>46303</v>
      </c>
      <c r="M633" s="65" t="s">
        <v>287</v>
      </c>
      <c r="N633" s="65" t="s">
        <v>793</v>
      </c>
      <c r="O633" s="65" t="s">
        <v>289</v>
      </c>
      <c r="P633" s="66">
        <v>46303</v>
      </c>
      <c r="Q633" s="31">
        <f t="shared" si="18"/>
        <v>442</v>
      </c>
      <c r="R633" s="31">
        <f t="shared" si="19"/>
        <v>687</v>
      </c>
      <c r="S633" s="29">
        <f>IF($Q633&lt;Parâmetros!$E$19,$G633-1,$G633)</f>
        <v>46303</v>
      </c>
    </row>
    <row r="634" spans="1:19" ht="15" customHeight="1" x14ac:dyDescent="0.25">
      <c r="A634" s="116">
        <v>53726</v>
      </c>
      <c r="B634" s="65" t="s">
        <v>62</v>
      </c>
      <c r="C634" s="65" t="s">
        <v>76</v>
      </c>
      <c r="D634" s="66">
        <v>46303</v>
      </c>
      <c r="E634" s="67">
        <v>3.78</v>
      </c>
      <c r="F634" s="65" t="s">
        <v>285</v>
      </c>
      <c r="G634" s="66">
        <v>46303</v>
      </c>
      <c r="H634">
        <v>40503417</v>
      </c>
      <c r="I634">
        <v>90</v>
      </c>
      <c r="J634" s="65" t="s">
        <v>1278</v>
      </c>
      <c r="K634" s="65" t="s">
        <v>1279</v>
      </c>
      <c r="L634" s="66">
        <v>46303</v>
      </c>
      <c r="M634" s="65" t="s">
        <v>287</v>
      </c>
      <c r="N634" s="65" t="s">
        <v>793</v>
      </c>
      <c r="O634" s="65" t="s">
        <v>289</v>
      </c>
      <c r="P634" s="66">
        <v>46303</v>
      </c>
      <c r="Q634" s="31">
        <f t="shared" si="18"/>
        <v>759</v>
      </c>
      <c r="R634" s="31">
        <f t="shared" si="19"/>
        <v>986</v>
      </c>
      <c r="S634" s="29">
        <f>IF($Q634&lt;Parâmetros!$E$19,$G634-1,$G634)</f>
        <v>46303</v>
      </c>
    </row>
    <row r="635" spans="1:19" ht="15" customHeight="1" x14ac:dyDescent="0.25">
      <c r="A635" s="116">
        <v>53726</v>
      </c>
      <c r="B635" s="65" t="s">
        <v>62</v>
      </c>
      <c r="C635" s="65" t="s">
        <v>76</v>
      </c>
      <c r="D635" s="66">
        <v>46305</v>
      </c>
      <c r="E635" s="67">
        <v>4.18</v>
      </c>
      <c r="F635" s="65" t="s">
        <v>285</v>
      </c>
      <c r="G635" s="66">
        <v>46304</v>
      </c>
      <c r="H635">
        <v>40503417</v>
      </c>
      <c r="I635">
        <v>100</v>
      </c>
      <c r="J635" s="65" t="s">
        <v>1964</v>
      </c>
      <c r="K635" s="65" t="s">
        <v>1965</v>
      </c>
      <c r="L635" s="66">
        <v>46304</v>
      </c>
      <c r="M635" s="65" t="s">
        <v>287</v>
      </c>
      <c r="N635" s="65" t="s">
        <v>793</v>
      </c>
      <c r="O635" s="65" t="s">
        <v>289</v>
      </c>
      <c r="P635" s="66">
        <v>46305</v>
      </c>
      <c r="Q635" s="31">
        <f t="shared" si="18"/>
        <v>442</v>
      </c>
      <c r="R635" s="31">
        <f t="shared" si="19"/>
        <v>693</v>
      </c>
      <c r="S635" s="29">
        <f>IF($Q635&lt;Parâmetros!$E$19,$G635-1,$G635)</f>
        <v>46304</v>
      </c>
    </row>
    <row r="636" spans="1:19" ht="15" customHeight="1" x14ac:dyDescent="0.25">
      <c r="A636" s="116">
        <v>53726</v>
      </c>
      <c r="B636" s="65" t="s">
        <v>62</v>
      </c>
      <c r="C636" s="65" t="s">
        <v>76</v>
      </c>
      <c r="D636" s="66">
        <v>46305</v>
      </c>
      <c r="E636" s="67">
        <v>3.9</v>
      </c>
      <c r="F636" s="65" t="s">
        <v>285</v>
      </c>
      <c r="G636" s="66">
        <v>46304</v>
      </c>
      <c r="H636">
        <v>40503417</v>
      </c>
      <c r="I636">
        <v>100</v>
      </c>
      <c r="J636" s="65" t="s">
        <v>1966</v>
      </c>
      <c r="K636" s="65" t="s">
        <v>1967</v>
      </c>
      <c r="L636" s="66">
        <v>46304</v>
      </c>
      <c r="M636" s="65" t="s">
        <v>287</v>
      </c>
      <c r="N636" s="65" t="s">
        <v>793</v>
      </c>
      <c r="O636" s="65" t="s">
        <v>289</v>
      </c>
      <c r="P636" s="66">
        <v>46305</v>
      </c>
      <c r="Q636" s="31">
        <f t="shared" si="18"/>
        <v>762</v>
      </c>
      <c r="R636" s="31">
        <f t="shared" si="19"/>
        <v>996</v>
      </c>
      <c r="S636" s="29">
        <f>IF($Q636&lt;Parâmetros!$E$19,$G636-1,$G636)</f>
        <v>46304</v>
      </c>
    </row>
    <row r="637" spans="1:19" ht="15" customHeight="1" x14ac:dyDescent="0.25">
      <c r="A637" s="116">
        <v>53726</v>
      </c>
      <c r="B637" s="65" t="s">
        <v>62</v>
      </c>
      <c r="C637" s="65" t="s">
        <v>76</v>
      </c>
      <c r="D637" s="66">
        <v>46305</v>
      </c>
      <c r="E637" s="67">
        <v>4</v>
      </c>
      <c r="F637" s="65" t="s">
        <v>285</v>
      </c>
      <c r="G637" s="66">
        <v>46305</v>
      </c>
      <c r="H637">
        <v>40524557</v>
      </c>
      <c r="I637">
        <v>10</v>
      </c>
      <c r="J637" s="65" t="s">
        <v>368</v>
      </c>
      <c r="K637" s="65" t="s">
        <v>321</v>
      </c>
      <c r="L637" s="66">
        <v>46305</v>
      </c>
      <c r="M637" s="65" t="s">
        <v>287</v>
      </c>
      <c r="N637" s="65" t="s">
        <v>793</v>
      </c>
      <c r="O637" s="65" t="s">
        <v>306</v>
      </c>
      <c r="P637" s="66">
        <v>46305</v>
      </c>
      <c r="Q637" s="31">
        <f t="shared" si="18"/>
        <v>450</v>
      </c>
      <c r="R637" s="31">
        <f t="shared" si="19"/>
        <v>690</v>
      </c>
      <c r="S637" s="29">
        <f>IF($Q637&lt;Parâmetros!$E$19,$G637-1,$G637)</f>
        <v>46305</v>
      </c>
    </row>
    <row r="638" spans="1:19" ht="15" customHeight="1" x14ac:dyDescent="0.25">
      <c r="A638" s="116">
        <v>53726</v>
      </c>
      <c r="B638" s="65" t="s">
        <v>62</v>
      </c>
      <c r="C638" s="65" t="s">
        <v>76</v>
      </c>
      <c r="D638" s="66">
        <v>46305</v>
      </c>
      <c r="E638" s="67">
        <v>2</v>
      </c>
      <c r="F638" s="65" t="s">
        <v>285</v>
      </c>
      <c r="G638" s="66">
        <v>46305</v>
      </c>
      <c r="H638">
        <v>40524559</v>
      </c>
      <c r="I638">
        <v>10</v>
      </c>
      <c r="J638" s="65" t="s">
        <v>322</v>
      </c>
      <c r="K638" s="65" t="s">
        <v>331</v>
      </c>
      <c r="L638" s="66">
        <v>46305</v>
      </c>
      <c r="M638" s="65" t="s">
        <v>287</v>
      </c>
      <c r="N638" s="65" t="s">
        <v>793</v>
      </c>
      <c r="O638" s="65" t="s">
        <v>306</v>
      </c>
      <c r="P638" s="66">
        <v>46305</v>
      </c>
      <c r="Q638" s="31">
        <f t="shared" si="18"/>
        <v>750</v>
      </c>
      <c r="R638" s="31">
        <f t="shared" si="19"/>
        <v>870</v>
      </c>
      <c r="S638" s="29">
        <f>IF($Q638&lt;Parâmetros!$E$19,$G638-1,$G638)</f>
        <v>46305</v>
      </c>
    </row>
    <row r="639" spans="1:19" ht="15" customHeight="1" x14ac:dyDescent="0.25">
      <c r="A639" s="116">
        <v>54049</v>
      </c>
      <c r="B639" s="65" t="s">
        <v>29</v>
      </c>
      <c r="C639" s="65" t="s">
        <v>74</v>
      </c>
      <c r="D639" s="66">
        <v>46300</v>
      </c>
      <c r="E639" s="67">
        <v>0.94</v>
      </c>
      <c r="F639" s="65" t="s">
        <v>285</v>
      </c>
      <c r="G639" s="66">
        <v>46299</v>
      </c>
      <c r="H639">
        <v>40519033</v>
      </c>
      <c r="I639">
        <v>10</v>
      </c>
      <c r="J639" s="65" t="s">
        <v>563</v>
      </c>
      <c r="K639" s="65" t="s">
        <v>564</v>
      </c>
      <c r="L639" s="66">
        <v>46299</v>
      </c>
      <c r="M639" s="65" t="s">
        <v>315</v>
      </c>
      <c r="N639" s="65" t="s">
        <v>793</v>
      </c>
      <c r="O639" s="65" t="s">
        <v>289</v>
      </c>
      <c r="P639" s="66">
        <v>46300</v>
      </c>
      <c r="Q639" s="31">
        <f t="shared" si="18"/>
        <v>1354</v>
      </c>
      <c r="R639" s="31">
        <f t="shared" si="19"/>
        <v>1410</v>
      </c>
      <c r="S639" s="29">
        <f>IF($Q639&lt;Parâmetros!$E$19,$G639-1,$G639)</f>
        <v>46299</v>
      </c>
    </row>
    <row r="640" spans="1:19" ht="15" customHeight="1" x14ac:dyDescent="0.25">
      <c r="A640" s="116">
        <v>54049</v>
      </c>
      <c r="B640" s="65" t="s">
        <v>29</v>
      </c>
      <c r="C640" s="65" t="s">
        <v>74</v>
      </c>
      <c r="D640" s="66">
        <v>46300</v>
      </c>
      <c r="E640" s="67">
        <v>1</v>
      </c>
      <c r="F640" s="65" t="s">
        <v>285</v>
      </c>
      <c r="G640" s="66">
        <v>46299</v>
      </c>
      <c r="H640">
        <v>40516237</v>
      </c>
      <c r="I640">
        <v>10</v>
      </c>
      <c r="J640" s="65" t="s">
        <v>565</v>
      </c>
      <c r="K640" s="65" t="s">
        <v>566</v>
      </c>
      <c r="L640" s="66">
        <v>46300</v>
      </c>
      <c r="M640" s="65" t="s">
        <v>315</v>
      </c>
      <c r="N640">
        <v>3004491</v>
      </c>
      <c r="O640" s="65" t="s">
        <v>289</v>
      </c>
      <c r="P640" s="66">
        <v>46300</v>
      </c>
      <c r="Q640" s="31">
        <f t="shared" ref="Q640:Q703" si="20">IFERROR(VALUE(LEFT($J640,2))*60+VALUE(MID($J640,4,2)),9999)</f>
        <v>1410</v>
      </c>
      <c r="R640" s="31">
        <f t="shared" ref="R640:R703" si="21">IFERROR(VALUE(LEFT($K640,2))*60+VALUE(MID($K640,4,2)),"")</f>
        <v>30</v>
      </c>
      <c r="S640" s="29">
        <f>IF($Q640&lt;Parâmetros!$E$19,$G640-1,$G640)</f>
        <v>46299</v>
      </c>
    </row>
    <row r="641" spans="1:19" ht="15" customHeight="1" x14ac:dyDescent="0.25">
      <c r="A641" s="116">
        <v>54049</v>
      </c>
      <c r="B641" s="65" t="s">
        <v>29</v>
      </c>
      <c r="C641" s="65" t="s">
        <v>74</v>
      </c>
      <c r="D641" s="66">
        <v>46300</v>
      </c>
      <c r="E641" s="67">
        <v>0.99</v>
      </c>
      <c r="F641" s="65" t="s">
        <v>285</v>
      </c>
      <c r="G641" s="66">
        <v>46300</v>
      </c>
      <c r="H641">
        <v>40516266</v>
      </c>
      <c r="I641">
        <v>10</v>
      </c>
      <c r="J641" s="65" t="s">
        <v>567</v>
      </c>
      <c r="K641" s="65" t="s">
        <v>568</v>
      </c>
      <c r="L641" s="66">
        <v>46300</v>
      </c>
      <c r="M641" s="65" t="s">
        <v>315</v>
      </c>
      <c r="N641">
        <v>3006427</v>
      </c>
      <c r="O641" s="65" t="s">
        <v>289</v>
      </c>
      <c r="P641" s="66">
        <v>46300</v>
      </c>
      <c r="Q641" s="31">
        <f t="shared" si="20"/>
        <v>30</v>
      </c>
      <c r="R641" s="31">
        <f t="shared" si="21"/>
        <v>90</v>
      </c>
      <c r="S641" s="29">
        <f>IF($Q641&lt;Parâmetros!$E$19,$G641-1,$G641)</f>
        <v>46299</v>
      </c>
    </row>
    <row r="642" spans="1:19" ht="15" customHeight="1" x14ac:dyDescent="0.25">
      <c r="A642" s="116">
        <v>54049</v>
      </c>
      <c r="B642" s="65" t="s">
        <v>29</v>
      </c>
      <c r="C642" s="65" t="s">
        <v>74</v>
      </c>
      <c r="D642" s="66">
        <v>46300</v>
      </c>
      <c r="E642" s="67">
        <v>0.98</v>
      </c>
      <c r="F642" s="65" t="s">
        <v>285</v>
      </c>
      <c r="G642" s="66">
        <v>46300</v>
      </c>
      <c r="H642">
        <v>40516236</v>
      </c>
      <c r="I642">
        <v>10</v>
      </c>
      <c r="J642" s="65" t="s">
        <v>569</v>
      </c>
      <c r="K642" s="65" t="s">
        <v>570</v>
      </c>
      <c r="L642" s="66">
        <v>46300</v>
      </c>
      <c r="M642" s="65" t="s">
        <v>315</v>
      </c>
      <c r="N642">
        <v>3004491</v>
      </c>
      <c r="O642" s="65" t="s">
        <v>289</v>
      </c>
      <c r="P642" s="66">
        <v>46300</v>
      </c>
      <c r="Q642" s="31">
        <f t="shared" si="20"/>
        <v>91</v>
      </c>
      <c r="R642" s="31">
        <f t="shared" si="21"/>
        <v>150</v>
      </c>
      <c r="S642" s="29">
        <f>IF($Q642&lt;Parâmetros!$E$19,$G642-1,$G642)</f>
        <v>46299</v>
      </c>
    </row>
    <row r="643" spans="1:19" ht="15" customHeight="1" x14ac:dyDescent="0.25">
      <c r="A643" s="116">
        <v>54049</v>
      </c>
      <c r="B643" s="65" t="s">
        <v>29</v>
      </c>
      <c r="C643" s="65" t="s">
        <v>74</v>
      </c>
      <c r="D643" s="66">
        <v>46300</v>
      </c>
      <c r="E643" s="67">
        <v>0.5</v>
      </c>
      <c r="F643" s="65" t="s">
        <v>285</v>
      </c>
      <c r="G643" s="66">
        <v>46300</v>
      </c>
      <c r="H643">
        <v>40516236</v>
      </c>
      <c r="I643">
        <v>10</v>
      </c>
      <c r="J643" s="65" t="s">
        <v>562</v>
      </c>
      <c r="K643" s="65" t="s">
        <v>571</v>
      </c>
      <c r="L643" s="66">
        <v>46300</v>
      </c>
      <c r="M643" s="65" t="s">
        <v>315</v>
      </c>
      <c r="N643">
        <v>3004491</v>
      </c>
      <c r="O643" s="65" t="s">
        <v>289</v>
      </c>
      <c r="P643" s="66">
        <v>46300</v>
      </c>
      <c r="Q643" s="31">
        <f t="shared" si="20"/>
        <v>210</v>
      </c>
      <c r="R643" s="31">
        <f t="shared" si="21"/>
        <v>240</v>
      </c>
      <c r="S643" s="29">
        <f>IF($Q643&lt;Parâmetros!$E$19,$G643-1,$G643)</f>
        <v>46299</v>
      </c>
    </row>
    <row r="644" spans="1:19" ht="15" customHeight="1" x14ac:dyDescent="0.25">
      <c r="A644" s="116">
        <v>54049</v>
      </c>
      <c r="B644" s="65" t="s">
        <v>29</v>
      </c>
      <c r="C644" s="65" t="s">
        <v>74</v>
      </c>
      <c r="D644" s="66">
        <v>46300</v>
      </c>
      <c r="E644" s="67">
        <v>0.5</v>
      </c>
      <c r="F644" s="65" t="s">
        <v>285</v>
      </c>
      <c r="G644" s="66">
        <v>46300</v>
      </c>
      <c r="H644">
        <v>40516236</v>
      </c>
      <c r="I644">
        <v>10</v>
      </c>
      <c r="J644" s="65" t="s">
        <v>572</v>
      </c>
      <c r="K644" s="65" t="s">
        <v>573</v>
      </c>
      <c r="L644" s="66">
        <v>46300</v>
      </c>
      <c r="M644" s="65" t="s">
        <v>315</v>
      </c>
      <c r="N644">
        <v>3004491</v>
      </c>
      <c r="O644" s="65" t="s">
        <v>289</v>
      </c>
      <c r="P644" s="66">
        <v>46300</v>
      </c>
      <c r="Q644" s="31">
        <f t="shared" si="20"/>
        <v>240</v>
      </c>
      <c r="R644" s="31">
        <f t="shared" si="21"/>
        <v>270</v>
      </c>
      <c r="S644" s="29">
        <f>IF($Q644&lt;Parâmetros!$E$19,$G644-1,$G644)</f>
        <v>46299</v>
      </c>
    </row>
    <row r="645" spans="1:19" ht="15" customHeight="1" x14ac:dyDescent="0.25">
      <c r="A645" s="116">
        <v>54049</v>
      </c>
      <c r="B645" s="65" t="s">
        <v>29</v>
      </c>
      <c r="C645" s="65" t="s">
        <v>74</v>
      </c>
      <c r="D645" s="66">
        <v>46300</v>
      </c>
      <c r="E645" s="67">
        <v>0.99</v>
      </c>
      <c r="F645" s="65" t="s">
        <v>285</v>
      </c>
      <c r="G645" s="66">
        <v>46300</v>
      </c>
      <c r="H645">
        <v>40519006</v>
      </c>
      <c r="I645">
        <v>10</v>
      </c>
      <c r="J645" s="65" t="s">
        <v>574</v>
      </c>
      <c r="K645" s="65" t="s">
        <v>575</v>
      </c>
      <c r="L645" s="66">
        <v>46300</v>
      </c>
      <c r="M645" s="65" t="s">
        <v>315</v>
      </c>
      <c r="N645" s="65" t="s">
        <v>793</v>
      </c>
      <c r="O645" s="65" t="s">
        <v>289</v>
      </c>
      <c r="P645" s="66">
        <v>46300</v>
      </c>
      <c r="Q645" s="31">
        <f t="shared" si="20"/>
        <v>270</v>
      </c>
      <c r="R645" s="31">
        <f t="shared" si="21"/>
        <v>330</v>
      </c>
      <c r="S645" s="29">
        <f>IF($Q645&lt;Parâmetros!$E$19,$G645-1,$G645)</f>
        <v>46299</v>
      </c>
    </row>
    <row r="646" spans="1:19" ht="15" customHeight="1" x14ac:dyDescent="0.25">
      <c r="A646" s="116">
        <v>54049</v>
      </c>
      <c r="B646" s="65" t="s">
        <v>29</v>
      </c>
      <c r="C646" s="65" t="s">
        <v>74</v>
      </c>
      <c r="D646" s="66">
        <v>46300</v>
      </c>
      <c r="E646" s="67">
        <v>1.33</v>
      </c>
      <c r="F646" s="65" t="s">
        <v>285</v>
      </c>
      <c r="G646" s="66">
        <v>46300</v>
      </c>
      <c r="H646">
        <v>40522618</v>
      </c>
      <c r="I646">
        <v>10</v>
      </c>
      <c r="J646" s="65" t="s">
        <v>486</v>
      </c>
      <c r="K646" s="65" t="s">
        <v>576</v>
      </c>
      <c r="L646" s="66">
        <v>46300</v>
      </c>
      <c r="M646" s="65" t="s">
        <v>287</v>
      </c>
      <c r="N646" s="65" t="s">
        <v>793</v>
      </c>
      <c r="O646" s="65" t="s">
        <v>289</v>
      </c>
      <c r="P646" s="66">
        <v>46300</v>
      </c>
      <c r="Q646" s="31">
        <f t="shared" si="20"/>
        <v>331</v>
      </c>
      <c r="R646" s="31">
        <f t="shared" si="21"/>
        <v>410</v>
      </c>
      <c r="S646" s="29">
        <f>IF($Q646&lt;Parâmetros!$E$19,$G646-1,$G646)</f>
        <v>46299</v>
      </c>
    </row>
    <row r="647" spans="1:19" ht="15" customHeight="1" x14ac:dyDescent="0.25">
      <c r="A647" s="116">
        <v>54049</v>
      </c>
      <c r="B647" s="65" t="s">
        <v>29</v>
      </c>
      <c r="C647" s="65" t="s">
        <v>74</v>
      </c>
      <c r="D647" s="66">
        <v>46301</v>
      </c>
      <c r="E647" s="67">
        <v>1</v>
      </c>
      <c r="F647" s="65" t="s">
        <v>285</v>
      </c>
      <c r="G647" s="66">
        <v>46300</v>
      </c>
      <c r="H647">
        <v>40521106</v>
      </c>
      <c r="I647">
        <v>10</v>
      </c>
      <c r="J647" s="65" t="s">
        <v>577</v>
      </c>
      <c r="K647" s="65" t="s">
        <v>578</v>
      </c>
      <c r="L647" s="66">
        <v>46301</v>
      </c>
      <c r="M647" s="65" t="s">
        <v>315</v>
      </c>
      <c r="N647" s="65" t="s">
        <v>793</v>
      </c>
      <c r="O647" s="65" t="s">
        <v>289</v>
      </c>
      <c r="P647" s="66">
        <v>46301</v>
      </c>
      <c r="Q647" s="31">
        <f t="shared" si="20"/>
        <v>1410</v>
      </c>
      <c r="R647" s="31">
        <f t="shared" si="21"/>
        <v>30</v>
      </c>
      <c r="S647" s="29">
        <f>IF($Q647&lt;Parâmetros!$E$19,$G647-1,$G647)</f>
        <v>46300</v>
      </c>
    </row>
    <row r="648" spans="1:19" ht="15" customHeight="1" x14ac:dyDescent="0.25">
      <c r="A648" s="116">
        <v>54049</v>
      </c>
      <c r="B648" s="65" t="s">
        <v>29</v>
      </c>
      <c r="C648" s="65" t="s">
        <v>74</v>
      </c>
      <c r="D648" s="66">
        <v>46301</v>
      </c>
      <c r="E648" s="67">
        <v>0.98</v>
      </c>
      <c r="F648" s="65" t="s">
        <v>285</v>
      </c>
      <c r="G648" s="66">
        <v>46301</v>
      </c>
      <c r="H648">
        <v>40520745</v>
      </c>
      <c r="I648">
        <v>10</v>
      </c>
      <c r="J648" s="65" t="s">
        <v>579</v>
      </c>
      <c r="K648" s="65" t="s">
        <v>484</v>
      </c>
      <c r="L648" s="66">
        <v>46301</v>
      </c>
      <c r="M648" s="65" t="s">
        <v>287</v>
      </c>
      <c r="N648" s="65" t="s">
        <v>793</v>
      </c>
      <c r="O648" s="65" t="s">
        <v>289</v>
      </c>
      <c r="P648" s="66">
        <v>46301</v>
      </c>
      <c r="Q648" s="31">
        <f t="shared" si="20"/>
        <v>30</v>
      </c>
      <c r="R648" s="31">
        <f t="shared" si="21"/>
        <v>90</v>
      </c>
      <c r="S648" s="29">
        <f>IF($Q648&lt;Parâmetros!$E$19,$G648-1,$G648)</f>
        <v>46300</v>
      </c>
    </row>
    <row r="649" spans="1:19" ht="15" customHeight="1" x14ac:dyDescent="0.25">
      <c r="A649" s="116">
        <v>54049</v>
      </c>
      <c r="B649" s="65" t="s">
        <v>29</v>
      </c>
      <c r="C649" s="65" t="s">
        <v>74</v>
      </c>
      <c r="D649" s="66">
        <v>46301</v>
      </c>
      <c r="E649" s="67">
        <v>0.5</v>
      </c>
      <c r="F649" s="65" t="s">
        <v>285</v>
      </c>
      <c r="G649" s="66">
        <v>46301</v>
      </c>
      <c r="H649">
        <v>40522653</v>
      </c>
      <c r="I649">
        <v>20</v>
      </c>
      <c r="J649" s="65" t="s">
        <v>422</v>
      </c>
      <c r="K649" s="65" t="s">
        <v>580</v>
      </c>
      <c r="L649" s="66">
        <v>46301</v>
      </c>
      <c r="M649" s="65" t="s">
        <v>287</v>
      </c>
      <c r="N649" s="65" t="s">
        <v>793</v>
      </c>
      <c r="O649" s="65" t="s">
        <v>289</v>
      </c>
      <c r="P649" s="66">
        <v>46301</v>
      </c>
      <c r="Q649" s="31">
        <f t="shared" si="20"/>
        <v>90</v>
      </c>
      <c r="R649" s="31">
        <f t="shared" si="21"/>
        <v>120</v>
      </c>
      <c r="S649" s="29">
        <f>IF($Q649&lt;Parâmetros!$E$19,$G649-1,$G649)</f>
        <v>46300</v>
      </c>
    </row>
    <row r="650" spans="1:19" ht="15" customHeight="1" x14ac:dyDescent="0.25">
      <c r="A650" s="116">
        <v>54049</v>
      </c>
      <c r="B650" s="65" t="s">
        <v>29</v>
      </c>
      <c r="C650" s="65" t="s">
        <v>74</v>
      </c>
      <c r="D650" s="66">
        <v>46301</v>
      </c>
      <c r="E650" s="67">
        <v>1</v>
      </c>
      <c r="F650" s="65" t="s">
        <v>285</v>
      </c>
      <c r="G650" s="66">
        <v>46301</v>
      </c>
      <c r="H650">
        <v>40521395</v>
      </c>
      <c r="I650">
        <v>10</v>
      </c>
      <c r="J650" s="65" t="s">
        <v>581</v>
      </c>
      <c r="K650" s="65" t="s">
        <v>582</v>
      </c>
      <c r="L650" s="66">
        <v>46301</v>
      </c>
      <c r="M650" s="65" t="s">
        <v>315</v>
      </c>
      <c r="N650" s="65" t="s">
        <v>793</v>
      </c>
      <c r="O650" s="65" t="s">
        <v>289</v>
      </c>
      <c r="P650" s="66">
        <v>46301</v>
      </c>
      <c r="Q650" s="31">
        <f t="shared" si="20"/>
        <v>180</v>
      </c>
      <c r="R650" s="31">
        <f t="shared" si="21"/>
        <v>240</v>
      </c>
      <c r="S650" s="29">
        <f>IF($Q650&lt;Parâmetros!$E$19,$G650-1,$G650)</f>
        <v>46300</v>
      </c>
    </row>
    <row r="651" spans="1:19" ht="15" customHeight="1" x14ac:dyDescent="0.25">
      <c r="A651" s="116">
        <v>54049</v>
      </c>
      <c r="B651" s="65" t="s">
        <v>29</v>
      </c>
      <c r="C651" s="65" t="s">
        <v>74</v>
      </c>
      <c r="D651" s="66">
        <v>46301</v>
      </c>
      <c r="E651" s="67">
        <v>0.5</v>
      </c>
      <c r="F651" s="65" t="s">
        <v>285</v>
      </c>
      <c r="G651" s="66">
        <v>46301</v>
      </c>
      <c r="H651">
        <v>40522875</v>
      </c>
      <c r="I651">
        <v>10</v>
      </c>
      <c r="J651" s="65" t="s">
        <v>583</v>
      </c>
      <c r="K651" s="65" t="s">
        <v>584</v>
      </c>
      <c r="L651" s="66">
        <v>46301</v>
      </c>
      <c r="M651" s="65" t="s">
        <v>287</v>
      </c>
      <c r="N651" s="65" t="s">
        <v>793</v>
      </c>
      <c r="O651" s="65" t="s">
        <v>289</v>
      </c>
      <c r="P651" s="66">
        <v>46301</v>
      </c>
      <c r="Q651" s="31">
        <f t="shared" si="20"/>
        <v>240</v>
      </c>
      <c r="R651" s="31">
        <f t="shared" si="21"/>
        <v>270</v>
      </c>
      <c r="S651" s="29">
        <f>IF($Q651&lt;Parâmetros!$E$19,$G651-1,$G651)</f>
        <v>46300</v>
      </c>
    </row>
    <row r="652" spans="1:19" ht="15" customHeight="1" x14ac:dyDescent="0.25">
      <c r="A652" s="116">
        <v>54049</v>
      </c>
      <c r="B652" s="65" t="s">
        <v>29</v>
      </c>
      <c r="C652" s="65" t="s">
        <v>74</v>
      </c>
      <c r="D652" s="66">
        <v>46301</v>
      </c>
      <c r="E652" s="67">
        <v>1.49</v>
      </c>
      <c r="F652" s="65" t="s">
        <v>285</v>
      </c>
      <c r="G652" s="66">
        <v>46301</v>
      </c>
      <c r="H652">
        <v>40520489</v>
      </c>
      <c r="I652">
        <v>20</v>
      </c>
      <c r="J652" s="65" t="s">
        <v>862</v>
      </c>
      <c r="K652" s="65" t="s">
        <v>863</v>
      </c>
      <c r="L652" s="66">
        <v>46301</v>
      </c>
      <c r="M652" s="65" t="s">
        <v>287</v>
      </c>
      <c r="N652">
        <v>3004208</v>
      </c>
      <c r="O652" s="65" t="s">
        <v>289</v>
      </c>
      <c r="P652" s="66">
        <v>46301</v>
      </c>
      <c r="Q652" s="31">
        <f t="shared" si="20"/>
        <v>270</v>
      </c>
      <c r="R652" s="31">
        <f t="shared" si="21"/>
        <v>360</v>
      </c>
      <c r="S652" s="29">
        <f>IF($Q652&lt;Parâmetros!$E$19,$G652-1,$G652)</f>
        <v>46300</v>
      </c>
    </row>
    <row r="653" spans="1:19" ht="15" customHeight="1" x14ac:dyDescent="0.25">
      <c r="A653" s="116">
        <v>54049</v>
      </c>
      <c r="B653" s="65" t="s">
        <v>29</v>
      </c>
      <c r="C653" s="65" t="s">
        <v>74</v>
      </c>
      <c r="D653" s="66">
        <v>46302</v>
      </c>
      <c r="E653" s="67">
        <v>1</v>
      </c>
      <c r="F653" s="65" t="s">
        <v>285</v>
      </c>
      <c r="G653" s="66">
        <v>46301</v>
      </c>
      <c r="H653">
        <v>40521115</v>
      </c>
      <c r="I653">
        <v>10</v>
      </c>
      <c r="J653" s="65" t="s">
        <v>653</v>
      </c>
      <c r="K653" s="65" t="s">
        <v>864</v>
      </c>
      <c r="L653" s="66">
        <v>46302</v>
      </c>
      <c r="M653" s="65" t="s">
        <v>315</v>
      </c>
      <c r="N653" s="65" t="s">
        <v>793</v>
      </c>
      <c r="O653" s="65" t="s">
        <v>289</v>
      </c>
      <c r="P653" s="66">
        <v>46302</v>
      </c>
      <c r="Q653" s="31">
        <f t="shared" si="20"/>
        <v>1410</v>
      </c>
      <c r="R653" s="31">
        <f t="shared" si="21"/>
        <v>30</v>
      </c>
      <c r="S653" s="29">
        <f>IF($Q653&lt;Parâmetros!$E$19,$G653-1,$G653)</f>
        <v>46301</v>
      </c>
    </row>
    <row r="654" spans="1:19" ht="15" customHeight="1" x14ac:dyDescent="0.25">
      <c r="A654" s="116">
        <v>54049</v>
      </c>
      <c r="B654" s="65" t="s">
        <v>29</v>
      </c>
      <c r="C654" s="65" t="s">
        <v>74</v>
      </c>
      <c r="D654" s="66">
        <v>46302</v>
      </c>
      <c r="E654" s="67">
        <v>1</v>
      </c>
      <c r="F654" s="65" t="s">
        <v>285</v>
      </c>
      <c r="G654" s="66">
        <v>46302</v>
      </c>
      <c r="H654">
        <v>40518697</v>
      </c>
      <c r="I654">
        <v>20</v>
      </c>
      <c r="J654" s="65" t="s">
        <v>865</v>
      </c>
      <c r="K654" s="65" t="s">
        <v>866</v>
      </c>
      <c r="L654" s="66">
        <v>46302</v>
      </c>
      <c r="M654" s="65" t="s">
        <v>287</v>
      </c>
      <c r="N654" s="65" t="s">
        <v>793</v>
      </c>
      <c r="O654" s="65" t="s">
        <v>289</v>
      </c>
      <c r="P654" s="66">
        <v>46302</v>
      </c>
      <c r="Q654" s="31">
        <f t="shared" si="20"/>
        <v>30</v>
      </c>
      <c r="R654" s="31">
        <f t="shared" si="21"/>
        <v>90</v>
      </c>
      <c r="S654" s="29">
        <f>IF($Q654&lt;Parâmetros!$E$19,$G654-1,$G654)</f>
        <v>46301</v>
      </c>
    </row>
    <row r="655" spans="1:19" ht="15" customHeight="1" x14ac:dyDescent="0.25">
      <c r="A655" s="116">
        <v>54049</v>
      </c>
      <c r="B655" s="65" t="s">
        <v>29</v>
      </c>
      <c r="C655" s="65" t="s">
        <v>74</v>
      </c>
      <c r="D655" s="66">
        <v>46302</v>
      </c>
      <c r="E655" s="67">
        <v>1.5</v>
      </c>
      <c r="F655" s="65" t="s">
        <v>285</v>
      </c>
      <c r="G655" s="66">
        <v>46302</v>
      </c>
      <c r="H655">
        <v>40522912</v>
      </c>
      <c r="I655">
        <v>10</v>
      </c>
      <c r="J655" s="65" t="s">
        <v>867</v>
      </c>
      <c r="K655" s="65" t="s">
        <v>868</v>
      </c>
      <c r="L655" s="66">
        <v>46302</v>
      </c>
      <c r="M655" s="65" t="s">
        <v>287</v>
      </c>
      <c r="N655" s="65" t="s">
        <v>793</v>
      </c>
      <c r="O655" s="65" t="s">
        <v>289</v>
      </c>
      <c r="P655" s="66">
        <v>46302</v>
      </c>
      <c r="Q655" s="31">
        <f t="shared" si="20"/>
        <v>90</v>
      </c>
      <c r="R655" s="31">
        <f t="shared" si="21"/>
        <v>180</v>
      </c>
      <c r="S655" s="29">
        <f>IF($Q655&lt;Parâmetros!$E$19,$G655-1,$G655)</f>
        <v>46301</v>
      </c>
    </row>
    <row r="656" spans="1:19" ht="15" customHeight="1" x14ac:dyDescent="0.25">
      <c r="A656" s="116">
        <v>54049</v>
      </c>
      <c r="B656" s="65" t="s">
        <v>29</v>
      </c>
      <c r="C656" s="65" t="s">
        <v>74</v>
      </c>
      <c r="D656" s="66">
        <v>46302</v>
      </c>
      <c r="E656" s="67">
        <v>0.5</v>
      </c>
      <c r="F656" s="65" t="s">
        <v>285</v>
      </c>
      <c r="G656" s="66">
        <v>46302</v>
      </c>
      <c r="H656">
        <v>40522913</v>
      </c>
      <c r="I656">
        <v>20</v>
      </c>
      <c r="J656" s="65" t="s">
        <v>559</v>
      </c>
      <c r="K656" s="65" t="s">
        <v>869</v>
      </c>
      <c r="L656" s="66">
        <v>46302</v>
      </c>
      <c r="M656" s="65" t="s">
        <v>287</v>
      </c>
      <c r="N656" s="65" t="s">
        <v>793</v>
      </c>
      <c r="O656" s="65" t="s">
        <v>289</v>
      </c>
      <c r="P656" s="66">
        <v>46302</v>
      </c>
      <c r="Q656" s="31">
        <f t="shared" si="20"/>
        <v>180</v>
      </c>
      <c r="R656" s="31">
        <f t="shared" si="21"/>
        <v>210</v>
      </c>
      <c r="S656" s="29">
        <f>IF($Q656&lt;Parâmetros!$E$19,$G656-1,$G656)</f>
        <v>46301</v>
      </c>
    </row>
    <row r="657" spans="1:19" ht="15" customHeight="1" x14ac:dyDescent="0.25">
      <c r="A657" s="116">
        <v>54049</v>
      </c>
      <c r="B657" s="65" t="s">
        <v>29</v>
      </c>
      <c r="C657" s="65" t="s">
        <v>74</v>
      </c>
      <c r="D657" s="66">
        <v>46303</v>
      </c>
      <c r="E657" s="67">
        <v>1.01</v>
      </c>
      <c r="F657" s="65" t="s">
        <v>285</v>
      </c>
      <c r="G657" s="66">
        <v>46302</v>
      </c>
      <c r="H657">
        <v>40522914</v>
      </c>
      <c r="I657">
        <v>10</v>
      </c>
      <c r="J657" s="65" t="s">
        <v>1032</v>
      </c>
      <c r="K657" s="65" t="s">
        <v>1033</v>
      </c>
      <c r="L657" s="66">
        <v>46302</v>
      </c>
      <c r="M657" s="65" t="s">
        <v>287</v>
      </c>
      <c r="N657" s="65" t="s">
        <v>793</v>
      </c>
      <c r="O657" s="65" t="s">
        <v>289</v>
      </c>
      <c r="P657" s="66">
        <v>46303</v>
      </c>
      <c r="Q657" s="31">
        <f t="shared" si="20"/>
        <v>240</v>
      </c>
      <c r="R657" s="31">
        <f t="shared" si="21"/>
        <v>300</v>
      </c>
      <c r="S657" s="29">
        <f>IF($Q657&lt;Parâmetros!$E$19,$G657-1,$G657)</f>
        <v>46301</v>
      </c>
    </row>
    <row r="658" spans="1:19" ht="15" customHeight="1" x14ac:dyDescent="0.25">
      <c r="A658" s="116">
        <v>54049</v>
      </c>
      <c r="B658" s="65" t="s">
        <v>29</v>
      </c>
      <c r="C658" s="65" t="s">
        <v>74</v>
      </c>
      <c r="D658" s="66">
        <v>46303</v>
      </c>
      <c r="E658" s="67">
        <v>1.82</v>
      </c>
      <c r="F658" s="65" t="s">
        <v>285</v>
      </c>
      <c r="G658" s="66">
        <v>46302</v>
      </c>
      <c r="H658">
        <v>40523156</v>
      </c>
      <c r="I658">
        <v>20</v>
      </c>
      <c r="J658" s="65" t="s">
        <v>1034</v>
      </c>
      <c r="K658" s="65" t="s">
        <v>1035</v>
      </c>
      <c r="L658" s="66">
        <v>46302</v>
      </c>
      <c r="M658" s="65" t="s">
        <v>287</v>
      </c>
      <c r="N658" s="65" t="s">
        <v>793</v>
      </c>
      <c r="O658" s="65" t="s">
        <v>289</v>
      </c>
      <c r="P658" s="66">
        <v>46303</v>
      </c>
      <c r="Q658" s="31">
        <f t="shared" si="20"/>
        <v>301</v>
      </c>
      <c r="R658" s="31">
        <f t="shared" si="21"/>
        <v>410</v>
      </c>
      <c r="S658" s="29">
        <f>IF($Q658&lt;Parâmetros!$E$19,$G658-1,$G658)</f>
        <v>46301</v>
      </c>
    </row>
    <row r="659" spans="1:19" ht="15" customHeight="1" x14ac:dyDescent="0.25">
      <c r="A659" s="116">
        <v>54049</v>
      </c>
      <c r="B659" s="65" t="s">
        <v>29</v>
      </c>
      <c r="C659" s="65" t="s">
        <v>74</v>
      </c>
      <c r="D659" s="66">
        <v>46303</v>
      </c>
      <c r="E659" s="67">
        <v>1</v>
      </c>
      <c r="F659" s="65" t="s">
        <v>285</v>
      </c>
      <c r="G659" s="66">
        <v>46302</v>
      </c>
      <c r="H659">
        <v>40521118</v>
      </c>
      <c r="I659">
        <v>10</v>
      </c>
      <c r="J659" s="65" t="s">
        <v>1036</v>
      </c>
      <c r="K659" s="65" t="s">
        <v>1037</v>
      </c>
      <c r="L659" s="66">
        <v>46303</v>
      </c>
      <c r="M659" s="65" t="s">
        <v>315</v>
      </c>
      <c r="N659" s="65" t="s">
        <v>793</v>
      </c>
      <c r="O659" s="65" t="s">
        <v>289</v>
      </c>
      <c r="P659" s="66">
        <v>46303</v>
      </c>
      <c r="Q659" s="31">
        <f t="shared" si="20"/>
        <v>1410</v>
      </c>
      <c r="R659" s="31">
        <f t="shared" si="21"/>
        <v>30</v>
      </c>
      <c r="S659" s="29">
        <f>IF($Q659&lt;Parâmetros!$E$19,$G659-1,$G659)</f>
        <v>46302</v>
      </c>
    </row>
    <row r="660" spans="1:19" ht="15" customHeight="1" x14ac:dyDescent="0.25">
      <c r="A660" s="116">
        <v>54049</v>
      </c>
      <c r="B660" s="65" t="s">
        <v>29</v>
      </c>
      <c r="C660" s="65" t="s">
        <v>74</v>
      </c>
      <c r="D660" s="66">
        <v>46306</v>
      </c>
      <c r="E660" s="67">
        <v>0.5</v>
      </c>
      <c r="F660" s="65" t="s">
        <v>285</v>
      </c>
      <c r="G660" s="66">
        <v>46303</v>
      </c>
      <c r="H660">
        <v>40522653</v>
      </c>
      <c r="I660">
        <v>10</v>
      </c>
      <c r="J660" s="65" t="s">
        <v>1281</v>
      </c>
      <c r="K660" s="65" t="s">
        <v>1968</v>
      </c>
      <c r="L660" s="66">
        <v>46303</v>
      </c>
      <c r="M660" s="65" t="s">
        <v>287</v>
      </c>
      <c r="N660" s="65" t="s">
        <v>793</v>
      </c>
      <c r="O660" s="65" t="s">
        <v>289</v>
      </c>
      <c r="P660" s="66">
        <v>46306</v>
      </c>
      <c r="Q660" s="31">
        <f t="shared" si="20"/>
        <v>30</v>
      </c>
      <c r="R660" s="31">
        <f t="shared" si="21"/>
        <v>60</v>
      </c>
      <c r="S660" s="29">
        <f>IF($Q660&lt;Parâmetros!$E$19,$G660-1,$G660)</f>
        <v>46302</v>
      </c>
    </row>
    <row r="661" spans="1:19" ht="15" customHeight="1" x14ac:dyDescent="0.25">
      <c r="A661" s="116">
        <v>54049</v>
      </c>
      <c r="B661" s="65" t="s">
        <v>29</v>
      </c>
      <c r="C661" s="65" t="s">
        <v>74</v>
      </c>
      <c r="D661" s="66">
        <v>46303</v>
      </c>
      <c r="E661" s="67">
        <v>0.49</v>
      </c>
      <c r="F661" s="65" t="s">
        <v>285</v>
      </c>
      <c r="G661" s="66">
        <v>46303</v>
      </c>
      <c r="H661">
        <v>40497583</v>
      </c>
      <c r="I661">
        <v>10</v>
      </c>
      <c r="J661" s="65" t="s">
        <v>414</v>
      </c>
      <c r="K661" s="65" t="s">
        <v>1038</v>
      </c>
      <c r="L661" s="66">
        <v>46303</v>
      </c>
      <c r="M661" s="65" t="s">
        <v>287</v>
      </c>
      <c r="N661" s="65" t="s">
        <v>793</v>
      </c>
      <c r="O661" s="65" t="s">
        <v>289</v>
      </c>
      <c r="P661" s="66">
        <v>46303</v>
      </c>
      <c r="Q661" s="31">
        <f t="shared" si="20"/>
        <v>60</v>
      </c>
      <c r="R661" s="31">
        <f t="shared" si="21"/>
        <v>90</v>
      </c>
      <c r="S661" s="29">
        <f>IF($Q661&lt;Parâmetros!$E$19,$G661-1,$G661)</f>
        <v>46302</v>
      </c>
    </row>
    <row r="662" spans="1:19" ht="15" customHeight="1" x14ac:dyDescent="0.25">
      <c r="A662" s="116">
        <v>54049</v>
      </c>
      <c r="B662" s="65" t="s">
        <v>29</v>
      </c>
      <c r="C662" s="65" t="s">
        <v>74</v>
      </c>
      <c r="D662" s="66">
        <v>46303</v>
      </c>
      <c r="E662" s="67">
        <v>0.5</v>
      </c>
      <c r="F662" s="65" t="s">
        <v>285</v>
      </c>
      <c r="G662" s="66">
        <v>46303</v>
      </c>
      <c r="H662">
        <v>40503658</v>
      </c>
      <c r="I662">
        <v>20</v>
      </c>
      <c r="J662" s="65" t="s">
        <v>1039</v>
      </c>
      <c r="K662" s="65" t="s">
        <v>560</v>
      </c>
      <c r="L662" s="66">
        <v>46303</v>
      </c>
      <c r="M662" s="65" t="s">
        <v>287</v>
      </c>
      <c r="N662" s="65" t="s">
        <v>793</v>
      </c>
      <c r="O662" s="65" t="s">
        <v>289</v>
      </c>
      <c r="P662" s="66">
        <v>46303</v>
      </c>
      <c r="Q662" s="31">
        <f t="shared" si="20"/>
        <v>90</v>
      </c>
      <c r="R662" s="31">
        <f t="shared" si="21"/>
        <v>120</v>
      </c>
      <c r="S662" s="29">
        <f>IF($Q662&lt;Parâmetros!$E$19,$G662-1,$G662)</f>
        <v>46302</v>
      </c>
    </row>
    <row r="663" spans="1:19" ht="15" customHeight="1" x14ac:dyDescent="0.25">
      <c r="A663" s="116">
        <v>54049</v>
      </c>
      <c r="B663" s="65" t="s">
        <v>29</v>
      </c>
      <c r="C663" s="65" t="s">
        <v>74</v>
      </c>
      <c r="D663" s="66">
        <v>46303</v>
      </c>
      <c r="E663" s="67">
        <v>1</v>
      </c>
      <c r="F663" s="65" t="s">
        <v>285</v>
      </c>
      <c r="G663" s="66">
        <v>46303</v>
      </c>
      <c r="H663">
        <v>40521401</v>
      </c>
      <c r="I663">
        <v>10</v>
      </c>
      <c r="J663" s="65" t="s">
        <v>1040</v>
      </c>
      <c r="K663" s="65" t="s">
        <v>1041</v>
      </c>
      <c r="L663" s="66">
        <v>46303</v>
      </c>
      <c r="M663" s="65" t="s">
        <v>315</v>
      </c>
      <c r="N663" s="65" t="s">
        <v>793</v>
      </c>
      <c r="O663" s="65" t="s">
        <v>289</v>
      </c>
      <c r="P663" s="66">
        <v>46303</v>
      </c>
      <c r="Q663" s="31">
        <f t="shared" si="20"/>
        <v>240</v>
      </c>
      <c r="R663" s="31">
        <f t="shared" si="21"/>
        <v>300</v>
      </c>
      <c r="S663" s="29">
        <f>IF($Q663&lt;Parâmetros!$E$19,$G663-1,$G663)</f>
        <v>46302</v>
      </c>
    </row>
    <row r="664" spans="1:19" ht="15" customHeight="1" x14ac:dyDescent="0.25">
      <c r="A664" s="116">
        <v>54049</v>
      </c>
      <c r="B664" s="65" t="s">
        <v>29</v>
      </c>
      <c r="C664" s="65" t="s">
        <v>74</v>
      </c>
      <c r="D664" s="66">
        <v>46303</v>
      </c>
      <c r="E664" s="67">
        <v>1.87</v>
      </c>
      <c r="F664" s="65" t="s">
        <v>285</v>
      </c>
      <c r="G664" s="66">
        <v>46303</v>
      </c>
      <c r="H664">
        <v>40518581</v>
      </c>
      <c r="I664">
        <v>20</v>
      </c>
      <c r="J664" s="65" t="s">
        <v>1042</v>
      </c>
      <c r="K664" s="65" t="s">
        <v>1043</v>
      </c>
      <c r="L664" s="66">
        <v>46303</v>
      </c>
      <c r="M664" s="65" t="s">
        <v>287</v>
      </c>
      <c r="N664" s="65" t="s">
        <v>793</v>
      </c>
      <c r="O664" s="65" t="s">
        <v>289</v>
      </c>
      <c r="P664" s="66">
        <v>46303</v>
      </c>
      <c r="Q664" s="31">
        <f t="shared" si="20"/>
        <v>302</v>
      </c>
      <c r="R664" s="31">
        <f t="shared" si="21"/>
        <v>414</v>
      </c>
      <c r="S664" s="29">
        <f>IF($Q664&lt;Parâmetros!$E$19,$G664-1,$G664)</f>
        <v>46302</v>
      </c>
    </row>
    <row r="665" spans="1:19" ht="15" customHeight="1" x14ac:dyDescent="0.25">
      <c r="A665" s="116">
        <v>54049</v>
      </c>
      <c r="B665" s="65" t="s">
        <v>29</v>
      </c>
      <c r="C665" s="65" t="s">
        <v>74</v>
      </c>
      <c r="D665" s="66">
        <v>46304</v>
      </c>
      <c r="E665" s="67">
        <v>0.98</v>
      </c>
      <c r="F665" s="65" t="s">
        <v>285</v>
      </c>
      <c r="G665" s="66">
        <v>46303</v>
      </c>
      <c r="H665">
        <v>40521124</v>
      </c>
      <c r="I665">
        <v>10</v>
      </c>
      <c r="J665" s="65" t="s">
        <v>1280</v>
      </c>
      <c r="K665" s="65" t="s">
        <v>1281</v>
      </c>
      <c r="L665" s="66">
        <v>46304</v>
      </c>
      <c r="M665" s="65" t="s">
        <v>315</v>
      </c>
      <c r="N665" s="65" t="s">
        <v>793</v>
      </c>
      <c r="O665" s="65" t="s">
        <v>289</v>
      </c>
      <c r="P665" s="66">
        <v>46304</v>
      </c>
      <c r="Q665" s="31">
        <f t="shared" si="20"/>
        <v>1411</v>
      </c>
      <c r="R665" s="31">
        <f t="shared" si="21"/>
        <v>30</v>
      </c>
      <c r="S665" s="29">
        <f>IF($Q665&lt;Parâmetros!$E$19,$G665-1,$G665)</f>
        <v>46303</v>
      </c>
    </row>
    <row r="666" spans="1:19" ht="15" customHeight="1" x14ac:dyDescent="0.25">
      <c r="A666" s="116">
        <v>54049</v>
      </c>
      <c r="B666" s="65" t="s">
        <v>29</v>
      </c>
      <c r="C666" s="65" t="s">
        <v>74</v>
      </c>
      <c r="D666" s="66">
        <v>46304</v>
      </c>
      <c r="E666" s="67">
        <v>0.97</v>
      </c>
      <c r="F666" s="65" t="s">
        <v>285</v>
      </c>
      <c r="G666" s="66">
        <v>46304</v>
      </c>
      <c r="H666">
        <v>40524052</v>
      </c>
      <c r="I666">
        <v>10</v>
      </c>
      <c r="J666" s="65" t="s">
        <v>1282</v>
      </c>
      <c r="K666" s="65" t="s">
        <v>1283</v>
      </c>
      <c r="L666" s="66">
        <v>46304</v>
      </c>
      <c r="M666" s="65" t="s">
        <v>287</v>
      </c>
      <c r="N666" s="65" t="s">
        <v>793</v>
      </c>
      <c r="O666" s="65" t="s">
        <v>289</v>
      </c>
      <c r="P666" s="66">
        <v>46304</v>
      </c>
      <c r="Q666" s="31">
        <f t="shared" si="20"/>
        <v>31</v>
      </c>
      <c r="R666" s="31">
        <f t="shared" si="21"/>
        <v>90</v>
      </c>
      <c r="S666" s="29">
        <f>IF($Q666&lt;Parâmetros!$E$19,$G666-1,$G666)</f>
        <v>46303</v>
      </c>
    </row>
    <row r="667" spans="1:19" ht="15" customHeight="1" x14ac:dyDescent="0.25">
      <c r="A667" s="116">
        <v>54049</v>
      </c>
      <c r="B667" s="65" t="s">
        <v>29</v>
      </c>
      <c r="C667" s="65" t="s">
        <v>74</v>
      </c>
      <c r="D667" s="66">
        <v>46304</v>
      </c>
      <c r="E667" s="67">
        <v>0.47</v>
      </c>
      <c r="F667" s="65" t="s">
        <v>285</v>
      </c>
      <c r="G667" s="66">
        <v>46304</v>
      </c>
      <c r="H667">
        <v>40524053</v>
      </c>
      <c r="I667">
        <v>10</v>
      </c>
      <c r="J667" s="65" t="s">
        <v>1284</v>
      </c>
      <c r="K667" s="65" t="s">
        <v>485</v>
      </c>
      <c r="L667" s="66">
        <v>46304</v>
      </c>
      <c r="M667" s="65" t="s">
        <v>287</v>
      </c>
      <c r="N667" s="65" t="s">
        <v>793</v>
      </c>
      <c r="O667" s="65" t="s">
        <v>289</v>
      </c>
      <c r="P667" s="66">
        <v>46304</v>
      </c>
      <c r="Q667" s="31">
        <f t="shared" si="20"/>
        <v>91</v>
      </c>
      <c r="R667" s="31">
        <f t="shared" si="21"/>
        <v>120</v>
      </c>
      <c r="S667" s="29">
        <f>IF($Q667&lt;Parâmetros!$E$19,$G667-1,$G667)</f>
        <v>46303</v>
      </c>
    </row>
    <row r="668" spans="1:19" ht="15" customHeight="1" x14ac:dyDescent="0.25">
      <c r="A668" s="116">
        <v>54049</v>
      </c>
      <c r="B668" s="65" t="s">
        <v>29</v>
      </c>
      <c r="C668" s="65" t="s">
        <v>74</v>
      </c>
      <c r="D668" s="66">
        <v>46304</v>
      </c>
      <c r="E668" s="67">
        <v>2</v>
      </c>
      <c r="F668" s="65" t="s">
        <v>285</v>
      </c>
      <c r="G668" s="66">
        <v>46304</v>
      </c>
      <c r="H668">
        <v>40521407</v>
      </c>
      <c r="I668">
        <v>10</v>
      </c>
      <c r="J668" s="65" t="s">
        <v>1285</v>
      </c>
      <c r="K668" s="65" t="s">
        <v>1286</v>
      </c>
      <c r="L668" s="66">
        <v>46304</v>
      </c>
      <c r="M668" s="65" t="s">
        <v>315</v>
      </c>
      <c r="N668" s="65" t="s">
        <v>793</v>
      </c>
      <c r="O668" s="65" t="s">
        <v>289</v>
      </c>
      <c r="P668" s="66">
        <v>46304</v>
      </c>
      <c r="Q668" s="31">
        <f t="shared" si="20"/>
        <v>180</v>
      </c>
      <c r="R668" s="31">
        <f t="shared" si="21"/>
        <v>300</v>
      </c>
      <c r="S668" s="29">
        <f>IF($Q668&lt;Parâmetros!$E$19,$G668-1,$G668)</f>
        <v>46303</v>
      </c>
    </row>
    <row r="669" spans="1:19" ht="15" customHeight="1" x14ac:dyDescent="0.25">
      <c r="A669" s="116">
        <v>54049</v>
      </c>
      <c r="B669" s="65" t="s">
        <v>29</v>
      </c>
      <c r="C669" s="65" t="s">
        <v>74</v>
      </c>
      <c r="D669" s="66">
        <v>46304</v>
      </c>
      <c r="E669" s="67">
        <v>0.98</v>
      </c>
      <c r="F669" s="65" t="s">
        <v>285</v>
      </c>
      <c r="G669" s="66">
        <v>46304</v>
      </c>
      <c r="H669">
        <v>40521088</v>
      </c>
      <c r="I669">
        <v>10</v>
      </c>
      <c r="J669" s="65" t="s">
        <v>483</v>
      </c>
      <c r="K669" s="65" t="s">
        <v>1287</v>
      </c>
      <c r="L669" s="66">
        <v>46304</v>
      </c>
      <c r="M669" s="65" t="s">
        <v>315</v>
      </c>
      <c r="N669">
        <v>3006453</v>
      </c>
      <c r="O669" s="65" t="s">
        <v>289</v>
      </c>
      <c r="P669" s="66">
        <v>46304</v>
      </c>
      <c r="Q669" s="31">
        <f t="shared" si="20"/>
        <v>301</v>
      </c>
      <c r="R669" s="31">
        <f t="shared" si="21"/>
        <v>360</v>
      </c>
      <c r="S669" s="29">
        <f>IF($Q669&lt;Parâmetros!$E$19,$G669-1,$G669)</f>
        <v>46303</v>
      </c>
    </row>
    <row r="670" spans="1:19" ht="15" customHeight="1" x14ac:dyDescent="0.25">
      <c r="A670" s="116">
        <v>54049</v>
      </c>
      <c r="B670" s="65" t="s">
        <v>29</v>
      </c>
      <c r="C670" s="65" t="s">
        <v>74</v>
      </c>
      <c r="D670" s="66">
        <v>46304</v>
      </c>
      <c r="E670" s="67">
        <v>0.87</v>
      </c>
      <c r="F670" s="65" t="s">
        <v>285</v>
      </c>
      <c r="G670" s="66">
        <v>46304</v>
      </c>
      <c r="H670">
        <v>40521087</v>
      </c>
      <c r="I670">
        <v>10</v>
      </c>
      <c r="J670" s="65" t="s">
        <v>1288</v>
      </c>
      <c r="K670" s="65" t="s">
        <v>1289</v>
      </c>
      <c r="L670" s="66">
        <v>46304</v>
      </c>
      <c r="M670" s="65" t="s">
        <v>315</v>
      </c>
      <c r="N670">
        <v>3006716</v>
      </c>
      <c r="O670" s="65" t="s">
        <v>289</v>
      </c>
      <c r="P670" s="66">
        <v>46304</v>
      </c>
      <c r="Q670" s="31">
        <f t="shared" si="20"/>
        <v>360</v>
      </c>
      <c r="R670" s="31">
        <f t="shared" si="21"/>
        <v>412</v>
      </c>
      <c r="S670" s="29">
        <f>IF($Q670&lt;Parâmetros!$E$19,$G670-1,$G670)</f>
        <v>46303</v>
      </c>
    </row>
    <row r="671" spans="1:19" ht="15" customHeight="1" x14ac:dyDescent="0.25">
      <c r="A671" s="116">
        <v>54049</v>
      </c>
      <c r="B671" s="65" t="s">
        <v>29</v>
      </c>
      <c r="C671" s="65" t="s">
        <v>74</v>
      </c>
      <c r="D671" s="66">
        <v>46306</v>
      </c>
      <c r="E671" s="67">
        <v>1</v>
      </c>
      <c r="F671" s="65" t="s">
        <v>285</v>
      </c>
      <c r="G671" s="66">
        <v>46305</v>
      </c>
      <c r="H671">
        <v>40521124</v>
      </c>
      <c r="I671">
        <v>10</v>
      </c>
      <c r="J671" s="65" t="s">
        <v>1297</v>
      </c>
      <c r="K671" s="65" t="s">
        <v>1969</v>
      </c>
      <c r="L671" s="66">
        <v>46306</v>
      </c>
      <c r="M671" s="65" t="s">
        <v>315</v>
      </c>
      <c r="N671" s="65" t="s">
        <v>793</v>
      </c>
      <c r="O671" s="65" t="s">
        <v>289</v>
      </c>
      <c r="P671" s="66">
        <v>46306</v>
      </c>
      <c r="Q671" s="31">
        <f t="shared" si="20"/>
        <v>1410</v>
      </c>
      <c r="R671" s="31">
        <f t="shared" si="21"/>
        <v>30</v>
      </c>
      <c r="S671" s="29">
        <f>IF($Q671&lt;Parâmetros!$E$19,$G671-1,$G671)</f>
        <v>46305</v>
      </c>
    </row>
    <row r="672" spans="1:19" ht="15" customHeight="1" x14ac:dyDescent="0.25">
      <c r="A672" s="116">
        <v>54049</v>
      </c>
      <c r="B672" s="65" t="s">
        <v>29</v>
      </c>
      <c r="C672" s="65" t="s">
        <v>74</v>
      </c>
      <c r="D672" s="66">
        <v>46306</v>
      </c>
      <c r="E672" s="67">
        <v>1</v>
      </c>
      <c r="F672" s="65" t="s">
        <v>285</v>
      </c>
      <c r="G672" s="66">
        <v>46306</v>
      </c>
      <c r="H672">
        <v>40521087</v>
      </c>
      <c r="I672">
        <v>10</v>
      </c>
      <c r="J672" s="65" t="s">
        <v>1970</v>
      </c>
      <c r="K672" s="65" t="s">
        <v>866</v>
      </c>
      <c r="L672" s="66">
        <v>46306</v>
      </c>
      <c r="M672" s="65" t="s">
        <v>315</v>
      </c>
      <c r="N672">
        <v>3006716</v>
      </c>
      <c r="O672" s="65" t="s">
        <v>289</v>
      </c>
      <c r="P672" s="66">
        <v>46306</v>
      </c>
      <c r="Q672" s="31">
        <f t="shared" si="20"/>
        <v>30</v>
      </c>
      <c r="R672" s="31">
        <f t="shared" si="21"/>
        <v>90</v>
      </c>
      <c r="S672" s="29">
        <f>IF($Q672&lt;Parâmetros!$E$19,$G672-1,$G672)</f>
        <v>46305</v>
      </c>
    </row>
    <row r="673" spans="1:19" ht="15" customHeight="1" x14ac:dyDescent="0.25">
      <c r="A673" s="116">
        <v>54049</v>
      </c>
      <c r="B673" s="65" t="s">
        <v>29</v>
      </c>
      <c r="C673" s="65" t="s">
        <v>74</v>
      </c>
      <c r="D673" s="66">
        <v>46306</v>
      </c>
      <c r="E673" s="67">
        <v>1.49</v>
      </c>
      <c r="F673" s="65" t="s">
        <v>285</v>
      </c>
      <c r="G673" s="66">
        <v>46306</v>
      </c>
      <c r="H673">
        <v>40521087</v>
      </c>
      <c r="I673">
        <v>10</v>
      </c>
      <c r="J673" s="65" t="s">
        <v>1971</v>
      </c>
      <c r="K673" s="65" t="s">
        <v>1972</v>
      </c>
      <c r="L673" s="66">
        <v>46306</v>
      </c>
      <c r="M673" s="65" t="s">
        <v>315</v>
      </c>
      <c r="N673">
        <v>3006716</v>
      </c>
      <c r="O673" s="65" t="s">
        <v>289</v>
      </c>
      <c r="P673" s="66">
        <v>46306</v>
      </c>
      <c r="Q673" s="31">
        <f t="shared" si="20"/>
        <v>91</v>
      </c>
      <c r="R673" s="31">
        <f t="shared" si="21"/>
        <v>180</v>
      </c>
      <c r="S673" s="29">
        <f>IF($Q673&lt;Parâmetros!$E$19,$G673-1,$G673)</f>
        <v>46305</v>
      </c>
    </row>
    <row r="674" spans="1:19" ht="15" customHeight="1" x14ac:dyDescent="0.25">
      <c r="A674" s="116">
        <v>54049</v>
      </c>
      <c r="B674" s="65" t="s">
        <v>29</v>
      </c>
      <c r="C674" s="65" t="s">
        <v>74</v>
      </c>
      <c r="D674" s="66">
        <v>46306</v>
      </c>
      <c r="E674" s="67">
        <v>1.01</v>
      </c>
      <c r="F674" s="65" t="s">
        <v>285</v>
      </c>
      <c r="G674" s="66">
        <v>46306</v>
      </c>
      <c r="H674">
        <v>40521407</v>
      </c>
      <c r="I674">
        <v>10</v>
      </c>
      <c r="J674" s="65" t="s">
        <v>480</v>
      </c>
      <c r="K674" s="65" t="s">
        <v>1973</v>
      </c>
      <c r="L674" s="66">
        <v>46306</v>
      </c>
      <c r="M674" s="65" t="s">
        <v>315</v>
      </c>
      <c r="N674" s="65" t="s">
        <v>793</v>
      </c>
      <c r="O674" s="65" t="s">
        <v>289</v>
      </c>
      <c r="P674" s="66">
        <v>46306</v>
      </c>
      <c r="Q674" s="31">
        <f t="shared" si="20"/>
        <v>240</v>
      </c>
      <c r="R674" s="31">
        <f t="shared" si="21"/>
        <v>300</v>
      </c>
      <c r="S674" s="29">
        <f>IF($Q674&lt;Parâmetros!$E$19,$G674-1,$G674)</f>
        <v>46305</v>
      </c>
    </row>
    <row r="675" spans="1:19" ht="15" customHeight="1" x14ac:dyDescent="0.25">
      <c r="A675" s="116">
        <v>54049</v>
      </c>
      <c r="B675" s="65" t="s">
        <v>29</v>
      </c>
      <c r="C675" s="65" t="s">
        <v>74</v>
      </c>
      <c r="D675" s="66">
        <v>46306</v>
      </c>
      <c r="E675" s="67">
        <v>0.99</v>
      </c>
      <c r="F675" s="65" t="s">
        <v>285</v>
      </c>
      <c r="G675" s="66">
        <v>46306</v>
      </c>
      <c r="H675">
        <v>40521093</v>
      </c>
      <c r="I675">
        <v>10</v>
      </c>
      <c r="J675" s="65" t="s">
        <v>1974</v>
      </c>
      <c r="K675" s="65" t="s">
        <v>1975</v>
      </c>
      <c r="L675" s="66">
        <v>46306</v>
      </c>
      <c r="M675" s="65" t="s">
        <v>315</v>
      </c>
      <c r="N675">
        <v>3011788</v>
      </c>
      <c r="O675" s="65" t="s">
        <v>289</v>
      </c>
      <c r="P675" s="66">
        <v>46306</v>
      </c>
      <c r="Q675" s="31">
        <f t="shared" si="20"/>
        <v>300</v>
      </c>
      <c r="R675" s="31">
        <f t="shared" si="21"/>
        <v>360</v>
      </c>
      <c r="S675" s="29">
        <f>IF($Q675&lt;Parâmetros!$E$19,$G675-1,$G675)</f>
        <v>46305</v>
      </c>
    </row>
    <row r="676" spans="1:19" ht="15" customHeight="1" x14ac:dyDescent="0.25">
      <c r="A676" s="116">
        <v>54049</v>
      </c>
      <c r="B676" s="65" t="s">
        <v>29</v>
      </c>
      <c r="C676" s="65" t="s">
        <v>74</v>
      </c>
      <c r="D676" s="66">
        <v>46307</v>
      </c>
      <c r="E676" s="67">
        <v>0.97</v>
      </c>
      <c r="F676" s="65" t="s">
        <v>285</v>
      </c>
      <c r="G676" s="66">
        <v>46306</v>
      </c>
      <c r="H676">
        <v>40521124</v>
      </c>
      <c r="I676">
        <v>10</v>
      </c>
      <c r="J676" s="65" t="s">
        <v>1976</v>
      </c>
      <c r="K676" s="65" t="s">
        <v>1977</v>
      </c>
      <c r="L676" s="66">
        <v>46307</v>
      </c>
      <c r="M676" s="65" t="s">
        <v>315</v>
      </c>
      <c r="N676" s="65" t="s">
        <v>793</v>
      </c>
      <c r="O676" s="65" t="s">
        <v>289</v>
      </c>
      <c r="P676" s="66">
        <v>46307</v>
      </c>
      <c r="Q676" s="31">
        <f t="shared" si="20"/>
        <v>1411</v>
      </c>
      <c r="R676" s="31">
        <f t="shared" si="21"/>
        <v>30</v>
      </c>
      <c r="S676" s="29">
        <f>IF($Q676&lt;Parâmetros!$E$19,$G676-1,$G676)</f>
        <v>46306</v>
      </c>
    </row>
    <row r="677" spans="1:19" ht="15" customHeight="1" x14ac:dyDescent="0.25">
      <c r="A677" s="116">
        <v>54049</v>
      </c>
      <c r="B677" s="65" t="s">
        <v>29</v>
      </c>
      <c r="C677" s="65" t="s">
        <v>74</v>
      </c>
      <c r="D677" s="66">
        <v>46307</v>
      </c>
      <c r="E677" s="67">
        <v>0.99</v>
      </c>
      <c r="F677" s="65" t="s">
        <v>285</v>
      </c>
      <c r="G677" s="66">
        <v>46307</v>
      </c>
      <c r="H677">
        <v>40521094</v>
      </c>
      <c r="I677">
        <v>10</v>
      </c>
      <c r="J677" s="65" t="s">
        <v>1978</v>
      </c>
      <c r="K677" s="65" t="s">
        <v>1979</v>
      </c>
      <c r="L677" s="66">
        <v>46307</v>
      </c>
      <c r="M677" s="65" t="s">
        <v>315</v>
      </c>
      <c r="N677">
        <v>3011789</v>
      </c>
      <c r="O677" s="65" t="s">
        <v>289</v>
      </c>
      <c r="P677" s="66">
        <v>46307</v>
      </c>
      <c r="Q677" s="31">
        <f t="shared" si="20"/>
        <v>30</v>
      </c>
      <c r="R677" s="31">
        <f t="shared" si="21"/>
        <v>90</v>
      </c>
      <c r="S677" s="29">
        <f>IF($Q677&lt;Parâmetros!$E$19,$G677-1,$G677)</f>
        <v>46306</v>
      </c>
    </row>
    <row r="678" spans="1:19" ht="15" customHeight="1" x14ac:dyDescent="0.25">
      <c r="A678" s="116">
        <v>54049</v>
      </c>
      <c r="B678" s="65" t="s">
        <v>29</v>
      </c>
      <c r="C678" s="65" t="s">
        <v>74</v>
      </c>
      <c r="D678" s="66">
        <v>46307</v>
      </c>
      <c r="E678" s="67">
        <v>0.99</v>
      </c>
      <c r="F678" s="65" t="s">
        <v>285</v>
      </c>
      <c r="G678" s="66">
        <v>46307</v>
      </c>
      <c r="H678">
        <v>40521095</v>
      </c>
      <c r="I678">
        <v>10</v>
      </c>
      <c r="J678" s="65" t="s">
        <v>1980</v>
      </c>
      <c r="K678" s="65" t="s">
        <v>1981</v>
      </c>
      <c r="L678" s="66">
        <v>46307</v>
      </c>
      <c r="M678" s="65" t="s">
        <v>315</v>
      </c>
      <c r="N678">
        <v>3011790</v>
      </c>
      <c r="O678" s="65" t="s">
        <v>289</v>
      </c>
      <c r="P678" s="66">
        <v>46307</v>
      </c>
      <c r="Q678" s="31">
        <f t="shared" si="20"/>
        <v>90</v>
      </c>
      <c r="R678" s="31">
        <f t="shared" si="21"/>
        <v>149</v>
      </c>
      <c r="S678" s="29">
        <f>IF($Q678&lt;Parâmetros!$E$19,$G678-1,$G678)</f>
        <v>46306</v>
      </c>
    </row>
    <row r="679" spans="1:19" ht="15" customHeight="1" x14ac:dyDescent="0.25">
      <c r="A679" s="116">
        <v>54049</v>
      </c>
      <c r="B679" s="65" t="s">
        <v>29</v>
      </c>
      <c r="C679" s="65" t="s">
        <v>74</v>
      </c>
      <c r="D679" s="66">
        <v>46307</v>
      </c>
      <c r="E679" s="67">
        <v>1</v>
      </c>
      <c r="F679" s="65" t="s">
        <v>285</v>
      </c>
      <c r="G679" s="66">
        <v>46307</v>
      </c>
      <c r="H679">
        <v>40521413</v>
      </c>
      <c r="I679">
        <v>10</v>
      </c>
      <c r="J679" s="65" t="s">
        <v>1982</v>
      </c>
      <c r="K679" s="65" t="s">
        <v>1983</v>
      </c>
      <c r="L679" s="66">
        <v>46307</v>
      </c>
      <c r="M679" s="65" t="s">
        <v>315</v>
      </c>
      <c r="N679" s="65" t="s">
        <v>793</v>
      </c>
      <c r="O679" s="65" t="s">
        <v>289</v>
      </c>
      <c r="P679" s="66">
        <v>46307</v>
      </c>
      <c r="Q679" s="31">
        <f t="shared" si="20"/>
        <v>210</v>
      </c>
      <c r="R679" s="31">
        <f t="shared" si="21"/>
        <v>270</v>
      </c>
      <c r="S679" s="29">
        <f>IF($Q679&lt;Parâmetros!$E$19,$G679-1,$G679)</f>
        <v>46306</v>
      </c>
    </row>
    <row r="680" spans="1:19" ht="15" customHeight="1" x14ac:dyDescent="0.25">
      <c r="A680" s="116">
        <v>54049</v>
      </c>
      <c r="B680" s="65" t="s">
        <v>29</v>
      </c>
      <c r="C680" s="65" t="s">
        <v>74</v>
      </c>
      <c r="D680" s="66">
        <v>46307</v>
      </c>
      <c r="E680" s="67">
        <v>1</v>
      </c>
      <c r="F680" s="65" t="s">
        <v>285</v>
      </c>
      <c r="G680" s="66">
        <v>46307</v>
      </c>
      <c r="H680">
        <v>40521089</v>
      </c>
      <c r="I680">
        <v>10</v>
      </c>
      <c r="J680" s="65" t="s">
        <v>1984</v>
      </c>
      <c r="K680" s="65" t="s">
        <v>1985</v>
      </c>
      <c r="L680" s="66">
        <v>46307</v>
      </c>
      <c r="M680" s="65" t="s">
        <v>315</v>
      </c>
      <c r="N680">
        <v>3006427</v>
      </c>
      <c r="O680" s="65" t="s">
        <v>289</v>
      </c>
      <c r="P680" s="66">
        <v>46307</v>
      </c>
      <c r="Q680" s="31">
        <f t="shared" si="20"/>
        <v>270</v>
      </c>
      <c r="R680" s="31">
        <f t="shared" si="21"/>
        <v>330</v>
      </c>
      <c r="S680" s="29">
        <f>IF($Q680&lt;Parâmetros!$E$19,$G680-1,$G680)</f>
        <v>46306</v>
      </c>
    </row>
    <row r="681" spans="1:19" ht="15" customHeight="1" x14ac:dyDescent="0.25">
      <c r="A681" s="116">
        <v>54049</v>
      </c>
      <c r="B681" s="65" t="s">
        <v>29</v>
      </c>
      <c r="C681" s="65" t="s">
        <v>74</v>
      </c>
      <c r="D681" s="66">
        <v>46307</v>
      </c>
      <c r="E681" s="67">
        <v>1.01</v>
      </c>
      <c r="F681" s="65" t="s">
        <v>285</v>
      </c>
      <c r="G681" s="66">
        <v>46307</v>
      </c>
      <c r="H681">
        <v>40521088</v>
      </c>
      <c r="I681">
        <v>10</v>
      </c>
      <c r="J681" s="65" t="s">
        <v>1986</v>
      </c>
      <c r="K681" s="65" t="s">
        <v>1987</v>
      </c>
      <c r="L681" s="66">
        <v>46307</v>
      </c>
      <c r="M681" s="65" t="s">
        <v>315</v>
      </c>
      <c r="N681">
        <v>3006453</v>
      </c>
      <c r="O681" s="65" t="s">
        <v>289</v>
      </c>
      <c r="P681" s="66">
        <v>46307</v>
      </c>
      <c r="Q681" s="31">
        <f t="shared" si="20"/>
        <v>330</v>
      </c>
      <c r="R681" s="31">
        <f t="shared" si="21"/>
        <v>390</v>
      </c>
      <c r="S681" s="29">
        <f>IF($Q681&lt;Parâmetros!$E$19,$G681-1,$G681)</f>
        <v>46306</v>
      </c>
    </row>
    <row r="682" spans="1:19" ht="15" customHeight="1" x14ac:dyDescent="0.25">
      <c r="A682" s="116">
        <v>54049</v>
      </c>
      <c r="B682" s="65" t="s">
        <v>29</v>
      </c>
      <c r="C682" s="65" t="s">
        <v>74</v>
      </c>
      <c r="D682" s="66">
        <v>46307</v>
      </c>
      <c r="E682" s="67">
        <v>0.49</v>
      </c>
      <c r="F682" s="65" t="s">
        <v>285</v>
      </c>
      <c r="G682" s="66">
        <v>46307</v>
      </c>
      <c r="H682">
        <v>40525088</v>
      </c>
      <c r="I682">
        <v>20</v>
      </c>
      <c r="J682" s="65" t="s">
        <v>1988</v>
      </c>
      <c r="K682" s="65" t="s">
        <v>1989</v>
      </c>
      <c r="L682" s="66">
        <v>46307</v>
      </c>
      <c r="M682" s="65" t="s">
        <v>287</v>
      </c>
      <c r="N682" s="65" t="s">
        <v>793</v>
      </c>
      <c r="O682" s="65" t="s">
        <v>289</v>
      </c>
      <c r="P682" s="66">
        <v>46307</v>
      </c>
      <c r="Q682" s="31">
        <f t="shared" si="20"/>
        <v>390</v>
      </c>
      <c r="R682" s="31">
        <f t="shared" si="21"/>
        <v>420</v>
      </c>
      <c r="S682" s="29">
        <f>IF($Q682&lt;Parâmetros!$E$19,$G682-1,$G682)</f>
        <v>46306</v>
      </c>
    </row>
    <row r="683" spans="1:19" ht="15" customHeight="1" x14ac:dyDescent="0.25">
      <c r="A683" s="116">
        <v>54049</v>
      </c>
      <c r="B683" s="65" t="s">
        <v>29</v>
      </c>
      <c r="C683" s="65" t="s">
        <v>74</v>
      </c>
      <c r="D683" s="66">
        <v>46308</v>
      </c>
      <c r="E683" s="67">
        <v>0.97</v>
      </c>
      <c r="F683" s="65" t="s">
        <v>285</v>
      </c>
      <c r="G683" s="66">
        <v>46307</v>
      </c>
      <c r="H683">
        <v>40525452</v>
      </c>
      <c r="I683">
        <v>10</v>
      </c>
      <c r="J683" s="65" t="s">
        <v>2366</v>
      </c>
      <c r="K683" s="65" t="s">
        <v>1281</v>
      </c>
      <c r="L683" s="66">
        <v>46308</v>
      </c>
      <c r="M683" s="65" t="s">
        <v>287</v>
      </c>
      <c r="N683">
        <v>3003542</v>
      </c>
      <c r="O683" s="65" t="s">
        <v>289</v>
      </c>
      <c r="P683" s="66">
        <v>46308</v>
      </c>
      <c r="Q683" s="31">
        <f t="shared" si="20"/>
        <v>1411</v>
      </c>
      <c r="R683" s="31">
        <f t="shared" si="21"/>
        <v>30</v>
      </c>
      <c r="S683" s="29">
        <f>IF($Q683&lt;Parâmetros!$E$19,$G683-1,$G683)</f>
        <v>46307</v>
      </c>
    </row>
    <row r="684" spans="1:19" ht="15" customHeight="1" x14ac:dyDescent="0.25">
      <c r="A684" s="116">
        <v>54049</v>
      </c>
      <c r="B684" s="65" t="s">
        <v>29</v>
      </c>
      <c r="C684" s="65" t="s">
        <v>74</v>
      </c>
      <c r="D684" s="66">
        <v>46308</v>
      </c>
      <c r="E684" s="67">
        <v>0.99</v>
      </c>
      <c r="F684" s="65" t="s">
        <v>285</v>
      </c>
      <c r="G684" s="66">
        <v>46308</v>
      </c>
      <c r="H684">
        <v>40523224</v>
      </c>
      <c r="I684">
        <v>10</v>
      </c>
      <c r="J684" s="65" t="s">
        <v>2367</v>
      </c>
      <c r="K684" s="65" t="s">
        <v>1038</v>
      </c>
      <c r="L684" s="66">
        <v>46308</v>
      </c>
      <c r="M684" s="65" t="s">
        <v>315</v>
      </c>
      <c r="N684" s="65" t="s">
        <v>793</v>
      </c>
      <c r="O684" s="65" t="s">
        <v>289</v>
      </c>
      <c r="P684" s="66">
        <v>46308</v>
      </c>
      <c r="Q684" s="31">
        <f t="shared" si="20"/>
        <v>30</v>
      </c>
      <c r="R684" s="31">
        <f t="shared" si="21"/>
        <v>90</v>
      </c>
      <c r="S684" s="29">
        <f>IF($Q684&lt;Parâmetros!$E$19,$G684-1,$G684)</f>
        <v>46307</v>
      </c>
    </row>
    <row r="685" spans="1:19" ht="15" customHeight="1" x14ac:dyDescent="0.25">
      <c r="A685" s="116">
        <v>54049</v>
      </c>
      <c r="B685" s="65" t="s">
        <v>29</v>
      </c>
      <c r="C685" s="65" t="s">
        <v>74</v>
      </c>
      <c r="D685" s="66">
        <v>46308</v>
      </c>
      <c r="E685" s="67">
        <v>1</v>
      </c>
      <c r="F685" s="65" t="s">
        <v>285</v>
      </c>
      <c r="G685" s="66">
        <v>46308</v>
      </c>
      <c r="H685">
        <v>40525212</v>
      </c>
      <c r="I685">
        <v>10</v>
      </c>
      <c r="J685" s="65" t="s">
        <v>2368</v>
      </c>
      <c r="K685" s="65" t="s">
        <v>2369</v>
      </c>
      <c r="L685" s="66">
        <v>46308</v>
      </c>
      <c r="M685" s="65" t="s">
        <v>287</v>
      </c>
      <c r="N685" s="65" t="s">
        <v>793</v>
      </c>
      <c r="O685" s="65" t="s">
        <v>289</v>
      </c>
      <c r="P685" s="66">
        <v>46308</v>
      </c>
      <c r="Q685" s="31">
        <f t="shared" si="20"/>
        <v>90</v>
      </c>
      <c r="R685" s="31">
        <f t="shared" si="21"/>
        <v>150</v>
      </c>
      <c r="S685" s="29">
        <f>IF($Q685&lt;Parâmetros!$E$19,$G685-1,$G685)</f>
        <v>46307</v>
      </c>
    </row>
    <row r="686" spans="1:19" ht="15" customHeight="1" x14ac:dyDescent="0.25">
      <c r="A686" s="116">
        <v>54049</v>
      </c>
      <c r="B686" s="65" t="s">
        <v>29</v>
      </c>
      <c r="C686" s="65" t="s">
        <v>74</v>
      </c>
      <c r="D686" s="66">
        <v>46308</v>
      </c>
      <c r="E686" s="67">
        <v>1</v>
      </c>
      <c r="F686" s="65" t="s">
        <v>285</v>
      </c>
      <c r="G686" s="66">
        <v>46308</v>
      </c>
      <c r="H686">
        <v>40523221</v>
      </c>
      <c r="I686">
        <v>10</v>
      </c>
      <c r="J686" s="65" t="s">
        <v>2370</v>
      </c>
      <c r="K686" s="65" t="s">
        <v>2371</v>
      </c>
      <c r="L686" s="66">
        <v>46308</v>
      </c>
      <c r="M686" s="65" t="s">
        <v>315</v>
      </c>
      <c r="N686" s="65" t="s">
        <v>793</v>
      </c>
      <c r="O686" s="65" t="s">
        <v>289</v>
      </c>
      <c r="P686" s="66">
        <v>46308</v>
      </c>
      <c r="Q686" s="31">
        <f t="shared" si="20"/>
        <v>240</v>
      </c>
      <c r="R686" s="31">
        <f t="shared" si="21"/>
        <v>300</v>
      </c>
      <c r="S686" s="29">
        <f>IF($Q686&lt;Parâmetros!$E$19,$G686-1,$G686)</f>
        <v>46307</v>
      </c>
    </row>
    <row r="687" spans="1:19" ht="15" customHeight="1" x14ac:dyDescent="0.25">
      <c r="A687" s="116">
        <v>54049</v>
      </c>
      <c r="B687" s="65" t="s">
        <v>29</v>
      </c>
      <c r="C687" s="65" t="s">
        <v>74</v>
      </c>
      <c r="D687" s="66">
        <v>46308</v>
      </c>
      <c r="E687" s="67">
        <v>0.5</v>
      </c>
      <c r="F687" s="65" t="s">
        <v>285</v>
      </c>
      <c r="G687" s="66">
        <v>46308</v>
      </c>
      <c r="H687">
        <v>40525451</v>
      </c>
      <c r="I687">
        <v>10</v>
      </c>
      <c r="J687" s="65" t="s">
        <v>2372</v>
      </c>
      <c r="K687" s="65" t="s">
        <v>2373</v>
      </c>
      <c r="L687" s="66">
        <v>46308</v>
      </c>
      <c r="M687" s="65" t="s">
        <v>287</v>
      </c>
      <c r="N687" s="65" t="s">
        <v>793</v>
      </c>
      <c r="O687" s="65" t="s">
        <v>289</v>
      </c>
      <c r="P687" s="66">
        <v>46308</v>
      </c>
      <c r="Q687" s="31">
        <f t="shared" si="20"/>
        <v>300</v>
      </c>
      <c r="R687" s="31">
        <f t="shared" si="21"/>
        <v>330</v>
      </c>
      <c r="S687" s="29">
        <f>IF($Q687&lt;Parâmetros!$E$19,$G687-1,$G687)</f>
        <v>46307</v>
      </c>
    </row>
    <row r="688" spans="1:19" ht="15" customHeight="1" x14ac:dyDescent="0.25">
      <c r="A688" s="116">
        <v>54049</v>
      </c>
      <c r="B688" s="65" t="s">
        <v>29</v>
      </c>
      <c r="C688" s="65" t="s">
        <v>74</v>
      </c>
      <c r="D688" s="66">
        <v>46308</v>
      </c>
      <c r="E688" s="67">
        <v>0.5</v>
      </c>
      <c r="F688" s="65" t="s">
        <v>285</v>
      </c>
      <c r="G688" s="66">
        <v>46308</v>
      </c>
      <c r="H688">
        <v>40525453</v>
      </c>
      <c r="I688">
        <v>10</v>
      </c>
      <c r="J688" s="65" t="s">
        <v>2374</v>
      </c>
      <c r="K688" s="65" t="s">
        <v>2375</v>
      </c>
      <c r="L688" s="66">
        <v>46308</v>
      </c>
      <c r="M688" s="65" t="s">
        <v>287</v>
      </c>
      <c r="N688">
        <v>3003750</v>
      </c>
      <c r="O688" s="65" t="s">
        <v>289</v>
      </c>
      <c r="P688" s="66">
        <v>46308</v>
      </c>
      <c r="Q688" s="31">
        <f t="shared" si="20"/>
        <v>330</v>
      </c>
      <c r="R688" s="31">
        <f t="shared" si="21"/>
        <v>360</v>
      </c>
      <c r="S688" s="29">
        <f>IF($Q688&lt;Parâmetros!$E$19,$G688-1,$G688)</f>
        <v>46307</v>
      </c>
    </row>
    <row r="689" spans="1:19" ht="15" customHeight="1" x14ac:dyDescent="0.25">
      <c r="A689" s="116">
        <v>54049</v>
      </c>
      <c r="B689" s="65" t="s">
        <v>29</v>
      </c>
      <c r="C689" s="65" t="s">
        <v>74</v>
      </c>
      <c r="D689" s="66">
        <v>46308</v>
      </c>
      <c r="E689" s="67">
        <v>0.99</v>
      </c>
      <c r="F689" s="65" t="s">
        <v>285</v>
      </c>
      <c r="G689" s="66">
        <v>46308</v>
      </c>
      <c r="H689">
        <v>40523206</v>
      </c>
      <c r="I689">
        <v>10</v>
      </c>
      <c r="J689" s="65" t="s">
        <v>2376</v>
      </c>
      <c r="K689" s="65" t="s">
        <v>2377</v>
      </c>
      <c r="L689" s="66">
        <v>46308</v>
      </c>
      <c r="M689" s="65" t="s">
        <v>315</v>
      </c>
      <c r="N689">
        <v>3006453</v>
      </c>
      <c r="O689" s="65" t="s">
        <v>289</v>
      </c>
      <c r="P689" s="66">
        <v>46308</v>
      </c>
      <c r="Q689" s="31">
        <f t="shared" si="20"/>
        <v>361</v>
      </c>
      <c r="R689" s="31">
        <f t="shared" si="21"/>
        <v>420</v>
      </c>
      <c r="S689" s="29">
        <f>IF($Q689&lt;Parâmetros!$E$19,$G689-1,$G689)</f>
        <v>46307</v>
      </c>
    </row>
    <row r="690" spans="1:19" ht="15" customHeight="1" x14ac:dyDescent="0.25">
      <c r="A690" s="116">
        <v>54161</v>
      </c>
      <c r="B690" s="65" t="s">
        <v>26</v>
      </c>
      <c r="C690" s="65" t="s">
        <v>74</v>
      </c>
      <c r="D690" s="66">
        <v>46300</v>
      </c>
      <c r="E690" s="67">
        <v>1.1299999999999999</v>
      </c>
      <c r="F690" s="65" t="s">
        <v>285</v>
      </c>
      <c r="G690" s="66">
        <v>46299</v>
      </c>
      <c r="H690">
        <v>40521105</v>
      </c>
      <c r="I690">
        <v>10</v>
      </c>
      <c r="J690" s="65" t="s">
        <v>331</v>
      </c>
      <c r="K690" s="65" t="s">
        <v>372</v>
      </c>
      <c r="L690" s="66">
        <v>46299</v>
      </c>
      <c r="M690" s="65" t="s">
        <v>315</v>
      </c>
      <c r="N690" s="65" t="s">
        <v>793</v>
      </c>
      <c r="O690" s="65" t="s">
        <v>289</v>
      </c>
      <c r="P690" s="66">
        <v>46300</v>
      </c>
      <c r="Q690" s="31">
        <f t="shared" si="20"/>
        <v>870</v>
      </c>
      <c r="R690" s="31">
        <f t="shared" si="21"/>
        <v>938</v>
      </c>
      <c r="S690" s="29">
        <f>IF($Q690&lt;Parâmetros!$E$19,$G690-1,$G690)</f>
        <v>46299</v>
      </c>
    </row>
    <row r="691" spans="1:19" ht="15" customHeight="1" x14ac:dyDescent="0.25">
      <c r="A691" s="116">
        <v>54161</v>
      </c>
      <c r="B691" s="65" t="s">
        <v>26</v>
      </c>
      <c r="C691" s="65" t="s">
        <v>74</v>
      </c>
      <c r="D691" s="66">
        <v>46300</v>
      </c>
      <c r="E691" s="67">
        <v>1</v>
      </c>
      <c r="F691" s="65" t="s">
        <v>285</v>
      </c>
      <c r="G691" s="66">
        <v>46300</v>
      </c>
      <c r="H691">
        <v>40521105</v>
      </c>
      <c r="I691">
        <v>10</v>
      </c>
      <c r="J691" s="65" t="s">
        <v>373</v>
      </c>
      <c r="K691" s="65" t="s">
        <v>552</v>
      </c>
      <c r="L691" s="66">
        <v>46300</v>
      </c>
      <c r="M691" s="65" t="s">
        <v>315</v>
      </c>
      <c r="N691" s="65" t="s">
        <v>793</v>
      </c>
      <c r="O691" s="65" t="s">
        <v>289</v>
      </c>
      <c r="P691" s="66">
        <v>46300</v>
      </c>
      <c r="Q691" s="31">
        <f t="shared" si="20"/>
        <v>935</v>
      </c>
      <c r="R691" s="31">
        <f t="shared" si="21"/>
        <v>995</v>
      </c>
      <c r="S691" s="29">
        <f>IF($Q691&lt;Parâmetros!$E$19,$G691-1,$G691)</f>
        <v>46300</v>
      </c>
    </row>
    <row r="692" spans="1:19" ht="15" customHeight="1" x14ac:dyDescent="0.25">
      <c r="A692" s="116">
        <v>54161</v>
      </c>
      <c r="B692" s="65" t="s">
        <v>26</v>
      </c>
      <c r="C692" s="65" t="s">
        <v>74</v>
      </c>
      <c r="D692" s="66">
        <v>46300</v>
      </c>
      <c r="E692" s="67">
        <v>0.56999999999999995</v>
      </c>
      <c r="F692" s="65" t="s">
        <v>285</v>
      </c>
      <c r="G692" s="66">
        <v>46300</v>
      </c>
      <c r="H692">
        <v>40522647</v>
      </c>
      <c r="I692">
        <v>10</v>
      </c>
      <c r="J692" s="65" t="s">
        <v>344</v>
      </c>
      <c r="K692" s="65" t="s">
        <v>602</v>
      </c>
      <c r="L692" s="66">
        <v>46300</v>
      </c>
      <c r="M692" s="65" t="s">
        <v>287</v>
      </c>
      <c r="N692" s="65" t="s">
        <v>793</v>
      </c>
      <c r="O692" s="65" t="s">
        <v>289</v>
      </c>
      <c r="P692" s="66">
        <v>46300</v>
      </c>
      <c r="Q692" s="31">
        <f t="shared" si="20"/>
        <v>996</v>
      </c>
      <c r="R692" s="31">
        <f t="shared" si="21"/>
        <v>1030</v>
      </c>
      <c r="S692" s="29">
        <f>IF($Q692&lt;Parâmetros!$E$19,$G692-1,$G692)</f>
        <v>46300</v>
      </c>
    </row>
    <row r="693" spans="1:19" ht="15" customHeight="1" x14ac:dyDescent="0.25">
      <c r="A693" s="116">
        <v>54161</v>
      </c>
      <c r="B693" s="65" t="s">
        <v>26</v>
      </c>
      <c r="C693" s="65" t="s">
        <v>74</v>
      </c>
      <c r="D693" s="66">
        <v>46300</v>
      </c>
      <c r="E693" s="67">
        <v>0.56999999999999995</v>
      </c>
      <c r="F693" s="65" t="s">
        <v>285</v>
      </c>
      <c r="G693" s="66">
        <v>46300</v>
      </c>
      <c r="H693">
        <v>40522649</v>
      </c>
      <c r="I693">
        <v>10</v>
      </c>
      <c r="J693" s="65" t="s">
        <v>460</v>
      </c>
      <c r="K693" s="65" t="s">
        <v>600</v>
      </c>
      <c r="L693" s="66">
        <v>46300</v>
      </c>
      <c r="M693" s="65" t="s">
        <v>287</v>
      </c>
      <c r="N693" s="65" t="s">
        <v>793</v>
      </c>
      <c r="O693" s="65" t="s">
        <v>289</v>
      </c>
      <c r="P693" s="66">
        <v>46300</v>
      </c>
      <c r="Q693" s="31">
        <f t="shared" si="20"/>
        <v>1031</v>
      </c>
      <c r="R693" s="31">
        <f t="shared" si="21"/>
        <v>1065</v>
      </c>
      <c r="S693" s="29">
        <f>IF($Q693&lt;Parâmetros!$E$19,$G693-1,$G693)</f>
        <v>46300</v>
      </c>
    </row>
    <row r="694" spans="1:19" ht="15" customHeight="1" x14ac:dyDescent="0.25">
      <c r="A694" s="116">
        <v>54161</v>
      </c>
      <c r="B694" s="65" t="s">
        <v>26</v>
      </c>
      <c r="C694" s="65" t="s">
        <v>74</v>
      </c>
      <c r="D694" s="66">
        <v>46300</v>
      </c>
      <c r="E694" s="67">
        <v>0.73</v>
      </c>
      <c r="F694" s="65" t="s">
        <v>285</v>
      </c>
      <c r="G694" s="66">
        <v>46300</v>
      </c>
      <c r="H694">
        <v>40522650</v>
      </c>
      <c r="I694">
        <v>10</v>
      </c>
      <c r="J694" s="65" t="s">
        <v>601</v>
      </c>
      <c r="K694" s="65" t="s">
        <v>589</v>
      </c>
      <c r="L694" s="66">
        <v>46300</v>
      </c>
      <c r="M694" s="65" t="s">
        <v>287</v>
      </c>
      <c r="N694" s="65" t="s">
        <v>793</v>
      </c>
      <c r="O694" s="65" t="s">
        <v>289</v>
      </c>
      <c r="P694" s="66">
        <v>46300</v>
      </c>
      <c r="Q694" s="31">
        <f t="shared" si="20"/>
        <v>1066</v>
      </c>
      <c r="R694" s="31">
        <f t="shared" si="21"/>
        <v>1110</v>
      </c>
      <c r="S694" s="29">
        <f>IF($Q694&lt;Parâmetros!$E$19,$G694-1,$G694)</f>
        <v>46300</v>
      </c>
    </row>
    <row r="695" spans="1:19" ht="15" customHeight="1" x14ac:dyDescent="0.25">
      <c r="A695" s="116">
        <v>54161</v>
      </c>
      <c r="B695" s="65" t="s">
        <v>26</v>
      </c>
      <c r="C695" s="65" t="s">
        <v>74</v>
      </c>
      <c r="D695" s="66">
        <v>46300</v>
      </c>
      <c r="E695" s="67">
        <v>0.82</v>
      </c>
      <c r="F695" s="65" t="s">
        <v>285</v>
      </c>
      <c r="G695" s="66">
        <v>46300</v>
      </c>
      <c r="H695">
        <v>40522649</v>
      </c>
      <c r="I695">
        <v>10</v>
      </c>
      <c r="J695" s="65" t="s">
        <v>590</v>
      </c>
      <c r="K695" s="65" t="s">
        <v>594</v>
      </c>
      <c r="L695" s="66">
        <v>46300</v>
      </c>
      <c r="M695" s="65" t="s">
        <v>287</v>
      </c>
      <c r="N695" s="65" t="s">
        <v>793</v>
      </c>
      <c r="O695" s="65" t="s">
        <v>289</v>
      </c>
      <c r="P695" s="66">
        <v>46300</v>
      </c>
      <c r="Q695" s="31">
        <f t="shared" si="20"/>
        <v>1111</v>
      </c>
      <c r="R695" s="31">
        <f t="shared" si="21"/>
        <v>1160</v>
      </c>
      <c r="S695" s="29">
        <f>IF($Q695&lt;Parâmetros!$E$19,$G695-1,$G695)</f>
        <v>46300</v>
      </c>
    </row>
    <row r="696" spans="1:19" ht="15" customHeight="1" x14ac:dyDescent="0.25">
      <c r="A696" s="116">
        <v>54161</v>
      </c>
      <c r="B696" s="65" t="s">
        <v>26</v>
      </c>
      <c r="C696" s="65" t="s">
        <v>74</v>
      </c>
      <c r="D696" s="66">
        <v>46300</v>
      </c>
      <c r="E696" s="67">
        <v>0.98</v>
      </c>
      <c r="F696" s="65" t="s">
        <v>285</v>
      </c>
      <c r="G696" s="66">
        <v>46300</v>
      </c>
      <c r="H696">
        <v>40521397</v>
      </c>
      <c r="I696">
        <v>10</v>
      </c>
      <c r="J696" s="65" t="s">
        <v>595</v>
      </c>
      <c r="K696" s="65" t="s">
        <v>611</v>
      </c>
      <c r="L696" s="66">
        <v>46300</v>
      </c>
      <c r="M696" s="65" t="s">
        <v>315</v>
      </c>
      <c r="N696" s="65" t="s">
        <v>793</v>
      </c>
      <c r="O696" s="65" t="s">
        <v>289</v>
      </c>
      <c r="P696" s="66">
        <v>46300</v>
      </c>
      <c r="Q696" s="31">
        <f t="shared" si="20"/>
        <v>1161</v>
      </c>
      <c r="R696" s="31">
        <f t="shared" si="21"/>
        <v>1220</v>
      </c>
      <c r="S696" s="29">
        <f>IF($Q696&lt;Parâmetros!$E$19,$G696-1,$G696)</f>
        <v>46300</v>
      </c>
    </row>
    <row r="697" spans="1:19" ht="15" customHeight="1" x14ac:dyDescent="0.25">
      <c r="A697" s="116">
        <v>54161</v>
      </c>
      <c r="B697" s="65" t="s">
        <v>26</v>
      </c>
      <c r="C697" s="65" t="s">
        <v>74</v>
      </c>
      <c r="D697" s="66">
        <v>46300</v>
      </c>
      <c r="E697" s="67">
        <v>0.56999999999999995</v>
      </c>
      <c r="F697" s="65" t="s">
        <v>285</v>
      </c>
      <c r="G697" s="66">
        <v>46300</v>
      </c>
      <c r="H697">
        <v>40520755</v>
      </c>
      <c r="I697">
        <v>20</v>
      </c>
      <c r="J697" s="65" t="s">
        <v>612</v>
      </c>
      <c r="K697" s="65" t="s">
        <v>613</v>
      </c>
      <c r="L697" s="66">
        <v>46300</v>
      </c>
      <c r="M697" s="65" t="s">
        <v>287</v>
      </c>
      <c r="N697" s="65" t="s">
        <v>793</v>
      </c>
      <c r="O697" s="65" t="s">
        <v>289</v>
      </c>
      <c r="P697" s="66">
        <v>46300</v>
      </c>
      <c r="Q697" s="31">
        <f t="shared" si="20"/>
        <v>1221</v>
      </c>
      <c r="R697" s="31">
        <f t="shared" si="21"/>
        <v>1255</v>
      </c>
      <c r="S697" s="29">
        <f>IF($Q697&lt;Parâmetros!$E$19,$G697-1,$G697)</f>
        <v>46300</v>
      </c>
    </row>
    <row r="698" spans="1:19" ht="15" customHeight="1" x14ac:dyDescent="0.25">
      <c r="A698" s="116">
        <v>54161</v>
      </c>
      <c r="B698" s="65" t="s">
        <v>26</v>
      </c>
      <c r="C698" s="65" t="s">
        <v>74</v>
      </c>
      <c r="D698" s="66">
        <v>46300</v>
      </c>
      <c r="E698" s="67">
        <v>0.98</v>
      </c>
      <c r="F698" s="65" t="s">
        <v>285</v>
      </c>
      <c r="G698" s="66">
        <v>46300</v>
      </c>
      <c r="H698">
        <v>40522651</v>
      </c>
      <c r="I698">
        <v>10</v>
      </c>
      <c r="J698" s="65" t="s">
        <v>614</v>
      </c>
      <c r="K698" s="65" t="s">
        <v>587</v>
      </c>
      <c r="L698" s="66">
        <v>46300</v>
      </c>
      <c r="M698" s="65" t="s">
        <v>287</v>
      </c>
      <c r="N698" s="65" t="s">
        <v>793</v>
      </c>
      <c r="O698" s="65" t="s">
        <v>289</v>
      </c>
      <c r="P698" s="66">
        <v>46300</v>
      </c>
      <c r="Q698" s="31">
        <f t="shared" si="20"/>
        <v>1316</v>
      </c>
      <c r="R698" s="31">
        <f t="shared" si="21"/>
        <v>1375</v>
      </c>
      <c r="S698" s="29">
        <f>IF($Q698&lt;Parâmetros!$E$19,$G698-1,$G698)</f>
        <v>46300</v>
      </c>
    </row>
    <row r="699" spans="1:19" ht="15" customHeight="1" x14ac:dyDescent="0.25">
      <c r="A699" s="116">
        <v>54161</v>
      </c>
      <c r="B699" s="65" t="s">
        <v>26</v>
      </c>
      <c r="C699" s="65" t="s">
        <v>74</v>
      </c>
      <c r="D699" s="66">
        <v>46300</v>
      </c>
      <c r="E699" s="67">
        <v>0.56999999999999995</v>
      </c>
      <c r="F699" s="65" t="s">
        <v>285</v>
      </c>
      <c r="G699" s="66">
        <v>46300</v>
      </c>
      <c r="H699">
        <v>40522652</v>
      </c>
      <c r="I699">
        <v>10</v>
      </c>
      <c r="J699" s="65" t="s">
        <v>588</v>
      </c>
      <c r="K699" s="65" t="s">
        <v>371</v>
      </c>
      <c r="L699" s="66">
        <v>46300</v>
      </c>
      <c r="M699" s="65" t="s">
        <v>287</v>
      </c>
      <c r="N699" s="65" t="s">
        <v>793</v>
      </c>
      <c r="O699" s="65" t="s">
        <v>289</v>
      </c>
      <c r="P699" s="66">
        <v>46300</v>
      </c>
      <c r="Q699" s="31">
        <f t="shared" si="20"/>
        <v>1376</v>
      </c>
      <c r="R699" s="31">
        <f t="shared" si="21"/>
        <v>1410</v>
      </c>
      <c r="S699" s="29">
        <f>IF($Q699&lt;Parâmetros!$E$19,$G699-1,$G699)</f>
        <v>46300</v>
      </c>
    </row>
    <row r="700" spans="1:19" ht="15" customHeight="1" x14ac:dyDescent="0.25">
      <c r="A700" s="116">
        <v>54161</v>
      </c>
      <c r="B700" s="65" t="s">
        <v>26</v>
      </c>
      <c r="C700" s="65" t="s">
        <v>74</v>
      </c>
      <c r="D700" s="66">
        <v>46302</v>
      </c>
      <c r="E700" s="67">
        <v>1</v>
      </c>
      <c r="F700" s="65" t="s">
        <v>285</v>
      </c>
      <c r="G700" s="66">
        <v>46301</v>
      </c>
      <c r="H700">
        <v>40521114</v>
      </c>
      <c r="I700">
        <v>10</v>
      </c>
      <c r="J700" s="65" t="s">
        <v>373</v>
      </c>
      <c r="K700" s="65" t="s">
        <v>552</v>
      </c>
      <c r="L700" s="66">
        <v>46301</v>
      </c>
      <c r="M700" s="65" t="s">
        <v>315</v>
      </c>
      <c r="N700" s="65" t="s">
        <v>793</v>
      </c>
      <c r="O700" s="65" t="s">
        <v>289</v>
      </c>
      <c r="P700" s="66">
        <v>46302</v>
      </c>
      <c r="Q700" s="31">
        <f t="shared" si="20"/>
        <v>935</v>
      </c>
      <c r="R700" s="31">
        <f t="shared" si="21"/>
        <v>995</v>
      </c>
      <c r="S700" s="29">
        <f>IF($Q700&lt;Parâmetros!$E$19,$G700-1,$G700)</f>
        <v>46301</v>
      </c>
    </row>
    <row r="701" spans="1:19" ht="15" customHeight="1" x14ac:dyDescent="0.25">
      <c r="A701" s="116">
        <v>54161</v>
      </c>
      <c r="B701" s="65" t="s">
        <v>26</v>
      </c>
      <c r="C701" s="65" t="s">
        <v>74</v>
      </c>
      <c r="D701" s="66">
        <v>46302</v>
      </c>
      <c r="E701" s="67">
        <v>-1</v>
      </c>
      <c r="F701" s="65" t="s">
        <v>285</v>
      </c>
      <c r="G701" s="66">
        <v>46301</v>
      </c>
      <c r="H701">
        <v>40521114</v>
      </c>
      <c r="I701">
        <v>10</v>
      </c>
      <c r="J701" s="65" t="s">
        <v>373</v>
      </c>
      <c r="K701" s="65" t="s">
        <v>552</v>
      </c>
      <c r="L701" s="66">
        <v>46301</v>
      </c>
      <c r="M701" s="65" t="s">
        <v>315</v>
      </c>
      <c r="N701" s="65" t="s">
        <v>793</v>
      </c>
      <c r="O701" s="65" t="s">
        <v>289</v>
      </c>
      <c r="P701" s="66">
        <v>46302</v>
      </c>
      <c r="Q701" s="31">
        <f t="shared" si="20"/>
        <v>935</v>
      </c>
      <c r="R701" s="31">
        <f t="shared" si="21"/>
        <v>995</v>
      </c>
      <c r="S701" s="29">
        <f>IF($Q701&lt;Parâmetros!$E$19,$G701-1,$G701)</f>
        <v>46301</v>
      </c>
    </row>
    <row r="702" spans="1:19" ht="15" customHeight="1" x14ac:dyDescent="0.25">
      <c r="A702" s="116">
        <v>54161</v>
      </c>
      <c r="B702" s="65" t="s">
        <v>26</v>
      </c>
      <c r="C702" s="65" t="s">
        <v>74</v>
      </c>
      <c r="D702" s="66">
        <v>46302</v>
      </c>
      <c r="E702" s="67">
        <v>2</v>
      </c>
      <c r="F702" s="65" t="s">
        <v>285</v>
      </c>
      <c r="G702" s="66">
        <v>46302</v>
      </c>
      <c r="H702">
        <v>40521114</v>
      </c>
      <c r="I702">
        <v>10</v>
      </c>
      <c r="J702" s="65" t="s">
        <v>373</v>
      </c>
      <c r="K702" s="65" t="s">
        <v>610</v>
      </c>
      <c r="L702" s="66">
        <v>46302</v>
      </c>
      <c r="M702" s="65" t="s">
        <v>315</v>
      </c>
      <c r="N702" s="65" t="s">
        <v>793</v>
      </c>
      <c r="O702" s="65" t="s">
        <v>289</v>
      </c>
      <c r="P702" s="66">
        <v>46302</v>
      </c>
      <c r="Q702" s="31">
        <f t="shared" si="20"/>
        <v>935</v>
      </c>
      <c r="R702" s="31">
        <f t="shared" si="21"/>
        <v>1055</v>
      </c>
      <c r="S702" s="29">
        <f>IF($Q702&lt;Parâmetros!$E$19,$G702-1,$G702)</f>
        <v>46302</v>
      </c>
    </row>
    <row r="703" spans="1:19" ht="15" customHeight="1" x14ac:dyDescent="0.25">
      <c r="A703" s="116">
        <v>54161</v>
      </c>
      <c r="B703" s="65" t="s">
        <v>26</v>
      </c>
      <c r="C703" s="65" t="s">
        <v>74</v>
      </c>
      <c r="D703" s="66">
        <v>46302</v>
      </c>
      <c r="E703" s="67">
        <v>-2</v>
      </c>
      <c r="F703" s="65" t="s">
        <v>285</v>
      </c>
      <c r="G703" s="66">
        <v>46302</v>
      </c>
      <c r="H703">
        <v>40521114</v>
      </c>
      <c r="I703">
        <v>10</v>
      </c>
      <c r="J703" s="65" t="s">
        <v>373</v>
      </c>
      <c r="K703" s="65" t="s">
        <v>610</v>
      </c>
      <c r="L703" s="66">
        <v>46302</v>
      </c>
      <c r="M703" s="65" t="s">
        <v>315</v>
      </c>
      <c r="N703" s="65" t="s">
        <v>793</v>
      </c>
      <c r="O703" s="65" t="s">
        <v>289</v>
      </c>
      <c r="P703" s="66">
        <v>46302</v>
      </c>
      <c r="Q703" s="31">
        <f t="shared" si="20"/>
        <v>935</v>
      </c>
      <c r="R703" s="31">
        <f t="shared" si="21"/>
        <v>1055</v>
      </c>
      <c r="S703" s="29">
        <f>IF($Q703&lt;Parâmetros!$E$19,$G703-1,$G703)</f>
        <v>46302</v>
      </c>
    </row>
    <row r="704" spans="1:19" ht="15" customHeight="1" x14ac:dyDescent="0.25">
      <c r="A704" s="116">
        <v>54161</v>
      </c>
      <c r="B704" s="65" t="s">
        <v>26</v>
      </c>
      <c r="C704" s="65" t="s">
        <v>74</v>
      </c>
      <c r="D704" s="66">
        <v>46302</v>
      </c>
      <c r="E704" s="67">
        <v>1</v>
      </c>
      <c r="F704" s="65" t="s">
        <v>285</v>
      </c>
      <c r="G704" s="66">
        <v>46302</v>
      </c>
      <c r="H704">
        <v>40521114</v>
      </c>
      <c r="I704">
        <v>10</v>
      </c>
      <c r="J704" s="65" t="s">
        <v>373</v>
      </c>
      <c r="K704" s="65" t="s">
        <v>552</v>
      </c>
      <c r="L704" s="66">
        <v>46302</v>
      </c>
      <c r="M704" s="65" t="s">
        <v>315</v>
      </c>
      <c r="N704" s="65" t="s">
        <v>793</v>
      </c>
      <c r="O704" s="65" t="s">
        <v>289</v>
      </c>
      <c r="P704" s="66">
        <v>46302</v>
      </c>
      <c r="Q704" s="31">
        <f t="shared" ref="Q704:Q767" si="22">IFERROR(VALUE(LEFT($J704,2))*60+VALUE(MID($J704,4,2)),9999)</f>
        <v>935</v>
      </c>
      <c r="R704" s="31">
        <f t="shared" ref="R704:R767" si="23">IFERROR(VALUE(LEFT($K704,2))*60+VALUE(MID($K704,4,2)),"")</f>
        <v>995</v>
      </c>
      <c r="S704" s="29">
        <f>IF($Q704&lt;Parâmetros!$E$19,$G704-1,$G704)</f>
        <v>46302</v>
      </c>
    </row>
    <row r="705" spans="1:19" ht="15" customHeight="1" x14ac:dyDescent="0.25">
      <c r="A705" s="116">
        <v>54161</v>
      </c>
      <c r="B705" s="65" t="s">
        <v>26</v>
      </c>
      <c r="C705" s="65" t="s">
        <v>74</v>
      </c>
      <c r="D705" s="66">
        <v>46302</v>
      </c>
      <c r="E705" s="67">
        <v>0.56999999999999995</v>
      </c>
      <c r="F705" s="65" t="s">
        <v>285</v>
      </c>
      <c r="G705" s="66">
        <v>46302</v>
      </c>
      <c r="H705">
        <v>40523372</v>
      </c>
      <c r="I705">
        <v>10</v>
      </c>
      <c r="J705" s="65" t="s">
        <v>344</v>
      </c>
      <c r="K705" s="65" t="s">
        <v>602</v>
      </c>
      <c r="L705" s="66">
        <v>46302</v>
      </c>
      <c r="M705" s="65" t="s">
        <v>287</v>
      </c>
      <c r="N705" s="65" t="s">
        <v>793</v>
      </c>
      <c r="O705" s="65" t="s">
        <v>289</v>
      </c>
      <c r="P705" s="66">
        <v>46302</v>
      </c>
      <c r="Q705" s="31">
        <f t="shared" si="22"/>
        <v>996</v>
      </c>
      <c r="R705" s="31">
        <f t="shared" si="23"/>
        <v>1030</v>
      </c>
      <c r="S705" s="29">
        <f>IF($Q705&lt;Parâmetros!$E$19,$G705-1,$G705)</f>
        <v>46302</v>
      </c>
    </row>
    <row r="706" spans="1:19" ht="15" customHeight="1" x14ac:dyDescent="0.25">
      <c r="A706" s="116">
        <v>54161</v>
      </c>
      <c r="B706" s="65" t="s">
        <v>26</v>
      </c>
      <c r="C706" s="65" t="s">
        <v>74</v>
      </c>
      <c r="D706" s="66">
        <v>46302</v>
      </c>
      <c r="E706" s="67">
        <v>0.56999999999999995</v>
      </c>
      <c r="F706" s="65" t="s">
        <v>285</v>
      </c>
      <c r="G706" s="66">
        <v>46302</v>
      </c>
      <c r="H706">
        <v>40523163</v>
      </c>
      <c r="I706">
        <v>10</v>
      </c>
      <c r="J706" s="65" t="s">
        <v>460</v>
      </c>
      <c r="K706" s="65" t="s">
        <v>600</v>
      </c>
      <c r="L706" s="66">
        <v>46302</v>
      </c>
      <c r="M706" s="65" t="s">
        <v>287</v>
      </c>
      <c r="N706" s="65" t="s">
        <v>793</v>
      </c>
      <c r="O706" s="65" t="s">
        <v>289</v>
      </c>
      <c r="P706" s="66">
        <v>46302</v>
      </c>
      <c r="Q706" s="31">
        <f t="shared" si="22"/>
        <v>1031</v>
      </c>
      <c r="R706" s="31">
        <f t="shared" si="23"/>
        <v>1065</v>
      </c>
      <c r="S706" s="29">
        <f>IF($Q706&lt;Parâmetros!$E$19,$G706-1,$G706)</f>
        <v>46302</v>
      </c>
    </row>
    <row r="707" spans="1:19" ht="15" customHeight="1" x14ac:dyDescent="0.25">
      <c r="A707" s="116">
        <v>54161</v>
      </c>
      <c r="B707" s="65" t="s">
        <v>26</v>
      </c>
      <c r="C707" s="65" t="s">
        <v>74</v>
      </c>
      <c r="D707" s="66">
        <v>46302</v>
      </c>
      <c r="E707" s="67">
        <v>0.56999999999999995</v>
      </c>
      <c r="F707" s="65" t="s">
        <v>285</v>
      </c>
      <c r="G707" s="66">
        <v>46302</v>
      </c>
      <c r="H707">
        <v>40523373</v>
      </c>
      <c r="I707">
        <v>20</v>
      </c>
      <c r="J707" s="65" t="s">
        <v>601</v>
      </c>
      <c r="K707" s="65" t="s">
        <v>495</v>
      </c>
      <c r="L707" s="66">
        <v>46302</v>
      </c>
      <c r="M707" s="65" t="s">
        <v>287</v>
      </c>
      <c r="N707" s="65" t="s">
        <v>793</v>
      </c>
      <c r="O707" s="65" t="s">
        <v>289</v>
      </c>
      <c r="P707" s="66">
        <v>46302</v>
      </c>
      <c r="Q707" s="31">
        <f t="shared" si="22"/>
        <v>1066</v>
      </c>
      <c r="R707" s="31">
        <f t="shared" si="23"/>
        <v>1100</v>
      </c>
      <c r="S707" s="29">
        <f>IF($Q707&lt;Parâmetros!$E$19,$G707-1,$G707)</f>
        <v>46302</v>
      </c>
    </row>
    <row r="708" spans="1:19" ht="15" customHeight="1" x14ac:dyDescent="0.25">
      <c r="A708" s="116">
        <v>54161</v>
      </c>
      <c r="B708" s="65" t="s">
        <v>26</v>
      </c>
      <c r="C708" s="65" t="s">
        <v>74</v>
      </c>
      <c r="D708" s="66">
        <v>46302</v>
      </c>
      <c r="E708" s="67">
        <v>0.56999999999999995</v>
      </c>
      <c r="F708" s="65" t="s">
        <v>285</v>
      </c>
      <c r="G708" s="66">
        <v>46302</v>
      </c>
      <c r="H708">
        <v>40523374</v>
      </c>
      <c r="I708">
        <v>10</v>
      </c>
      <c r="J708" s="65" t="s">
        <v>599</v>
      </c>
      <c r="K708" s="65" t="s">
        <v>607</v>
      </c>
      <c r="L708" s="66">
        <v>46302</v>
      </c>
      <c r="M708" s="65" t="s">
        <v>287</v>
      </c>
      <c r="N708" s="65" t="s">
        <v>793</v>
      </c>
      <c r="O708" s="65" t="s">
        <v>289</v>
      </c>
      <c r="P708" s="66">
        <v>46302</v>
      </c>
      <c r="Q708" s="31">
        <f t="shared" si="22"/>
        <v>1101</v>
      </c>
      <c r="R708" s="31">
        <f t="shared" si="23"/>
        <v>1135</v>
      </c>
      <c r="S708" s="29">
        <f>IF($Q708&lt;Parâmetros!$E$19,$G708-1,$G708)</f>
        <v>46302</v>
      </c>
    </row>
    <row r="709" spans="1:19" ht="15" customHeight="1" x14ac:dyDescent="0.25">
      <c r="A709" s="116">
        <v>54161</v>
      </c>
      <c r="B709" s="65" t="s">
        <v>26</v>
      </c>
      <c r="C709" s="65" t="s">
        <v>74</v>
      </c>
      <c r="D709" s="66">
        <v>46302</v>
      </c>
      <c r="E709" s="67">
        <v>0.56999999999999995</v>
      </c>
      <c r="F709" s="65" t="s">
        <v>285</v>
      </c>
      <c r="G709" s="66">
        <v>46302</v>
      </c>
      <c r="H709">
        <v>40523375</v>
      </c>
      <c r="I709">
        <v>10</v>
      </c>
      <c r="J709" s="65" t="s">
        <v>1044</v>
      </c>
      <c r="K709" s="65" t="s">
        <v>585</v>
      </c>
      <c r="L709" s="66">
        <v>46302</v>
      </c>
      <c r="M709" s="65" t="s">
        <v>287</v>
      </c>
      <c r="N709" s="65" t="s">
        <v>793</v>
      </c>
      <c r="O709" s="65" t="s">
        <v>289</v>
      </c>
      <c r="P709" s="66">
        <v>46302</v>
      </c>
      <c r="Q709" s="31">
        <f t="shared" si="22"/>
        <v>1136</v>
      </c>
      <c r="R709" s="31">
        <f t="shared" si="23"/>
        <v>1170</v>
      </c>
      <c r="S709" s="29">
        <f>IF($Q709&lt;Parâmetros!$E$19,$G709-1,$G709)</f>
        <v>46302</v>
      </c>
    </row>
    <row r="710" spans="1:19" ht="15" customHeight="1" x14ac:dyDescent="0.25">
      <c r="A710" s="116">
        <v>54161</v>
      </c>
      <c r="B710" s="65" t="s">
        <v>26</v>
      </c>
      <c r="C710" s="65" t="s">
        <v>74</v>
      </c>
      <c r="D710" s="66">
        <v>46302</v>
      </c>
      <c r="E710" s="67">
        <v>0.56999999999999995</v>
      </c>
      <c r="F710" s="65" t="s">
        <v>285</v>
      </c>
      <c r="G710" s="66">
        <v>46302</v>
      </c>
      <c r="H710">
        <v>40523376</v>
      </c>
      <c r="I710">
        <v>10</v>
      </c>
      <c r="J710" s="65" t="s">
        <v>586</v>
      </c>
      <c r="K710" s="65" t="s">
        <v>603</v>
      </c>
      <c r="L710" s="66">
        <v>46302</v>
      </c>
      <c r="M710" s="65" t="s">
        <v>287</v>
      </c>
      <c r="N710" s="65" t="s">
        <v>793</v>
      </c>
      <c r="O710" s="65" t="s">
        <v>289</v>
      </c>
      <c r="P710" s="66">
        <v>46302</v>
      </c>
      <c r="Q710" s="31">
        <f t="shared" si="22"/>
        <v>1171</v>
      </c>
      <c r="R710" s="31">
        <f t="shared" si="23"/>
        <v>1205</v>
      </c>
      <c r="S710" s="29">
        <f>IF($Q710&lt;Parâmetros!$E$19,$G710-1,$G710)</f>
        <v>46302</v>
      </c>
    </row>
    <row r="711" spans="1:19" ht="15" customHeight="1" x14ac:dyDescent="0.25">
      <c r="A711" s="116">
        <v>54161</v>
      </c>
      <c r="B711" s="65" t="s">
        <v>26</v>
      </c>
      <c r="C711" s="65" t="s">
        <v>74</v>
      </c>
      <c r="D711" s="66">
        <v>46302</v>
      </c>
      <c r="E711" s="67">
        <v>0.98</v>
      </c>
      <c r="F711" s="65" t="s">
        <v>285</v>
      </c>
      <c r="G711" s="66">
        <v>46302</v>
      </c>
      <c r="H711">
        <v>40521397</v>
      </c>
      <c r="I711">
        <v>10</v>
      </c>
      <c r="J711" s="65" t="s">
        <v>1045</v>
      </c>
      <c r="K711" s="65" t="s">
        <v>656</v>
      </c>
      <c r="L711" s="66">
        <v>46302</v>
      </c>
      <c r="M711" s="65" t="s">
        <v>315</v>
      </c>
      <c r="N711" s="65" t="s">
        <v>793</v>
      </c>
      <c r="O711" s="65" t="s">
        <v>289</v>
      </c>
      <c r="P711" s="66">
        <v>46302</v>
      </c>
      <c r="Q711" s="31">
        <f t="shared" si="22"/>
        <v>1206</v>
      </c>
      <c r="R711" s="31">
        <f t="shared" si="23"/>
        <v>1265</v>
      </c>
      <c r="S711" s="29">
        <f>IF($Q711&lt;Parâmetros!$E$19,$G711-1,$G711)</f>
        <v>46302</v>
      </c>
    </row>
    <row r="712" spans="1:19" ht="15" customHeight="1" x14ac:dyDescent="0.25">
      <c r="A712" s="116">
        <v>54161</v>
      </c>
      <c r="B712" s="65" t="s">
        <v>26</v>
      </c>
      <c r="C712" s="65" t="s">
        <v>74</v>
      </c>
      <c r="D712" s="66">
        <v>46302</v>
      </c>
      <c r="E712" s="67">
        <v>0.65</v>
      </c>
      <c r="F712" s="65" t="s">
        <v>285</v>
      </c>
      <c r="G712" s="66">
        <v>46302</v>
      </c>
      <c r="H712">
        <v>40523380</v>
      </c>
      <c r="I712">
        <v>10</v>
      </c>
      <c r="J712" s="65" t="s">
        <v>596</v>
      </c>
      <c r="K712" s="65" t="s">
        <v>604</v>
      </c>
      <c r="L712" s="66">
        <v>46302</v>
      </c>
      <c r="M712" s="65" t="s">
        <v>287</v>
      </c>
      <c r="N712" s="65" t="s">
        <v>793</v>
      </c>
      <c r="O712" s="65" t="s">
        <v>289</v>
      </c>
      <c r="P712" s="66">
        <v>46302</v>
      </c>
      <c r="Q712" s="31">
        <f t="shared" si="22"/>
        <v>1326</v>
      </c>
      <c r="R712" s="31">
        <f t="shared" si="23"/>
        <v>1365</v>
      </c>
      <c r="S712" s="29">
        <f>IF($Q712&lt;Parâmetros!$E$19,$G712-1,$G712)</f>
        <v>46302</v>
      </c>
    </row>
    <row r="713" spans="1:19" ht="15" customHeight="1" x14ac:dyDescent="0.25">
      <c r="A713" s="116">
        <v>54161</v>
      </c>
      <c r="B713" s="65" t="s">
        <v>26</v>
      </c>
      <c r="C713" s="65" t="s">
        <v>74</v>
      </c>
      <c r="D713" s="66">
        <v>46302</v>
      </c>
      <c r="E713" s="67">
        <v>0.72</v>
      </c>
      <c r="F713" s="65" t="s">
        <v>285</v>
      </c>
      <c r="G713" s="66">
        <v>46302</v>
      </c>
      <c r="H713">
        <v>40523340</v>
      </c>
      <c r="I713">
        <v>20</v>
      </c>
      <c r="J713" s="65" t="s">
        <v>654</v>
      </c>
      <c r="K713" s="65" t="s">
        <v>371</v>
      </c>
      <c r="L713" s="66">
        <v>46302</v>
      </c>
      <c r="M713" s="65" t="s">
        <v>287</v>
      </c>
      <c r="N713" s="65" t="s">
        <v>793</v>
      </c>
      <c r="O713" s="65" t="s">
        <v>289</v>
      </c>
      <c r="P713" s="66">
        <v>46302</v>
      </c>
      <c r="Q713" s="31">
        <f t="shared" si="22"/>
        <v>1367</v>
      </c>
      <c r="R713" s="31">
        <f t="shared" si="23"/>
        <v>1410</v>
      </c>
      <c r="S713" s="29">
        <f>IF($Q713&lt;Parâmetros!$E$19,$G713-1,$G713)</f>
        <v>46302</v>
      </c>
    </row>
    <row r="714" spans="1:19" ht="15" customHeight="1" x14ac:dyDescent="0.25">
      <c r="A714" s="116">
        <v>54161</v>
      </c>
      <c r="B714" s="65" t="s">
        <v>26</v>
      </c>
      <c r="C714" s="65" t="s">
        <v>74</v>
      </c>
      <c r="D714" s="66">
        <v>46305</v>
      </c>
      <c r="E714" s="67">
        <v>0.98</v>
      </c>
      <c r="F714" s="65" t="s">
        <v>285</v>
      </c>
      <c r="G714" s="66">
        <v>46303</v>
      </c>
      <c r="H714">
        <v>40521120</v>
      </c>
      <c r="I714">
        <v>10</v>
      </c>
      <c r="J714" s="65" t="s">
        <v>373</v>
      </c>
      <c r="K714" s="65" t="s">
        <v>658</v>
      </c>
      <c r="L714" s="66">
        <v>46303</v>
      </c>
      <c r="M714" s="65" t="s">
        <v>315</v>
      </c>
      <c r="N714" s="65" t="s">
        <v>793</v>
      </c>
      <c r="O714" s="65" t="s">
        <v>289</v>
      </c>
      <c r="P714" s="66">
        <v>46305</v>
      </c>
      <c r="Q714" s="31">
        <f t="shared" si="22"/>
        <v>935</v>
      </c>
      <c r="R714" s="31">
        <f t="shared" si="23"/>
        <v>994</v>
      </c>
      <c r="S714" s="29">
        <f>IF($Q714&lt;Parâmetros!$E$19,$G714-1,$G714)</f>
        <v>46303</v>
      </c>
    </row>
    <row r="715" spans="1:19" ht="15" customHeight="1" x14ac:dyDescent="0.25">
      <c r="A715" s="116">
        <v>54161</v>
      </c>
      <c r="B715" s="65" t="s">
        <v>26</v>
      </c>
      <c r="C715" s="65" t="s">
        <v>74</v>
      </c>
      <c r="D715" s="66">
        <v>46305</v>
      </c>
      <c r="E715" s="67">
        <v>0.56999999999999995</v>
      </c>
      <c r="F715" s="65" t="s">
        <v>285</v>
      </c>
      <c r="G715" s="66">
        <v>46303</v>
      </c>
      <c r="H715">
        <v>40523821</v>
      </c>
      <c r="I715">
        <v>10</v>
      </c>
      <c r="J715" s="65" t="s">
        <v>552</v>
      </c>
      <c r="K715" s="65" t="s">
        <v>1990</v>
      </c>
      <c r="L715" s="66">
        <v>46303</v>
      </c>
      <c r="M715" s="65" t="s">
        <v>287</v>
      </c>
      <c r="N715" s="65" t="s">
        <v>793</v>
      </c>
      <c r="O715" s="65" t="s">
        <v>289</v>
      </c>
      <c r="P715" s="66">
        <v>46305</v>
      </c>
      <c r="Q715" s="31">
        <f t="shared" si="22"/>
        <v>995</v>
      </c>
      <c r="R715" s="31">
        <f t="shared" si="23"/>
        <v>1029</v>
      </c>
      <c r="S715" s="29">
        <f>IF($Q715&lt;Parâmetros!$E$19,$G715-1,$G715)</f>
        <v>46303</v>
      </c>
    </row>
    <row r="716" spans="1:19" ht="15" customHeight="1" x14ac:dyDescent="0.25">
      <c r="A716" s="116">
        <v>54161</v>
      </c>
      <c r="B716" s="65" t="s">
        <v>26</v>
      </c>
      <c r="C716" s="65" t="s">
        <v>74</v>
      </c>
      <c r="D716" s="66">
        <v>46305</v>
      </c>
      <c r="E716" s="67">
        <v>0.56999999999999995</v>
      </c>
      <c r="F716" s="65" t="s">
        <v>285</v>
      </c>
      <c r="G716" s="66">
        <v>46303</v>
      </c>
      <c r="H716">
        <v>40523822</v>
      </c>
      <c r="I716">
        <v>20</v>
      </c>
      <c r="J716" s="65" t="s">
        <v>602</v>
      </c>
      <c r="K716" s="65" t="s">
        <v>1322</v>
      </c>
      <c r="L716" s="66">
        <v>46303</v>
      </c>
      <c r="M716" s="65" t="s">
        <v>287</v>
      </c>
      <c r="N716" s="65" t="s">
        <v>793</v>
      </c>
      <c r="O716" s="65" t="s">
        <v>289</v>
      </c>
      <c r="P716" s="66">
        <v>46305</v>
      </c>
      <c r="Q716" s="31">
        <f t="shared" si="22"/>
        <v>1030</v>
      </c>
      <c r="R716" s="31">
        <f t="shared" si="23"/>
        <v>1064</v>
      </c>
      <c r="S716" s="29">
        <f>IF($Q716&lt;Parâmetros!$E$19,$G716-1,$G716)</f>
        <v>46303</v>
      </c>
    </row>
    <row r="717" spans="1:19" ht="15" customHeight="1" x14ac:dyDescent="0.25">
      <c r="A717" s="116">
        <v>54161</v>
      </c>
      <c r="B717" s="65" t="s">
        <v>26</v>
      </c>
      <c r="C717" s="65" t="s">
        <v>74</v>
      </c>
      <c r="D717" s="66">
        <v>46305</v>
      </c>
      <c r="E717" s="67">
        <v>0.56999999999999995</v>
      </c>
      <c r="F717" s="65" t="s">
        <v>285</v>
      </c>
      <c r="G717" s="66">
        <v>46303</v>
      </c>
      <c r="H717">
        <v>40522899</v>
      </c>
      <c r="I717">
        <v>30</v>
      </c>
      <c r="J717" s="65" t="s">
        <v>600</v>
      </c>
      <c r="K717" s="65" t="s">
        <v>1991</v>
      </c>
      <c r="L717" s="66">
        <v>46303</v>
      </c>
      <c r="M717" s="65" t="s">
        <v>287</v>
      </c>
      <c r="N717" s="65" t="s">
        <v>793</v>
      </c>
      <c r="O717" s="65" t="s">
        <v>289</v>
      </c>
      <c r="P717" s="66">
        <v>46305</v>
      </c>
      <c r="Q717" s="31">
        <f t="shared" si="22"/>
        <v>1065</v>
      </c>
      <c r="R717" s="31">
        <f t="shared" si="23"/>
        <v>1099</v>
      </c>
      <c r="S717" s="29">
        <f>IF($Q717&lt;Parâmetros!$E$19,$G717-1,$G717)</f>
        <v>46303</v>
      </c>
    </row>
    <row r="718" spans="1:19" ht="15" customHeight="1" x14ac:dyDescent="0.25">
      <c r="A718" s="116">
        <v>54161</v>
      </c>
      <c r="B718" s="65" t="s">
        <v>26</v>
      </c>
      <c r="C718" s="65" t="s">
        <v>74</v>
      </c>
      <c r="D718" s="66">
        <v>46305</v>
      </c>
      <c r="E718" s="67">
        <v>1.32</v>
      </c>
      <c r="F718" s="65" t="s">
        <v>285</v>
      </c>
      <c r="G718" s="66">
        <v>46303</v>
      </c>
      <c r="H718">
        <v>40523825</v>
      </c>
      <c r="I718">
        <v>20</v>
      </c>
      <c r="J718" s="65" t="s">
        <v>495</v>
      </c>
      <c r="K718" s="65" t="s">
        <v>1992</v>
      </c>
      <c r="L718" s="66">
        <v>46303</v>
      </c>
      <c r="M718" s="65" t="s">
        <v>287</v>
      </c>
      <c r="N718" s="65" t="s">
        <v>793</v>
      </c>
      <c r="O718" s="65" t="s">
        <v>289</v>
      </c>
      <c r="P718" s="66">
        <v>46305</v>
      </c>
      <c r="Q718" s="31">
        <f t="shared" si="22"/>
        <v>1100</v>
      </c>
      <c r="R718" s="31">
        <f t="shared" si="23"/>
        <v>1179</v>
      </c>
      <c r="S718" s="29">
        <f>IF($Q718&lt;Parâmetros!$E$19,$G718-1,$G718)</f>
        <v>46303</v>
      </c>
    </row>
    <row r="719" spans="1:19" ht="15" customHeight="1" x14ac:dyDescent="0.25">
      <c r="A719" s="116">
        <v>54161</v>
      </c>
      <c r="B719" s="65" t="s">
        <v>26</v>
      </c>
      <c r="C719" s="65" t="s">
        <v>74</v>
      </c>
      <c r="D719" s="66">
        <v>46305</v>
      </c>
      <c r="E719" s="67">
        <v>0.48</v>
      </c>
      <c r="F719" s="65" t="s">
        <v>285</v>
      </c>
      <c r="G719" s="66">
        <v>46303</v>
      </c>
      <c r="H719">
        <v>40524612</v>
      </c>
      <c r="I719">
        <v>10</v>
      </c>
      <c r="J719" s="65" t="s">
        <v>609</v>
      </c>
      <c r="K719" s="65" t="s">
        <v>1993</v>
      </c>
      <c r="L719" s="66">
        <v>46303</v>
      </c>
      <c r="M719" s="65" t="s">
        <v>287</v>
      </c>
      <c r="N719" s="65" t="s">
        <v>793</v>
      </c>
      <c r="O719" s="65" t="s">
        <v>289</v>
      </c>
      <c r="P719" s="66">
        <v>46305</v>
      </c>
      <c r="Q719" s="31">
        <f t="shared" si="22"/>
        <v>1180</v>
      </c>
      <c r="R719" s="31">
        <f t="shared" si="23"/>
        <v>1209</v>
      </c>
      <c r="S719" s="29">
        <f>IF($Q719&lt;Parâmetros!$E$19,$G719-1,$G719)</f>
        <v>46303</v>
      </c>
    </row>
    <row r="720" spans="1:19" ht="15" customHeight="1" x14ac:dyDescent="0.25">
      <c r="A720" s="116">
        <v>54161</v>
      </c>
      <c r="B720" s="65" t="s">
        <v>26</v>
      </c>
      <c r="C720" s="65" t="s">
        <v>74</v>
      </c>
      <c r="D720" s="66">
        <v>46305</v>
      </c>
      <c r="E720" s="67">
        <v>0.48</v>
      </c>
      <c r="F720" s="65" t="s">
        <v>285</v>
      </c>
      <c r="G720" s="66">
        <v>46303</v>
      </c>
      <c r="H720">
        <v>40523823</v>
      </c>
      <c r="I720">
        <v>20</v>
      </c>
      <c r="J720" s="65" t="s">
        <v>1994</v>
      </c>
      <c r="K720" s="65" t="s">
        <v>1995</v>
      </c>
      <c r="L720" s="66">
        <v>46303</v>
      </c>
      <c r="M720" s="65" t="s">
        <v>287</v>
      </c>
      <c r="N720" s="65" t="s">
        <v>793</v>
      </c>
      <c r="O720" s="65" t="s">
        <v>289</v>
      </c>
      <c r="P720" s="66">
        <v>46305</v>
      </c>
      <c r="Q720" s="31">
        <f t="shared" si="22"/>
        <v>1210</v>
      </c>
      <c r="R720" s="31">
        <f t="shared" si="23"/>
        <v>1239</v>
      </c>
      <c r="S720" s="29">
        <f>IF($Q720&lt;Parâmetros!$E$19,$G720-1,$G720)</f>
        <v>46303</v>
      </c>
    </row>
    <row r="721" spans="1:19" ht="15" customHeight="1" x14ac:dyDescent="0.25">
      <c r="A721" s="116">
        <v>54161</v>
      </c>
      <c r="B721" s="65" t="s">
        <v>26</v>
      </c>
      <c r="C721" s="65" t="s">
        <v>74</v>
      </c>
      <c r="D721" s="66">
        <v>46305</v>
      </c>
      <c r="E721" s="67">
        <v>0.32</v>
      </c>
      <c r="F721" s="65" t="s">
        <v>285</v>
      </c>
      <c r="G721" s="66">
        <v>46303</v>
      </c>
      <c r="H721">
        <v>40523824</v>
      </c>
      <c r="I721">
        <v>10</v>
      </c>
      <c r="J721" s="65" t="s">
        <v>592</v>
      </c>
      <c r="K721" s="65" t="s">
        <v>1996</v>
      </c>
      <c r="L721" s="66">
        <v>46303</v>
      </c>
      <c r="M721" s="65" t="s">
        <v>287</v>
      </c>
      <c r="N721" s="65" t="s">
        <v>793</v>
      </c>
      <c r="O721" s="65" t="s">
        <v>289</v>
      </c>
      <c r="P721" s="66">
        <v>46305</v>
      </c>
      <c r="Q721" s="31">
        <f t="shared" si="22"/>
        <v>1300</v>
      </c>
      <c r="R721" s="31">
        <f t="shared" si="23"/>
        <v>1319</v>
      </c>
      <c r="S721" s="29">
        <f>IF($Q721&lt;Parâmetros!$E$19,$G721-1,$G721)</f>
        <v>46303</v>
      </c>
    </row>
    <row r="722" spans="1:19" ht="15" customHeight="1" x14ac:dyDescent="0.25">
      <c r="A722" s="116">
        <v>54161</v>
      </c>
      <c r="B722" s="65" t="s">
        <v>26</v>
      </c>
      <c r="C722" s="65" t="s">
        <v>74</v>
      </c>
      <c r="D722" s="66">
        <v>46305</v>
      </c>
      <c r="E722" s="67">
        <v>0.82</v>
      </c>
      <c r="F722" s="65" t="s">
        <v>285</v>
      </c>
      <c r="G722" s="66">
        <v>46303</v>
      </c>
      <c r="H722">
        <v>40523825</v>
      </c>
      <c r="I722">
        <v>20</v>
      </c>
      <c r="J722" s="65" t="s">
        <v>1179</v>
      </c>
      <c r="K722" s="65" t="s">
        <v>1997</v>
      </c>
      <c r="L722" s="66">
        <v>46303</v>
      </c>
      <c r="M722" s="65" t="s">
        <v>287</v>
      </c>
      <c r="N722" s="65" t="s">
        <v>793</v>
      </c>
      <c r="O722" s="65" t="s">
        <v>289</v>
      </c>
      <c r="P722" s="66">
        <v>46305</v>
      </c>
      <c r="Q722" s="31">
        <f t="shared" si="22"/>
        <v>1320</v>
      </c>
      <c r="R722" s="31">
        <f t="shared" si="23"/>
        <v>1369</v>
      </c>
      <c r="S722" s="29">
        <f>IF($Q722&lt;Parâmetros!$E$19,$G722-1,$G722)</f>
        <v>46303</v>
      </c>
    </row>
    <row r="723" spans="1:19" ht="15" customHeight="1" x14ac:dyDescent="0.25">
      <c r="A723" s="116">
        <v>54161</v>
      </c>
      <c r="B723" s="65" t="s">
        <v>26</v>
      </c>
      <c r="C723" s="65" t="s">
        <v>74</v>
      </c>
      <c r="D723" s="66">
        <v>46305</v>
      </c>
      <c r="E723" s="67">
        <v>0.67</v>
      </c>
      <c r="F723" s="65" t="s">
        <v>285</v>
      </c>
      <c r="G723" s="66">
        <v>46303</v>
      </c>
      <c r="H723">
        <v>40523816</v>
      </c>
      <c r="I723">
        <v>10</v>
      </c>
      <c r="J723" s="65" t="s">
        <v>1329</v>
      </c>
      <c r="K723" s="65" t="s">
        <v>371</v>
      </c>
      <c r="L723" s="66">
        <v>46303</v>
      </c>
      <c r="M723" s="65" t="s">
        <v>287</v>
      </c>
      <c r="N723" s="65" t="s">
        <v>793</v>
      </c>
      <c r="O723" s="65" t="s">
        <v>289</v>
      </c>
      <c r="P723" s="66">
        <v>46305</v>
      </c>
      <c r="Q723" s="31">
        <f t="shared" si="22"/>
        <v>1370</v>
      </c>
      <c r="R723" s="31">
        <f t="shared" si="23"/>
        <v>1410</v>
      </c>
      <c r="S723" s="29">
        <f>IF($Q723&lt;Parâmetros!$E$19,$G723-1,$G723)</f>
        <v>46303</v>
      </c>
    </row>
    <row r="724" spans="1:19" ht="15" customHeight="1" x14ac:dyDescent="0.25">
      <c r="A724" s="116">
        <v>54161</v>
      </c>
      <c r="B724" s="65" t="s">
        <v>26</v>
      </c>
      <c r="C724" s="65" t="s">
        <v>74</v>
      </c>
      <c r="D724" s="66">
        <v>46305</v>
      </c>
      <c r="E724" s="67">
        <v>0.56999999999999995</v>
      </c>
      <c r="F724" s="65" t="s">
        <v>285</v>
      </c>
      <c r="G724" s="66">
        <v>46305</v>
      </c>
      <c r="H724">
        <v>40524615</v>
      </c>
      <c r="I724">
        <v>10</v>
      </c>
      <c r="J724" s="65" t="s">
        <v>373</v>
      </c>
      <c r="K724" s="65" t="s">
        <v>1998</v>
      </c>
      <c r="L724" s="66">
        <v>46305</v>
      </c>
      <c r="M724" s="65" t="s">
        <v>287</v>
      </c>
      <c r="N724" s="65" t="s">
        <v>793</v>
      </c>
      <c r="O724" s="65" t="s">
        <v>289</v>
      </c>
      <c r="P724" s="66">
        <v>46305</v>
      </c>
      <c r="Q724" s="31">
        <f t="shared" si="22"/>
        <v>935</v>
      </c>
      <c r="R724" s="31">
        <f t="shared" si="23"/>
        <v>969</v>
      </c>
      <c r="S724" s="29">
        <f>IF($Q724&lt;Parâmetros!$E$19,$G724-1,$G724)</f>
        <v>46305</v>
      </c>
    </row>
    <row r="725" spans="1:19" ht="15" customHeight="1" x14ac:dyDescent="0.25">
      <c r="A725" s="116">
        <v>54161</v>
      </c>
      <c r="B725" s="65" t="s">
        <v>26</v>
      </c>
      <c r="C725" s="65" t="s">
        <v>74</v>
      </c>
      <c r="D725" s="66">
        <v>46305</v>
      </c>
      <c r="E725" s="67">
        <v>0.56999999999999995</v>
      </c>
      <c r="F725" s="65" t="s">
        <v>285</v>
      </c>
      <c r="G725" s="66">
        <v>46305</v>
      </c>
      <c r="H725">
        <v>40524613</v>
      </c>
      <c r="I725">
        <v>10</v>
      </c>
      <c r="J725" s="65" t="s">
        <v>1999</v>
      </c>
      <c r="K725" s="65" t="s">
        <v>2000</v>
      </c>
      <c r="L725" s="66">
        <v>46305</v>
      </c>
      <c r="M725" s="65" t="s">
        <v>287</v>
      </c>
      <c r="N725" s="65" t="s">
        <v>793</v>
      </c>
      <c r="O725" s="65" t="s">
        <v>289</v>
      </c>
      <c r="P725" s="66">
        <v>46305</v>
      </c>
      <c r="Q725" s="31">
        <f t="shared" si="22"/>
        <v>970</v>
      </c>
      <c r="R725" s="31">
        <f t="shared" si="23"/>
        <v>1004</v>
      </c>
      <c r="S725" s="29">
        <f>IF($Q725&lt;Parâmetros!$E$19,$G725-1,$G725)</f>
        <v>46305</v>
      </c>
    </row>
    <row r="726" spans="1:19" ht="15" customHeight="1" x14ac:dyDescent="0.25">
      <c r="A726" s="116">
        <v>54161</v>
      </c>
      <c r="B726" s="65" t="s">
        <v>26</v>
      </c>
      <c r="C726" s="65" t="s">
        <v>74</v>
      </c>
      <c r="D726" s="66">
        <v>46305</v>
      </c>
      <c r="E726" s="67">
        <v>0.56999999999999995</v>
      </c>
      <c r="F726" s="65" t="s">
        <v>285</v>
      </c>
      <c r="G726" s="66">
        <v>46305</v>
      </c>
      <c r="H726">
        <v>40524615</v>
      </c>
      <c r="I726">
        <v>10</v>
      </c>
      <c r="J726" s="65" t="s">
        <v>2001</v>
      </c>
      <c r="K726" s="65" t="s">
        <v>2002</v>
      </c>
      <c r="L726" s="66">
        <v>46305</v>
      </c>
      <c r="M726" s="65" t="s">
        <v>287</v>
      </c>
      <c r="N726" s="65" t="s">
        <v>793</v>
      </c>
      <c r="O726" s="65" t="s">
        <v>289</v>
      </c>
      <c r="P726" s="66">
        <v>46305</v>
      </c>
      <c r="Q726" s="31">
        <f t="shared" si="22"/>
        <v>1005</v>
      </c>
      <c r="R726" s="31">
        <f t="shared" si="23"/>
        <v>1039</v>
      </c>
      <c r="S726" s="29">
        <f>IF($Q726&lt;Parâmetros!$E$19,$G726-1,$G726)</f>
        <v>46305</v>
      </c>
    </row>
    <row r="727" spans="1:19" ht="15" customHeight="1" x14ac:dyDescent="0.25">
      <c r="A727" s="116">
        <v>54161</v>
      </c>
      <c r="B727" s="65" t="s">
        <v>26</v>
      </c>
      <c r="C727" s="65" t="s">
        <v>74</v>
      </c>
      <c r="D727" s="66">
        <v>46305</v>
      </c>
      <c r="E727" s="67">
        <v>0.65</v>
      </c>
      <c r="F727" s="65" t="s">
        <v>285</v>
      </c>
      <c r="G727" s="66">
        <v>46305</v>
      </c>
      <c r="H727">
        <v>40524613</v>
      </c>
      <c r="I727">
        <v>10</v>
      </c>
      <c r="J727" s="65" t="s">
        <v>2003</v>
      </c>
      <c r="K727" s="65" t="s">
        <v>2004</v>
      </c>
      <c r="L727" s="66">
        <v>46305</v>
      </c>
      <c r="M727" s="65" t="s">
        <v>287</v>
      </c>
      <c r="N727" s="65" t="s">
        <v>793</v>
      </c>
      <c r="O727" s="65" t="s">
        <v>289</v>
      </c>
      <c r="P727" s="66">
        <v>46305</v>
      </c>
      <c r="Q727" s="31">
        <f t="shared" si="22"/>
        <v>1040</v>
      </c>
      <c r="R727" s="31">
        <f t="shared" si="23"/>
        <v>1079</v>
      </c>
      <c r="S727" s="29">
        <f>IF($Q727&lt;Parâmetros!$E$19,$G727-1,$G727)</f>
        <v>46305</v>
      </c>
    </row>
    <row r="728" spans="1:19" ht="15" customHeight="1" x14ac:dyDescent="0.25">
      <c r="A728" s="116">
        <v>54161</v>
      </c>
      <c r="B728" s="65" t="s">
        <v>26</v>
      </c>
      <c r="C728" s="65" t="s">
        <v>74</v>
      </c>
      <c r="D728" s="66">
        <v>46305</v>
      </c>
      <c r="E728" s="67">
        <v>1.98</v>
      </c>
      <c r="F728" s="65" t="s">
        <v>285</v>
      </c>
      <c r="G728" s="66">
        <v>46305</v>
      </c>
      <c r="H728">
        <v>40515179</v>
      </c>
      <c r="I728">
        <v>20</v>
      </c>
      <c r="J728" s="65" t="s">
        <v>2005</v>
      </c>
      <c r="K728" s="65" t="s">
        <v>2006</v>
      </c>
      <c r="L728" s="66">
        <v>46305</v>
      </c>
      <c r="M728" s="65" t="s">
        <v>287</v>
      </c>
      <c r="N728" s="65" t="s">
        <v>793</v>
      </c>
      <c r="O728" s="65" t="s">
        <v>289</v>
      </c>
      <c r="P728" s="66">
        <v>46305</v>
      </c>
      <c r="Q728" s="31">
        <f t="shared" si="22"/>
        <v>1080</v>
      </c>
      <c r="R728" s="31">
        <f t="shared" si="23"/>
        <v>1199</v>
      </c>
      <c r="S728" s="29">
        <f>IF($Q728&lt;Parâmetros!$E$19,$G728-1,$G728)</f>
        <v>46305</v>
      </c>
    </row>
    <row r="729" spans="1:19" ht="15" customHeight="1" x14ac:dyDescent="0.25">
      <c r="A729" s="116">
        <v>54161</v>
      </c>
      <c r="B729" s="65" t="s">
        <v>26</v>
      </c>
      <c r="C729" s="65" t="s">
        <v>74</v>
      </c>
      <c r="D729" s="66">
        <v>46305</v>
      </c>
      <c r="E729" s="67">
        <v>0.48</v>
      </c>
      <c r="F729" s="65" t="s">
        <v>285</v>
      </c>
      <c r="G729" s="66">
        <v>46305</v>
      </c>
      <c r="H729">
        <v>40521403</v>
      </c>
      <c r="I729">
        <v>10</v>
      </c>
      <c r="J729" s="65" t="s">
        <v>2007</v>
      </c>
      <c r="K729" s="65" t="s">
        <v>2008</v>
      </c>
      <c r="L729" s="66">
        <v>46305</v>
      </c>
      <c r="M729" s="65" t="s">
        <v>315</v>
      </c>
      <c r="N729" s="65" t="s">
        <v>793</v>
      </c>
      <c r="O729" s="65" t="s">
        <v>289</v>
      </c>
      <c r="P729" s="66">
        <v>46305</v>
      </c>
      <c r="Q729" s="31">
        <f t="shared" si="22"/>
        <v>1200</v>
      </c>
      <c r="R729" s="31">
        <f t="shared" si="23"/>
        <v>1229</v>
      </c>
      <c r="S729" s="29">
        <f>IF($Q729&lt;Parâmetros!$E$19,$G729-1,$G729)</f>
        <v>46305</v>
      </c>
    </row>
    <row r="730" spans="1:19" ht="15" customHeight="1" x14ac:dyDescent="0.25">
      <c r="A730" s="116">
        <v>54161</v>
      </c>
      <c r="B730" s="65" t="s">
        <v>26</v>
      </c>
      <c r="C730" s="65" t="s">
        <v>74</v>
      </c>
      <c r="D730" s="66">
        <v>46305</v>
      </c>
      <c r="E730" s="67">
        <v>0.33</v>
      </c>
      <c r="F730" s="65" t="s">
        <v>285</v>
      </c>
      <c r="G730" s="66">
        <v>46305</v>
      </c>
      <c r="H730">
        <v>40519600</v>
      </c>
      <c r="I730">
        <v>20</v>
      </c>
      <c r="J730" s="65" t="s">
        <v>2009</v>
      </c>
      <c r="K730" s="65" t="s">
        <v>2010</v>
      </c>
      <c r="L730" s="66">
        <v>46305</v>
      </c>
      <c r="M730" s="65" t="s">
        <v>287</v>
      </c>
      <c r="N730" s="65" t="s">
        <v>793</v>
      </c>
      <c r="O730" s="65" t="s">
        <v>289</v>
      </c>
      <c r="P730" s="66">
        <v>46305</v>
      </c>
      <c r="Q730" s="31">
        <f t="shared" si="22"/>
        <v>1230</v>
      </c>
      <c r="R730" s="31">
        <f t="shared" si="23"/>
        <v>1250</v>
      </c>
      <c r="S730" s="29">
        <f>IF($Q730&lt;Parâmetros!$E$19,$G730-1,$G730)</f>
        <v>46305</v>
      </c>
    </row>
    <row r="731" spans="1:19" ht="15" customHeight="1" x14ac:dyDescent="0.25">
      <c r="A731" s="116">
        <v>54161</v>
      </c>
      <c r="B731" s="65" t="s">
        <v>26</v>
      </c>
      <c r="C731" s="65" t="s">
        <v>74</v>
      </c>
      <c r="D731" s="66">
        <v>46305</v>
      </c>
      <c r="E731" s="67">
        <v>0.75</v>
      </c>
      <c r="F731" s="65" t="s">
        <v>285</v>
      </c>
      <c r="G731" s="66">
        <v>46305</v>
      </c>
      <c r="H731">
        <v>40520726</v>
      </c>
      <c r="I731">
        <v>20</v>
      </c>
      <c r="J731" s="65" t="s">
        <v>2011</v>
      </c>
      <c r="K731" s="65" t="s">
        <v>2012</v>
      </c>
      <c r="L731" s="66">
        <v>46305</v>
      </c>
      <c r="M731" s="65" t="s">
        <v>287</v>
      </c>
      <c r="N731" s="65" t="s">
        <v>793</v>
      </c>
      <c r="O731" s="65" t="s">
        <v>289</v>
      </c>
      <c r="P731" s="66">
        <v>46305</v>
      </c>
      <c r="Q731" s="31">
        <f t="shared" si="22"/>
        <v>1310</v>
      </c>
      <c r="R731" s="31">
        <f t="shared" si="23"/>
        <v>1355</v>
      </c>
      <c r="S731" s="29">
        <f>IF($Q731&lt;Parâmetros!$E$19,$G731-1,$G731)</f>
        <v>46305</v>
      </c>
    </row>
    <row r="732" spans="1:19" ht="15" customHeight="1" x14ac:dyDescent="0.25">
      <c r="A732" s="116">
        <v>54161</v>
      </c>
      <c r="B732" s="65" t="s">
        <v>26</v>
      </c>
      <c r="C732" s="65" t="s">
        <v>74</v>
      </c>
      <c r="D732" s="66">
        <v>46305</v>
      </c>
      <c r="E732" s="67">
        <v>0.9</v>
      </c>
      <c r="F732" s="65" t="s">
        <v>285</v>
      </c>
      <c r="G732" s="66">
        <v>46305</v>
      </c>
      <c r="H732">
        <v>40521092</v>
      </c>
      <c r="I732">
        <v>10</v>
      </c>
      <c r="J732" s="65" t="s">
        <v>2013</v>
      </c>
      <c r="K732" s="65" t="s">
        <v>371</v>
      </c>
      <c r="L732" s="66">
        <v>46305</v>
      </c>
      <c r="M732" s="65" t="s">
        <v>315</v>
      </c>
      <c r="N732">
        <v>3011615</v>
      </c>
      <c r="O732" s="65" t="s">
        <v>289</v>
      </c>
      <c r="P732" s="66">
        <v>46305</v>
      </c>
      <c r="Q732" s="31">
        <f t="shared" si="22"/>
        <v>1356</v>
      </c>
      <c r="R732" s="31">
        <f t="shared" si="23"/>
        <v>1410</v>
      </c>
      <c r="S732" s="29">
        <f>IF($Q732&lt;Parâmetros!$E$19,$G732-1,$G732)</f>
        <v>46305</v>
      </c>
    </row>
    <row r="733" spans="1:19" ht="15" customHeight="1" x14ac:dyDescent="0.25">
      <c r="A733" s="116">
        <v>54161</v>
      </c>
      <c r="B733" s="65" t="s">
        <v>26</v>
      </c>
      <c r="C733" s="65" t="s">
        <v>74</v>
      </c>
      <c r="D733" s="66">
        <v>46306</v>
      </c>
      <c r="E733" s="67">
        <v>0.98</v>
      </c>
      <c r="F733" s="65" t="s">
        <v>285</v>
      </c>
      <c r="G733" s="66">
        <v>46306</v>
      </c>
      <c r="H733">
        <v>40521126</v>
      </c>
      <c r="I733">
        <v>10</v>
      </c>
      <c r="J733" s="65" t="s">
        <v>373</v>
      </c>
      <c r="K733" s="65" t="s">
        <v>658</v>
      </c>
      <c r="L733" s="66">
        <v>46306</v>
      </c>
      <c r="M733" s="65" t="s">
        <v>315</v>
      </c>
      <c r="N733" s="65" t="s">
        <v>793</v>
      </c>
      <c r="O733" s="65" t="s">
        <v>289</v>
      </c>
      <c r="P733" s="66">
        <v>46306</v>
      </c>
      <c r="Q733" s="31">
        <f t="shared" si="22"/>
        <v>935</v>
      </c>
      <c r="R733" s="31">
        <f t="shared" si="23"/>
        <v>994</v>
      </c>
      <c r="S733" s="29">
        <f>IF($Q733&lt;Parâmetros!$E$19,$G733-1,$G733)</f>
        <v>46306</v>
      </c>
    </row>
    <row r="734" spans="1:19" ht="15" customHeight="1" x14ac:dyDescent="0.25">
      <c r="A734" s="116">
        <v>54161</v>
      </c>
      <c r="B734" s="65" t="s">
        <v>26</v>
      </c>
      <c r="C734" s="65" t="s">
        <v>74</v>
      </c>
      <c r="D734" s="66">
        <v>46306</v>
      </c>
      <c r="E734" s="67">
        <v>0.56999999999999995</v>
      </c>
      <c r="F734" s="65" t="s">
        <v>285</v>
      </c>
      <c r="G734" s="66">
        <v>46306</v>
      </c>
      <c r="H734">
        <v>40524856</v>
      </c>
      <c r="I734">
        <v>10</v>
      </c>
      <c r="J734" s="65" t="s">
        <v>2001</v>
      </c>
      <c r="K734" s="65" t="s">
        <v>2002</v>
      </c>
      <c r="L734" s="66">
        <v>46306</v>
      </c>
      <c r="M734" s="65" t="s">
        <v>287</v>
      </c>
      <c r="N734" s="65" t="s">
        <v>793</v>
      </c>
      <c r="O734" s="65" t="s">
        <v>289</v>
      </c>
      <c r="P734" s="66">
        <v>46306</v>
      </c>
      <c r="Q734" s="31">
        <f t="shared" si="22"/>
        <v>1005</v>
      </c>
      <c r="R734" s="31">
        <f t="shared" si="23"/>
        <v>1039</v>
      </c>
      <c r="S734" s="29">
        <f>IF($Q734&lt;Parâmetros!$E$19,$G734-1,$G734)</f>
        <v>46306</v>
      </c>
    </row>
    <row r="735" spans="1:19" ht="15" customHeight="1" x14ac:dyDescent="0.25">
      <c r="A735" s="116">
        <v>54161</v>
      </c>
      <c r="B735" s="65" t="s">
        <v>26</v>
      </c>
      <c r="C735" s="65" t="s">
        <v>74</v>
      </c>
      <c r="D735" s="66">
        <v>46306</v>
      </c>
      <c r="E735" s="67">
        <v>0.65</v>
      </c>
      <c r="F735" s="65" t="s">
        <v>285</v>
      </c>
      <c r="G735" s="66">
        <v>46306</v>
      </c>
      <c r="H735">
        <v>40524610</v>
      </c>
      <c r="I735">
        <v>10</v>
      </c>
      <c r="J735" s="65" t="s">
        <v>2003</v>
      </c>
      <c r="K735" s="65" t="s">
        <v>2004</v>
      </c>
      <c r="L735" s="66">
        <v>46306</v>
      </c>
      <c r="M735" s="65" t="s">
        <v>287</v>
      </c>
      <c r="N735">
        <v>4000241</v>
      </c>
      <c r="O735" s="65" t="s">
        <v>289</v>
      </c>
      <c r="P735" s="66">
        <v>46306</v>
      </c>
      <c r="Q735" s="31">
        <f t="shared" si="22"/>
        <v>1040</v>
      </c>
      <c r="R735" s="31">
        <f t="shared" si="23"/>
        <v>1079</v>
      </c>
      <c r="S735" s="29">
        <f>IF($Q735&lt;Parâmetros!$E$19,$G735-1,$G735)</f>
        <v>46306</v>
      </c>
    </row>
    <row r="736" spans="1:19" ht="15" customHeight="1" x14ac:dyDescent="0.25">
      <c r="A736" s="116">
        <v>54161</v>
      </c>
      <c r="B736" s="65" t="s">
        <v>26</v>
      </c>
      <c r="C736" s="65" t="s">
        <v>74</v>
      </c>
      <c r="D736" s="66">
        <v>46306</v>
      </c>
      <c r="E736" s="67">
        <v>0.98</v>
      </c>
      <c r="F736" s="65" t="s">
        <v>285</v>
      </c>
      <c r="G736" s="66">
        <v>46306</v>
      </c>
      <c r="H736">
        <v>40521409</v>
      </c>
      <c r="I736">
        <v>10</v>
      </c>
      <c r="J736" s="65" t="s">
        <v>2005</v>
      </c>
      <c r="K736" s="65" t="s">
        <v>2014</v>
      </c>
      <c r="L736" s="66">
        <v>46306</v>
      </c>
      <c r="M736" s="65" t="s">
        <v>315</v>
      </c>
      <c r="N736" s="65" t="s">
        <v>793</v>
      </c>
      <c r="O736" s="65" t="s">
        <v>289</v>
      </c>
      <c r="P736" s="66">
        <v>46306</v>
      </c>
      <c r="Q736" s="31">
        <f t="shared" si="22"/>
        <v>1080</v>
      </c>
      <c r="R736" s="31">
        <f t="shared" si="23"/>
        <v>1139</v>
      </c>
      <c r="S736" s="29">
        <f>IF($Q736&lt;Parâmetros!$E$19,$G736-1,$G736)</f>
        <v>46306</v>
      </c>
    </row>
    <row r="737" spans="1:19" ht="15" customHeight="1" x14ac:dyDescent="0.25">
      <c r="A737" s="116">
        <v>54161</v>
      </c>
      <c r="B737" s="65" t="s">
        <v>26</v>
      </c>
      <c r="C737" s="65" t="s">
        <v>74</v>
      </c>
      <c r="D737" s="66">
        <v>46306</v>
      </c>
      <c r="E737" s="67">
        <v>1.48</v>
      </c>
      <c r="F737" s="65" t="s">
        <v>285</v>
      </c>
      <c r="G737" s="66">
        <v>46306</v>
      </c>
      <c r="H737">
        <v>40524855</v>
      </c>
      <c r="I737">
        <v>10</v>
      </c>
      <c r="J737" s="65" t="s">
        <v>2015</v>
      </c>
      <c r="K737" s="65" t="s">
        <v>2008</v>
      </c>
      <c r="L737" s="66">
        <v>46306</v>
      </c>
      <c r="M737" s="65" t="s">
        <v>287</v>
      </c>
      <c r="N737" s="65" t="s">
        <v>793</v>
      </c>
      <c r="O737" s="65" t="s">
        <v>289</v>
      </c>
      <c r="P737" s="66">
        <v>46306</v>
      </c>
      <c r="Q737" s="31">
        <f t="shared" si="22"/>
        <v>1140</v>
      </c>
      <c r="R737" s="31">
        <f t="shared" si="23"/>
        <v>1229</v>
      </c>
      <c r="S737" s="29">
        <f>IF($Q737&lt;Parâmetros!$E$19,$G737-1,$G737)</f>
        <v>46306</v>
      </c>
    </row>
    <row r="738" spans="1:19" ht="15" customHeight="1" x14ac:dyDescent="0.25">
      <c r="A738" s="116">
        <v>54161</v>
      </c>
      <c r="B738" s="65" t="s">
        <v>26</v>
      </c>
      <c r="C738" s="65" t="s">
        <v>74</v>
      </c>
      <c r="D738" s="66">
        <v>46306</v>
      </c>
      <c r="E738" s="67">
        <v>0.98</v>
      </c>
      <c r="F738" s="65" t="s">
        <v>285</v>
      </c>
      <c r="G738" s="66">
        <v>46306</v>
      </c>
      <c r="H738">
        <v>40519600</v>
      </c>
      <c r="I738">
        <v>20</v>
      </c>
      <c r="J738" s="65" t="s">
        <v>2016</v>
      </c>
      <c r="K738" s="65" t="s">
        <v>2017</v>
      </c>
      <c r="L738" s="66">
        <v>46306</v>
      </c>
      <c r="M738" s="65" t="s">
        <v>287</v>
      </c>
      <c r="N738" s="65" t="s">
        <v>793</v>
      </c>
      <c r="O738" s="65" t="s">
        <v>289</v>
      </c>
      <c r="P738" s="66">
        <v>46306</v>
      </c>
      <c r="Q738" s="31">
        <f t="shared" si="22"/>
        <v>1290</v>
      </c>
      <c r="R738" s="31">
        <f t="shared" si="23"/>
        <v>1349</v>
      </c>
      <c r="S738" s="29">
        <f>IF($Q738&lt;Parâmetros!$E$19,$G738-1,$G738)</f>
        <v>46306</v>
      </c>
    </row>
    <row r="739" spans="1:19" ht="15" customHeight="1" x14ac:dyDescent="0.25">
      <c r="A739" s="116">
        <v>54161</v>
      </c>
      <c r="B739" s="65" t="s">
        <v>26</v>
      </c>
      <c r="C739" s="65" t="s">
        <v>74</v>
      </c>
      <c r="D739" s="66">
        <v>46306</v>
      </c>
      <c r="E739" s="67">
        <v>0.48</v>
      </c>
      <c r="F739" s="65" t="s">
        <v>285</v>
      </c>
      <c r="G739" s="66">
        <v>46306</v>
      </c>
      <c r="H739">
        <v>40524856</v>
      </c>
      <c r="I739">
        <v>10</v>
      </c>
      <c r="J739" s="65" t="s">
        <v>598</v>
      </c>
      <c r="K739" s="65" t="s">
        <v>2018</v>
      </c>
      <c r="L739" s="66">
        <v>46306</v>
      </c>
      <c r="M739" s="65" t="s">
        <v>287</v>
      </c>
      <c r="N739" s="65" t="s">
        <v>793</v>
      </c>
      <c r="O739" s="65" t="s">
        <v>289</v>
      </c>
      <c r="P739" s="66">
        <v>46306</v>
      </c>
      <c r="Q739" s="31">
        <f t="shared" si="22"/>
        <v>1350</v>
      </c>
      <c r="R739" s="31">
        <f t="shared" si="23"/>
        <v>1379</v>
      </c>
      <c r="S739" s="29">
        <f>IF($Q739&lt;Parâmetros!$E$19,$G739-1,$G739)</f>
        <v>46306</v>
      </c>
    </row>
    <row r="740" spans="1:19" ht="15" customHeight="1" x14ac:dyDescent="0.25">
      <c r="A740" s="116">
        <v>54161</v>
      </c>
      <c r="B740" s="65" t="s">
        <v>26</v>
      </c>
      <c r="C740" s="65" t="s">
        <v>74</v>
      </c>
      <c r="D740" s="66">
        <v>46306</v>
      </c>
      <c r="E740" s="67">
        <v>0.5</v>
      </c>
      <c r="F740" s="65" t="s">
        <v>285</v>
      </c>
      <c r="G740" s="66">
        <v>46306</v>
      </c>
      <c r="H740">
        <v>40524857</v>
      </c>
      <c r="I740">
        <v>10</v>
      </c>
      <c r="J740" s="65" t="s">
        <v>2019</v>
      </c>
      <c r="K740" s="65" t="s">
        <v>371</v>
      </c>
      <c r="L740" s="66">
        <v>46306</v>
      </c>
      <c r="M740" s="65" t="s">
        <v>287</v>
      </c>
      <c r="N740">
        <v>3007259</v>
      </c>
      <c r="O740" s="65" t="s">
        <v>289</v>
      </c>
      <c r="P740" s="66">
        <v>46306</v>
      </c>
      <c r="Q740" s="31">
        <f t="shared" si="22"/>
        <v>1380</v>
      </c>
      <c r="R740" s="31">
        <f t="shared" si="23"/>
        <v>1410</v>
      </c>
      <c r="S740" s="29">
        <f>IF($Q740&lt;Parâmetros!$E$19,$G740-1,$G740)</f>
        <v>46306</v>
      </c>
    </row>
    <row r="741" spans="1:19" ht="15" customHeight="1" x14ac:dyDescent="0.25">
      <c r="A741" s="116">
        <v>54161</v>
      </c>
      <c r="B741" s="65" t="s">
        <v>26</v>
      </c>
      <c r="C741" s="65" t="s">
        <v>74</v>
      </c>
      <c r="D741" s="66">
        <v>46307</v>
      </c>
      <c r="E741" s="67">
        <v>1</v>
      </c>
      <c r="F741" s="65" t="s">
        <v>285</v>
      </c>
      <c r="G741" s="66">
        <v>46307</v>
      </c>
      <c r="H741">
        <v>40523223</v>
      </c>
      <c r="I741">
        <v>10</v>
      </c>
      <c r="J741" s="65" t="s">
        <v>373</v>
      </c>
      <c r="K741" s="65" t="s">
        <v>552</v>
      </c>
      <c r="L741" s="66">
        <v>46307</v>
      </c>
      <c r="M741" s="65" t="s">
        <v>315</v>
      </c>
      <c r="N741" s="65" t="s">
        <v>793</v>
      </c>
      <c r="O741" s="65" t="s">
        <v>289</v>
      </c>
      <c r="P741" s="66">
        <v>46307</v>
      </c>
      <c r="Q741" s="31">
        <f t="shared" si="22"/>
        <v>935</v>
      </c>
      <c r="R741" s="31">
        <f t="shared" si="23"/>
        <v>995</v>
      </c>
      <c r="S741" s="29">
        <f>IF($Q741&lt;Parâmetros!$E$19,$G741-1,$G741)</f>
        <v>46307</v>
      </c>
    </row>
    <row r="742" spans="1:19" ht="15" customHeight="1" x14ac:dyDescent="0.25">
      <c r="A742" s="116">
        <v>54161</v>
      </c>
      <c r="B742" s="65" t="s">
        <v>26</v>
      </c>
      <c r="C742" s="65" t="s">
        <v>74</v>
      </c>
      <c r="D742" s="66">
        <v>46307</v>
      </c>
      <c r="E742" s="67">
        <v>1.48</v>
      </c>
      <c r="F742" s="65" t="s">
        <v>285</v>
      </c>
      <c r="G742" s="66">
        <v>46307</v>
      </c>
      <c r="H742">
        <v>40525210</v>
      </c>
      <c r="I742">
        <v>10</v>
      </c>
      <c r="J742" s="65" t="s">
        <v>344</v>
      </c>
      <c r="K742" s="65" t="s">
        <v>2378</v>
      </c>
      <c r="L742" s="66">
        <v>46307</v>
      </c>
      <c r="M742" s="65" t="s">
        <v>287</v>
      </c>
      <c r="N742" s="65" t="s">
        <v>793</v>
      </c>
      <c r="O742" s="65" t="s">
        <v>289</v>
      </c>
      <c r="P742" s="66">
        <v>46307</v>
      </c>
      <c r="Q742" s="31">
        <f t="shared" si="22"/>
        <v>996</v>
      </c>
      <c r="R742" s="31">
        <f t="shared" si="23"/>
        <v>1085</v>
      </c>
      <c r="S742" s="29">
        <f>IF($Q742&lt;Parâmetros!$E$19,$G742-1,$G742)</f>
        <v>46307</v>
      </c>
    </row>
    <row r="743" spans="1:19" ht="15" customHeight="1" x14ac:dyDescent="0.25">
      <c r="A743" s="116">
        <v>54161</v>
      </c>
      <c r="B743" s="65" t="s">
        <v>26</v>
      </c>
      <c r="C743" s="65" t="s">
        <v>74</v>
      </c>
      <c r="D743" s="66">
        <v>46307</v>
      </c>
      <c r="E743" s="67">
        <v>0.56999999999999995</v>
      </c>
      <c r="F743" s="65" t="s">
        <v>285</v>
      </c>
      <c r="G743" s="66">
        <v>46307</v>
      </c>
      <c r="H743">
        <v>40525211</v>
      </c>
      <c r="I743">
        <v>20</v>
      </c>
      <c r="J743" s="65" t="s">
        <v>2379</v>
      </c>
      <c r="K743" s="65" t="s">
        <v>597</v>
      </c>
      <c r="L743" s="66">
        <v>46307</v>
      </c>
      <c r="M743" s="65" t="s">
        <v>287</v>
      </c>
      <c r="N743" s="65" t="s">
        <v>793</v>
      </c>
      <c r="O743" s="65" t="s">
        <v>289</v>
      </c>
      <c r="P743" s="66">
        <v>46307</v>
      </c>
      <c r="Q743" s="31">
        <f t="shared" si="22"/>
        <v>1086</v>
      </c>
      <c r="R743" s="31">
        <f t="shared" si="23"/>
        <v>1120</v>
      </c>
      <c r="S743" s="29">
        <f>IF($Q743&lt;Parâmetros!$E$19,$G743-1,$G743)</f>
        <v>46307</v>
      </c>
    </row>
    <row r="744" spans="1:19" ht="15" customHeight="1" x14ac:dyDescent="0.25">
      <c r="A744" s="116">
        <v>54179</v>
      </c>
      <c r="B744" s="65" t="s">
        <v>615</v>
      </c>
      <c r="C744" s="65" t="s">
        <v>74</v>
      </c>
      <c r="D744" s="66">
        <v>46300</v>
      </c>
      <c r="E744" s="67">
        <v>4.75</v>
      </c>
      <c r="F744" s="65" t="s">
        <v>285</v>
      </c>
      <c r="G744" s="66">
        <v>46300</v>
      </c>
      <c r="H744">
        <v>40521414</v>
      </c>
      <c r="I744">
        <v>10</v>
      </c>
      <c r="J744" s="65" t="s">
        <v>617</v>
      </c>
      <c r="K744" s="65" t="s">
        <v>618</v>
      </c>
      <c r="L744" s="66">
        <v>46300</v>
      </c>
      <c r="M744" s="65" t="s">
        <v>287</v>
      </c>
      <c r="N744" s="65" t="s">
        <v>793</v>
      </c>
      <c r="O744" s="65" t="s">
        <v>289</v>
      </c>
      <c r="P744" s="66">
        <v>46300</v>
      </c>
      <c r="Q744" s="31">
        <f t="shared" si="22"/>
        <v>435</v>
      </c>
      <c r="R744" s="31">
        <f t="shared" si="23"/>
        <v>720</v>
      </c>
      <c r="S744" s="29">
        <f>IF($Q744&lt;Parâmetros!$E$19,$G744-1,$G744)</f>
        <v>46300</v>
      </c>
    </row>
    <row r="745" spans="1:19" ht="15" customHeight="1" x14ac:dyDescent="0.25">
      <c r="A745" s="116">
        <v>54179</v>
      </c>
      <c r="B745" s="65" t="s">
        <v>615</v>
      </c>
      <c r="C745" s="65" t="s">
        <v>74</v>
      </c>
      <c r="D745" s="66">
        <v>46300</v>
      </c>
      <c r="E745" s="67">
        <v>3.49</v>
      </c>
      <c r="F745" s="65" t="s">
        <v>285</v>
      </c>
      <c r="G745" s="66">
        <v>46300</v>
      </c>
      <c r="H745">
        <v>40521414</v>
      </c>
      <c r="I745">
        <v>10</v>
      </c>
      <c r="J745" s="65" t="s">
        <v>543</v>
      </c>
      <c r="K745" s="65" t="s">
        <v>619</v>
      </c>
      <c r="L745" s="66">
        <v>46300</v>
      </c>
      <c r="M745" s="65" t="s">
        <v>287</v>
      </c>
      <c r="N745" s="65" t="s">
        <v>793</v>
      </c>
      <c r="O745" s="65" t="s">
        <v>289</v>
      </c>
      <c r="P745" s="66">
        <v>46300</v>
      </c>
      <c r="Q745" s="31">
        <f t="shared" si="22"/>
        <v>780</v>
      </c>
      <c r="R745" s="31">
        <f t="shared" si="23"/>
        <v>990</v>
      </c>
      <c r="S745" s="29">
        <f>IF($Q745&lt;Parâmetros!$E$19,$G745-1,$G745)</f>
        <v>46300</v>
      </c>
    </row>
    <row r="746" spans="1:19" ht="15" customHeight="1" x14ac:dyDescent="0.25">
      <c r="A746" s="116">
        <v>54179</v>
      </c>
      <c r="B746" s="65" t="s">
        <v>615</v>
      </c>
      <c r="C746" s="65" t="s">
        <v>74</v>
      </c>
      <c r="D746" s="66">
        <v>46301</v>
      </c>
      <c r="E746" s="67">
        <v>6.24</v>
      </c>
      <c r="F746" s="65" t="s">
        <v>285</v>
      </c>
      <c r="G746" s="66">
        <v>46301</v>
      </c>
      <c r="H746">
        <v>40521414</v>
      </c>
      <c r="I746">
        <v>10</v>
      </c>
      <c r="J746" s="65" t="s">
        <v>701</v>
      </c>
      <c r="K746" s="65" t="s">
        <v>452</v>
      </c>
      <c r="L746" s="66">
        <v>46301</v>
      </c>
      <c r="M746" s="65" t="s">
        <v>287</v>
      </c>
      <c r="N746" s="65" t="s">
        <v>793</v>
      </c>
      <c r="O746" s="65" t="s">
        <v>289</v>
      </c>
      <c r="P746" s="66">
        <v>46301</v>
      </c>
      <c r="Q746" s="31">
        <f t="shared" si="22"/>
        <v>435</v>
      </c>
      <c r="R746" s="31">
        <f t="shared" si="23"/>
        <v>810</v>
      </c>
      <c r="S746" s="29">
        <f>IF($Q746&lt;Parâmetros!$E$19,$G746-1,$G746)</f>
        <v>46301</v>
      </c>
    </row>
    <row r="747" spans="1:19" ht="15" customHeight="1" x14ac:dyDescent="0.25">
      <c r="A747" s="116">
        <v>54179</v>
      </c>
      <c r="B747" s="65" t="s">
        <v>615</v>
      </c>
      <c r="C747" s="65" t="s">
        <v>74</v>
      </c>
      <c r="D747" s="66">
        <v>46301</v>
      </c>
      <c r="E747" s="67">
        <v>1.92</v>
      </c>
      <c r="F747" s="65" t="s">
        <v>285</v>
      </c>
      <c r="G747" s="66">
        <v>46301</v>
      </c>
      <c r="H747">
        <v>40521414</v>
      </c>
      <c r="I747">
        <v>10</v>
      </c>
      <c r="J747" s="65" t="s">
        <v>870</v>
      </c>
      <c r="K747" s="65" t="s">
        <v>871</v>
      </c>
      <c r="L747" s="66">
        <v>46301</v>
      </c>
      <c r="M747" s="65" t="s">
        <v>287</v>
      </c>
      <c r="N747" s="65" t="s">
        <v>793</v>
      </c>
      <c r="O747" s="65" t="s">
        <v>289</v>
      </c>
      <c r="P747" s="66">
        <v>46301</v>
      </c>
      <c r="Q747" s="31">
        <f t="shared" si="22"/>
        <v>870</v>
      </c>
      <c r="R747" s="31">
        <f t="shared" si="23"/>
        <v>985</v>
      </c>
      <c r="S747" s="29">
        <f>IF($Q747&lt;Parâmetros!$E$19,$G747-1,$G747)</f>
        <v>46301</v>
      </c>
    </row>
    <row r="748" spans="1:19" ht="15" customHeight="1" x14ac:dyDescent="0.25">
      <c r="A748" s="116">
        <v>54179</v>
      </c>
      <c r="B748" s="65" t="s">
        <v>615</v>
      </c>
      <c r="C748" s="65" t="s">
        <v>74</v>
      </c>
      <c r="D748" s="66">
        <v>46302</v>
      </c>
      <c r="E748" s="67">
        <v>4.75</v>
      </c>
      <c r="F748" s="65" t="s">
        <v>285</v>
      </c>
      <c r="G748" s="66">
        <v>46302</v>
      </c>
      <c r="H748">
        <v>40521414</v>
      </c>
      <c r="I748">
        <v>10</v>
      </c>
      <c r="J748" s="65" t="s">
        <v>1046</v>
      </c>
      <c r="K748" s="65" t="s">
        <v>677</v>
      </c>
      <c r="L748" s="66">
        <v>46302</v>
      </c>
      <c r="M748" s="65" t="s">
        <v>287</v>
      </c>
      <c r="N748" s="65" t="s">
        <v>793</v>
      </c>
      <c r="O748" s="65" t="s">
        <v>289</v>
      </c>
      <c r="P748" s="66">
        <v>46302</v>
      </c>
      <c r="Q748" s="31">
        <f t="shared" si="22"/>
        <v>435</v>
      </c>
      <c r="R748" s="31">
        <f t="shared" si="23"/>
        <v>720</v>
      </c>
      <c r="S748" s="29">
        <f>IF($Q748&lt;Parâmetros!$E$19,$G748-1,$G748)</f>
        <v>46302</v>
      </c>
    </row>
    <row r="749" spans="1:19" ht="15" customHeight="1" x14ac:dyDescent="0.25">
      <c r="A749" s="116">
        <v>54179</v>
      </c>
      <c r="B749" s="65" t="s">
        <v>615</v>
      </c>
      <c r="C749" s="65" t="s">
        <v>74</v>
      </c>
      <c r="D749" s="66">
        <v>46303</v>
      </c>
      <c r="E749" s="67">
        <v>3.5</v>
      </c>
      <c r="F749" s="65" t="s">
        <v>285</v>
      </c>
      <c r="G749" s="66">
        <v>46302</v>
      </c>
      <c r="H749">
        <v>40521414</v>
      </c>
      <c r="I749">
        <v>10</v>
      </c>
      <c r="J749" s="65" t="s">
        <v>1290</v>
      </c>
      <c r="K749" s="65" t="s">
        <v>1291</v>
      </c>
      <c r="L749" s="66">
        <v>46302</v>
      </c>
      <c r="M749" s="65" t="s">
        <v>287</v>
      </c>
      <c r="N749" s="65" t="s">
        <v>793</v>
      </c>
      <c r="O749" s="65" t="s">
        <v>289</v>
      </c>
      <c r="P749" s="66">
        <v>46303</v>
      </c>
      <c r="Q749" s="31">
        <f t="shared" si="22"/>
        <v>780</v>
      </c>
      <c r="R749" s="31">
        <f t="shared" si="23"/>
        <v>990</v>
      </c>
      <c r="S749" s="29">
        <f>IF($Q749&lt;Parâmetros!$E$19,$G749-1,$G749)</f>
        <v>46302</v>
      </c>
    </row>
    <row r="750" spans="1:19" ht="15" customHeight="1" x14ac:dyDescent="0.25">
      <c r="A750" s="116">
        <v>54179</v>
      </c>
      <c r="B750" s="65" t="s">
        <v>615</v>
      </c>
      <c r="C750" s="65" t="s">
        <v>74</v>
      </c>
      <c r="D750" s="66">
        <v>46303</v>
      </c>
      <c r="E750" s="67">
        <v>5.24</v>
      </c>
      <c r="F750" s="65" t="s">
        <v>285</v>
      </c>
      <c r="G750" s="66">
        <v>46303</v>
      </c>
      <c r="H750">
        <v>40521414</v>
      </c>
      <c r="I750">
        <v>10</v>
      </c>
      <c r="J750" s="65" t="s">
        <v>1292</v>
      </c>
      <c r="K750" s="65" t="s">
        <v>1293</v>
      </c>
      <c r="L750" s="66">
        <v>46303</v>
      </c>
      <c r="M750" s="65" t="s">
        <v>287</v>
      </c>
      <c r="N750" s="65" t="s">
        <v>793</v>
      </c>
      <c r="O750" s="65" t="s">
        <v>289</v>
      </c>
      <c r="P750" s="66">
        <v>46303</v>
      </c>
      <c r="Q750" s="31">
        <f t="shared" si="22"/>
        <v>435</v>
      </c>
      <c r="R750" s="31">
        <f t="shared" si="23"/>
        <v>750</v>
      </c>
      <c r="S750" s="29">
        <f>IF($Q750&lt;Parâmetros!$E$19,$G750-1,$G750)</f>
        <v>46303</v>
      </c>
    </row>
    <row r="751" spans="1:19" ht="15" customHeight="1" x14ac:dyDescent="0.25">
      <c r="A751" s="116">
        <v>54179</v>
      </c>
      <c r="B751" s="65" t="s">
        <v>615</v>
      </c>
      <c r="C751" s="65" t="s">
        <v>74</v>
      </c>
      <c r="D751" s="66">
        <v>46303</v>
      </c>
      <c r="E751" s="67">
        <v>3</v>
      </c>
      <c r="F751" s="65" t="s">
        <v>285</v>
      </c>
      <c r="G751" s="66">
        <v>46303</v>
      </c>
      <c r="H751">
        <v>40521414</v>
      </c>
      <c r="I751">
        <v>10</v>
      </c>
      <c r="J751" s="65" t="s">
        <v>1294</v>
      </c>
      <c r="K751" s="65" t="s">
        <v>1295</v>
      </c>
      <c r="L751" s="66">
        <v>46303</v>
      </c>
      <c r="M751" s="65" t="s">
        <v>287</v>
      </c>
      <c r="N751" s="65" t="s">
        <v>793</v>
      </c>
      <c r="O751" s="65" t="s">
        <v>289</v>
      </c>
      <c r="P751" s="66">
        <v>46303</v>
      </c>
      <c r="Q751" s="31">
        <f t="shared" si="22"/>
        <v>810</v>
      </c>
      <c r="R751" s="31">
        <f t="shared" si="23"/>
        <v>990</v>
      </c>
      <c r="S751" s="29">
        <f>IF($Q751&lt;Parâmetros!$E$19,$G751-1,$G751)</f>
        <v>46303</v>
      </c>
    </row>
    <row r="752" spans="1:19" ht="15" customHeight="1" x14ac:dyDescent="0.25">
      <c r="A752" s="116">
        <v>54179</v>
      </c>
      <c r="B752" s="65" t="s">
        <v>615</v>
      </c>
      <c r="C752" s="65" t="s">
        <v>74</v>
      </c>
      <c r="D752" s="66">
        <v>46304</v>
      </c>
      <c r="E752" s="67">
        <v>5.75</v>
      </c>
      <c r="F752" s="65" t="s">
        <v>285</v>
      </c>
      <c r="G752" s="66">
        <v>46304</v>
      </c>
      <c r="H752">
        <v>40521414</v>
      </c>
      <c r="I752">
        <v>10</v>
      </c>
      <c r="J752" s="65" t="s">
        <v>709</v>
      </c>
      <c r="K752" s="65" t="s">
        <v>1592</v>
      </c>
      <c r="L752" s="66">
        <v>46304</v>
      </c>
      <c r="M752" s="65" t="s">
        <v>287</v>
      </c>
      <c r="N752" s="65" t="s">
        <v>793</v>
      </c>
      <c r="O752" s="65" t="s">
        <v>289</v>
      </c>
      <c r="P752" s="66">
        <v>46304</v>
      </c>
      <c r="Q752" s="31">
        <f t="shared" si="22"/>
        <v>435</v>
      </c>
      <c r="R752" s="31">
        <f t="shared" si="23"/>
        <v>780</v>
      </c>
      <c r="S752" s="29">
        <f>IF($Q752&lt;Parâmetros!$E$19,$G752-1,$G752)</f>
        <v>46304</v>
      </c>
    </row>
    <row r="753" spans="1:19" ht="15" customHeight="1" x14ac:dyDescent="0.25">
      <c r="A753" s="116">
        <v>54179</v>
      </c>
      <c r="B753" s="65" t="s">
        <v>615</v>
      </c>
      <c r="C753" s="65" t="s">
        <v>74</v>
      </c>
      <c r="D753" s="66">
        <v>46304</v>
      </c>
      <c r="E753" s="67">
        <v>2.58</v>
      </c>
      <c r="F753" s="65" t="s">
        <v>285</v>
      </c>
      <c r="G753" s="66">
        <v>46304</v>
      </c>
      <c r="H753">
        <v>40521414</v>
      </c>
      <c r="I753">
        <v>10</v>
      </c>
      <c r="J753" s="65" t="s">
        <v>1593</v>
      </c>
      <c r="K753" s="65" t="s">
        <v>1594</v>
      </c>
      <c r="L753" s="66">
        <v>46304</v>
      </c>
      <c r="M753" s="65" t="s">
        <v>287</v>
      </c>
      <c r="N753" s="65" t="s">
        <v>793</v>
      </c>
      <c r="O753" s="65" t="s">
        <v>289</v>
      </c>
      <c r="P753" s="66">
        <v>46304</v>
      </c>
      <c r="Q753" s="31">
        <f t="shared" si="22"/>
        <v>840</v>
      </c>
      <c r="R753" s="31">
        <f t="shared" si="23"/>
        <v>995</v>
      </c>
      <c r="S753" s="29">
        <f>IF($Q753&lt;Parâmetros!$E$19,$G753-1,$G753)</f>
        <v>46304</v>
      </c>
    </row>
    <row r="754" spans="1:19" ht="15" customHeight="1" x14ac:dyDescent="0.25">
      <c r="A754" s="116">
        <v>54179</v>
      </c>
      <c r="B754" s="65" t="s">
        <v>615</v>
      </c>
      <c r="C754" s="65" t="s">
        <v>74</v>
      </c>
      <c r="D754" s="66">
        <v>46305</v>
      </c>
      <c r="E754" s="67">
        <v>4.75</v>
      </c>
      <c r="F754" s="65" t="s">
        <v>285</v>
      </c>
      <c r="G754" s="66">
        <v>46305</v>
      </c>
      <c r="H754">
        <v>40521414</v>
      </c>
      <c r="I754">
        <v>10</v>
      </c>
      <c r="J754" s="65" t="s">
        <v>2020</v>
      </c>
      <c r="K754" s="65" t="s">
        <v>2021</v>
      </c>
      <c r="L754" s="66">
        <v>46305</v>
      </c>
      <c r="M754" s="65" t="s">
        <v>287</v>
      </c>
      <c r="N754" s="65" t="s">
        <v>793</v>
      </c>
      <c r="O754" s="65" t="s">
        <v>289</v>
      </c>
      <c r="P754" s="66">
        <v>46305</v>
      </c>
      <c r="Q754" s="31">
        <f t="shared" si="22"/>
        <v>435</v>
      </c>
      <c r="R754" s="31">
        <f t="shared" si="23"/>
        <v>720</v>
      </c>
      <c r="S754" s="29">
        <f>IF($Q754&lt;Parâmetros!$E$19,$G754-1,$G754)</f>
        <v>46305</v>
      </c>
    </row>
    <row r="755" spans="1:19" ht="15" customHeight="1" x14ac:dyDescent="0.25">
      <c r="A755" s="116">
        <v>54179</v>
      </c>
      <c r="B755" s="65" t="s">
        <v>615</v>
      </c>
      <c r="C755" s="65" t="s">
        <v>74</v>
      </c>
      <c r="D755" s="66">
        <v>46305</v>
      </c>
      <c r="E755" s="67">
        <v>1</v>
      </c>
      <c r="F755" s="65" t="s">
        <v>285</v>
      </c>
      <c r="G755" s="66">
        <v>46305</v>
      </c>
      <c r="H755">
        <v>40521405</v>
      </c>
      <c r="I755">
        <v>10</v>
      </c>
      <c r="J755" s="65" t="s">
        <v>1592</v>
      </c>
      <c r="K755" s="65" t="s">
        <v>2022</v>
      </c>
      <c r="L755" s="66">
        <v>46305</v>
      </c>
      <c r="M755" s="65" t="s">
        <v>315</v>
      </c>
      <c r="N755" s="65" t="s">
        <v>793</v>
      </c>
      <c r="O755" s="65" t="s">
        <v>289</v>
      </c>
      <c r="P755" s="66">
        <v>46305</v>
      </c>
      <c r="Q755" s="31">
        <f t="shared" si="22"/>
        <v>780</v>
      </c>
      <c r="R755" s="31">
        <f t="shared" si="23"/>
        <v>840</v>
      </c>
      <c r="S755" s="29">
        <f>IF($Q755&lt;Parâmetros!$E$19,$G755-1,$G755)</f>
        <v>46305</v>
      </c>
    </row>
    <row r="756" spans="1:19" ht="15" customHeight="1" x14ac:dyDescent="0.25">
      <c r="A756" s="116">
        <v>54611</v>
      </c>
      <c r="B756" s="65" t="s">
        <v>16</v>
      </c>
      <c r="C756" s="65" t="s">
        <v>71</v>
      </c>
      <c r="D756" s="66">
        <v>46300</v>
      </c>
      <c r="E756" s="67">
        <v>5.32</v>
      </c>
      <c r="F756" s="65" t="s">
        <v>285</v>
      </c>
      <c r="G756" s="66">
        <v>46300</v>
      </c>
      <c r="H756">
        <v>40491633</v>
      </c>
      <c r="I756">
        <v>30</v>
      </c>
      <c r="J756" s="65" t="s">
        <v>374</v>
      </c>
      <c r="K756" s="65" t="s">
        <v>375</v>
      </c>
      <c r="L756" s="66">
        <v>46300</v>
      </c>
      <c r="M756" s="65" t="s">
        <v>287</v>
      </c>
      <c r="N756" s="65" t="s">
        <v>793</v>
      </c>
      <c r="O756" s="65" t="s">
        <v>289</v>
      </c>
      <c r="P756" s="66">
        <v>46300</v>
      </c>
      <c r="Q756" s="31">
        <f t="shared" si="22"/>
        <v>940</v>
      </c>
      <c r="R756" s="31">
        <f t="shared" si="23"/>
        <v>1260</v>
      </c>
      <c r="S756" s="29">
        <f>IF($Q756&lt;Parâmetros!$E$19,$G756-1,$G756)</f>
        <v>46300</v>
      </c>
    </row>
    <row r="757" spans="1:19" ht="15" customHeight="1" x14ac:dyDescent="0.25">
      <c r="A757" s="116">
        <v>54611</v>
      </c>
      <c r="B757" s="65" t="s">
        <v>16</v>
      </c>
      <c r="C757" s="65" t="s">
        <v>71</v>
      </c>
      <c r="D757" s="66">
        <v>46300</v>
      </c>
      <c r="E757" s="67">
        <v>1.3</v>
      </c>
      <c r="F757" s="65" t="s">
        <v>285</v>
      </c>
      <c r="G757" s="66">
        <v>46300</v>
      </c>
      <c r="H757">
        <v>40470802</v>
      </c>
      <c r="I757">
        <v>20</v>
      </c>
      <c r="J757" s="65" t="s">
        <v>376</v>
      </c>
      <c r="K757" s="65" t="s">
        <v>377</v>
      </c>
      <c r="L757" s="66">
        <v>46300</v>
      </c>
      <c r="M757" s="65" t="s">
        <v>287</v>
      </c>
      <c r="N757">
        <v>3003564</v>
      </c>
      <c r="O757" s="65" t="s">
        <v>289</v>
      </c>
      <c r="P757" s="66">
        <v>46300</v>
      </c>
      <c r="Q757" s="31">
        <f t="shared" si="22"/>
        <v>1320</v>
      </c>
      <c r="R757" s="31">
        <f t="shared" si="23"/>
        <v>1398</v>
      </c>
      <c r="S757" s="29">
        <f>IF($Q757&lt;Parâmetros!$E$19,$G757-1,$G757)</f>
        <v>46300</v>
      </c>
    </row>
    <row r="758" spans="1:19" ht="15" customHeight="1" x14ac:dyDescent="0.25">
      <c r="A758" s="116">
        <v>54611</v>
      </c>
      <c r="B758" s="65" t="s">
        <v>16</v>
      </c>
      <c r="C758" s="65" t="s">
        <v>71</v>
      </c>
      <c r="D758" s="66">
        <v>46302</v>
      </c>
      <c r="E758" s="67">
        <v>1.64</v>
      </c>
      <c r="F758" s="65" t="s">
        <v>285</v>
      </c>
      <c r="G758" s="66">
        <v>46301</v>
      </c>
      <c r="H758">
        <v>40515467</v>
      </c>
      <c r="I758">
        <v>30</v>
      </c>
      <c r="J758" s="65" t="s">
        <v>952</v>
      </c>
      <c r="K758" s="65" t="s">
        <v>953</v>
      </c>
      <c r="L758" s="66">
        <v>46301</v>
      </c>
      <c r="M758" s="65" t="s">
        <v>287</v>
      </c>
      <c r="N758" s="65" t="s">
        <v>793</v>
      </c>
      <c r="O758" s="65" t="s">
        <v>289</v>
      </c>
      <c r="P758" s="66">
        <v>46302</v>
      </c>
      <c r="Q758" s="31">
        <f t="shared" si="22"/>
        <v>1320</v>
      </c>
      <c r="R758" s="31">
        <f t="shared" si="23"/>
        <v>1418</v>
      </c>
      <c r="S758" s="29">
        <f>IF($Q758&lt;Parâmetros!$E$19,$G758-1,$G758)</f>
        <v>46301</v>
      </c>
    </row>
    <row r="759" spans="1:19" ht="15" customHeight="1" x14ac:dyDescent="0.25">
      <c r="A759" s="116">
        <v>54611</v>
      </c>
      <c r="B759" s="65" t="s">
        <v>16</v>
      </c>
      <c r="C759" s="65" t="s">
        <v>71</v>
      </c>
      <c r="D759" s="66">
        <v>46303</v>
      </c>
      <c r="E759" s="67">
        <v>2.92</v>
      </c>
      <c r="F759" s="65" t="s">
        <v>285</v>
      </c>
      <c r="G759" s="66">
        <v>46302</v>
      </c>
      <c r="H759">
        <v>40523812</v>
      </c>
      <c r="I759">
        <v>10</v>
      </c>
      <c r="J759" s="65" t="s">
        <v>1175</v>
      </c>
      <c r="K759" s="65" t="s">
        <v>1176</v>
      </c>
      <c r="L759" s="66">
        <v>46302</v>
      </c>
      <c r="M759" s="65" t="s">
        <v>287</v>
      </c>
      <c r="N759">
        <v>3004269</v>
      </c>
      <c r="O759" s="65" t="s">
        <v>289</v>
      </c>
      <c r="P759" s="66">
        <v>46303</v>
      </c>
      <c r="Q759" s="31">
        <f t="shared" si="22"/>
        <v>935</v>
      </c>
      <c r="R759" s="31">
        <f t="shared" si="23"/>
        <v>1111</v>
      </c>
      <c r="S759" s="29">
        <f>IF($Q759&lt;Parâmetros!$E$19,$G759-1,$G759)</f>
        <v>46302</v>
      </c>
    </row>
    <row r="760" spans="1:19" ht="15" customHeight="1" x14ac:dyDescent="0.25">
      <c r="A760" s="116">
        <v>54611</v>
      </c>
      <c r="B760" s="65" t="s">
        <v>16</v>
      </c>
      <c r="C760" s="65" t="s">
        <v>71</v>
      </c>
      <c r="D760" s="66">
        <v>46303</v>
      </c>
      <c r="E760" s="67">
        <v>2.42</v>
      </c>
      <c r="F760" s="65" t="s">
        <v>285</v>
      </c>
      <c r="G760" s="66">
        <v>46302</v>
      </c>
      <c r="H760">
        <v>40470802</v>
      </c>
      <c r="I760">
        <v>20</v>
      </c>
      <c r="J760" s="65" t="s">
        <v>1177</v>
      </c>
      <c r="K760" s="65" t="s">
        <v>1178</v>
      </c>
      <c r="L760" s="66">
        <v>46302</v>
      </c>
      <c r="M760" s="65" t="s">
        <v>287</v>
      </c>
      <c r="N760">
        <v>3003564</v>
      </c>
      <c r="O760" s="65" t="s">
        <v>289</v>
      </c>
      <c r="P760" s="66">
        <v>46303</v>
      </c>
      <c r="Q760" s="31">
        <f t="shared" si="22"/>
        <v>1115</v>
      </c>
      <c r="R760" s="31">
        <f t="shared" si="23"/>
        <v>1260</v>
      </c>
      <c r="S760" s="29">
        <f>IF($Q760&lt;Parâmetros!$E$19,$G760-1,$G760)</f>
        <v>46302</v>
      </c>
    </row>
    <row r="761" spans="1:19" ht="15" customHeight="1" x14ac:dyDescent="0.25">
      <c r="A761" s="116">
        <v>54611</v>
      </c>
      <c r="B761" s="65" t="s">
        <v>16</v>
      </c>
      <c r="C761" s="65" t="s">
        <v>71</v>
      </c>
      <c r="D761" s="66">
        <v>46303</v>
      </c>
      <c r="E761" s="67">
        <v>1.52</v>
      </c>
      <c r="F761" s="65" t="s">
        <v>285</v>
      </c>
      <c r="G761" s="66">
        <v>46302</v>
      </c>
      <c r="H761">
        <v>40470802</v>
      </c>
      <c r="I761">
        <v>20</v>
      </c>
      <c r="J761" s="65" t="s">
        <v>1179</v>
      </c>
      <c r="K761" s="65" t="s">
        <v>1180</v>
      </c>
      <c r="L761" s="66">
        <v>46302</v>
      </c>
      <c r="M761" s="65" t="s">
        <v>287</v>
      </c>
      <c r="N761">
        <v>3003564</v>
      </c>
      <c r="O761" s="65" t="s">
        <v>289</v>
      </c>
      <c r="P761" s="66">
        <v>46303</v>
      </c>
      <c r="Q761" s="31">
        <f t="shared" si="22"/>
        <v>1320</v>
      </c>
      <c r="R761" s="31">
        <f t="shared" si="23"/>
        <v>1411</v>
      </c>
      <c r="S761" s="29">
        <f>IF($Q761&lt;Parâmetros!$E$19,$G761-1,$G761)</f>
        <v>46302</v>
      </c>
    </row>
    <row r="762" spans="1:19" ht="15" customHeight="1" x14ac:dyDescent="0.25">
      <c r="A762" s="116">
        <v>54611</v>
      </c>
      <c r="B762" s="65" t="s">
        <v>16</v>
      </c>
      <c r="C762" s="65" t="s">
        <v>71</v>
      </c>
      <c r="D762" s="66">
        <v>46303</v>
      </c>
      <c r="E762" s="67">
        <v>5.38</v>
      </c>
      <c r="F762" s="65" t="s">
        <v>285</v>
      </c>
      <c r="G762" s="66">
        <v>46303</v>
      </c>
      <c r="H762">
        <v>40523246</v>
      </c>
      <c r="I762">
        <v>10</v>
      </c>
      <c r="J762" s="65" t="s">
        <v>1296</v>
      </c>
      <c r="K762" s="65" t="s">
        <v>1178</v>
      </c>
      <c r="L762" s="66">
        <v>46303</v>
      </c>
      <c r="M762" s="65" t="s">
        <v>287</v>
      </c>
      <c r="N762" s="65" t="s">
        <v>793</v>
      </c>
      <c r="O762" s="65" t="s">
        <v>289</v>
      </c>
      <c r="P762" s="66">
        <v>46303</v>
      </c>
      <c r="Q762" s="31">
        <f t="shared" si="22"/>
        <v>937</v>
      </c>
      <c r="R762" s="31">
        <f t="shared" si="23"/>
        <v>1260</v>
      </c>
      <c r="S762" s="29">
        <f>IF($Q762&lt;Parâmetros!$E$19,$G762-1,$G762)</f>
        <v>46303</v>
      </c>
    </row>
    <row r="763" spans="1:19" ht="15" customHeight="1" x14ac:dyDescent="0.25">
      <c r="A763" s="116">
        <v>54611</v>
      </c>
      <c r="B763" s="65" t="s">
        <v>16</v>
      </c>
      <c r="C763" s="65" t="s">
        <v>71</v>
      </c>
      <c r="D763" s="66">
        <v>46303</v>
      </c>
      <c r="E763" s="67">
        <v>1.5</v>
      </c>
      <c r="F763" s="65" t="s">
        <v>285</v>
      </c>
      <c r="G763" s="66">
        <v>46303</v>
      </c>
      <c r="H763">
        <v>40523246</v>
      </c>
      <c r="I763">
        <v>10</v>
      </c>
      <c r="J763" s="65" t="s">
        <v>1179</v>
      </c>
      <c r="K763" s="65" t="s">
        <v>1297</v>
      </c>
      <c r="L763" s="66">
        <v>46303</v>
      </c>
      <c r="M763" s="65" t="s">
        <v>287</v>
      </c>
      <c r="N763" s="65" t="s">
        <v>793</v>
      </c>
      <c r="O763" s="65" t="s">
        <v>289</v>
      </c>
      <c r="P763" s="66">
        <v>46303</v>
      </c>
      <c r="Q763" s="31">
        <f t="shared" si="22"/>
        <v>1320</v>
      </c>
      <c r="R763" s="31">
        <f t="shared" si="23"/>
        <v>1410</v>
      </c>
      <c r="S763" s="29">
        <f>IF($Q763&lt;Parâmetros!$E$19,$G763-1,$G763)</f>
        <v>46303</v>
      </c>
    </row>
    <row r="764" spans="1:19" ht="15" customHeight="1" x14ac:dyDescent="0.25">
      <c r="A764" s="116">
        <v>54611</v>
      </c>
      <c r="B764" s="65" t="s">
        <v>16</v>
      </c>
      <c r="C764" s="65" t="s">
        <v>71</v>
      </c>
      <c r="D764" s="66">
        <v>46304</v>
      </c>
      <c r="E764" s="67">
        <v>3.75</v>
      </c>
      <c r="F764" s="65" t="s">
        <v>285</v>
      </c>
      <c r="G764" s="66">
        <v>46304</v>
      </c>
      <c r="H764">
        <v>40505594</v>
      </c>
      <c r="I764">
        <v>10</v>
      </c>
      <c r="J764" s="65" t="s">
        <v>1595</v>
      </c>
      <c r="K764" s="65" t="s">
        <v>1596</v>
      </c>
      <c r="L764" s="66">
        <v>46304</v>
      </c>
      <c r="M764" s="65" t="s">
        <v>287</v>
      </c>
      <c r="N764" s="65" t="s">
        <v>793</v>
      </c>
      <c r="O764" s="65" t="s">
        <v>289</v>
      </c>
      <c r="P764" s="66">
        <v>46304</v>
      </c>
      <c r="Q764" s="31">
        <f t="shared" si="22"/>
        <v>940</v>
      </c>
      <c r="R764" s="31">
        <f t="shared" si="23"/>
        <v>1165</v>
      </c>
      <c r="S764" s="29">
        <f>IF($Q764&lt;Parâmetros!$E$19,$G764-1,$G764)</f>
        <v>46304</v>
      </c>
    </row>
    <row r="765" spans="1:19" ht="15" customHeight="1" x14ac:dyDescent="0.25">
      <c r="A765" s="116">
        <v>54611</v>
      </c>
      <c r="B765" s="65" t="s">
        <v>16</v>
      </c>
      <c r="C765" s="65" t="s">
        <v>71</v>
      </c>
      <c r="D765" s="66">
        <v>46304</v>
      </c>
      <c r="E765" s="67">
        <v>1.5</v>
      </c>
      <c r="F765" s="65" t="s">
        <v>285</v>
      </c>
      <c r="G765" s="66">
        <v>46304</v>
      </c>
      <c r="H765">
        <v>40524113</v>
      </c>
      <c r="I765">
        <v>10</v>
      </c>
      <c r="J765" s="65" t="s">
        <v>1597</v>
      </c>
      <c r="K765" s="65" t="s">
        <v>1178</v>
      </c>
      <c r="L765" s="66">
        <v>46304</v>
      </c>
      <c r="M765" s="65" t="s">
        <v>287</v>
      </c>
      <c r="N765" s="65" t="s">
        <v>793</v>
      </c>
      <c r="O765" s="65" t="s">
        <v>289</v>
      </c>
      <c r="P765" s="66">
        <v>46304</v>
      </c>
      <c r="Q765" s="31">
        <f t="shared" si="22"/>
        <v>1170</v>
      </c>
      <c r="R765" s="31">
        <f t="shared" si="23"/>
        <v>1260</v>
      </c>
      <c r="S765" s="29">
        <f>IF($Q765&lt;Parâmetros!$E$19,$G765-1,$G765)</f>
        <v>46304</v>
      </c>
    </row>
    <row r="766" spans="1:19" ht="15" customHeight="1" x14ac:dyDescent="0.25">
      <c r="A766" s="116">
        <v>54611</v>
      </c>
      <c r="B766" s="65" t="s">
        <v>16</v>
      </c>
      <c r="C766" s="65" t="s">
        <v>71</v>
      </c>
      <c r="D766" s="66">
        <v>46304</v>
      </c>
      <c r="E766" s="67">
        <v>1.5</v>
      </c>
      <c r="F766" s="65" t="s">
        <v>285</v>
      </c>
      <c r="G766" s="66">
        <v>46304</v>
      </c>
      <c r="H766">
        <v>40524113</v>
      </c>
      <c r="I766">
        <v>10</v>
      </c>
      <c r="J766" s="65" t="s">
        <v>1179</v>
      </c>
      <c r="K766" s="65" t="s">
        <v>1297</v>
      </c>
      <c r="L766" s="66">
        <v>46304</v>
      </c>
      <c r="M766" s="65" t="s">
        <v>287</v>
      </c>
      <c r="N766" s="65" t="s">
        <v>793</v>
      </c>
      <c r="O766" s="65" t="s">
        <v>289</v>
      </c>
      <c r="P766" s="66">
        <v>46304</v>
      </c>
      <c r="Q766" s="31">
        <f t="shared" si="22"/>
        <v>1320</v>
      </c>
      <c r="R766" s="31">
        <f t="shared" si="23"/>
        <v>1410</v>
      </c>
      <c r="S766" s="29">
        <f>IF($Q766&lt;Parâmetros!$E$19,$G766-1,$G766)</f>
        <v>46304</v>
      </c>
    </row>
    <row r="767" spans="1:19" ht="15" customHeight="1" x14ac:dyDescent="0.25">
      <c r="A767" s="116">
        <v>54611</v>
      </c>
      <c r="B767" s="65" t="s">
        <v>16</v>
      </c>
      <c r="C767" s="65" t="s">
        <v>71</v>
      </c>
      <c r="D767" s="66">
        <v>46306</v>
      </c>
      <c r="E767" s="67">
        <v>3.83</v>
      </c>
      <c r="F767" s="65" t="s">
        <v>285</v>
      </c>
      <c r="G767" s="66">
        <v>46306</v>
      </c>
      <c r="H767">
        <v>40470802</v>
      </c>
      <c r="I767">
        <v>20</v>
      </c>
      <c r="J767" s="65" t="s">
        <v>1318</v>
      </c>
      <c r="K767" s="65" t="s">
        <v>585</v>
      </c>
      <c r="L767" s="66">
        <v>46306</v>
      </c>
      <c r="M767" s="65" t="s">
        <v>287</v>
      </c>
      <c r="N767">
        <v>3003564</v>
      </c>
      <c r="O767" s="65" t="s">
        <v>289</v>
      </c>
      <c r="P767" s="66">
        <v>46306</v>
      </c>
      <c r="Q767" s="31">
        <f t="shared" si="22"/>
        <v>940</v>
      </c>
      <c r="R767" s="31">
        <f t="shared" si="23"/>
        <v>1170</v>
      </c>
      <c r="S767" s="29">
        <f>IF($Q767&lt;Parâmetros!$E$19,$G767-1,$G767)</f>
        <v>46306</v>
      </c>
    </row>
    <row r="768" spans="1:19" ht="15" customHeight="1" x14ac:dyDescent="0.25">
      <c r="A768" s="116">
        <v>54611</v>
      </c>
      <c r="B768" s="65" t="s">
        <v>16</v>
      </c>
      <c r="C768" s="65" t="s">
        <v>71</v>
      </c>
      <c r="D768" s="66">
        <v>46306</v>
      </c>
      <c r="E768" s="67">
        <v>2.8</v>
      </c>
      <c r="F768" s="65" t="s">
        <v>285</v>
      </c>
      <c r="G768" s="66">
        <v>46306</v>
      </c>
      <c r="H768">
        <v>40524117</v>
      </c>
      <c r="I768">
        <v>10</v>
      </c>
      <c r="J768" s="65" t="s">
        <v>591</v>
      </c>
      <c r="K768" s="65" t="s">
        <v>2023</v>
      </c>
      <c r="L768" s="66">
        <v>46306</v>
      </c>
      <c r="M768" s="65" t="s">
        <v>287</v>
      </c>
      <c r="N768" s="65" t="s">
        <v>793</v>
      </c>
      <c r="O768" s="65" t="s">
        <v>289</v>
      </c>
      <c r="P768" s="66">
        <v>46306</v>
      </c>
      <c r="Q768" s="31">
        <f t="shared" ref="Q768:Q831" si="24">IFERROR(VALUE(LEFT($J768,2))*60+VALUE(MID($J768,4,2)),9999)</f>
        <v>1240</v>
      </c>
      <c r="R768" s="31">
        <f t="shared" ref="R768:R831" si="25">IFERROR(VALUE(LEFT($K768,2))*60+VALUE(MID($K768,4,2)),"")</f>
        <v>1408</v>
      </c>
      <c r="S768" s="29">
        <f>IF($Q768&lt;Parâmetros!$E$19,$G768-1,$G768)</f>
        <v>46306</v>
      </c>
    </row>
    <row r="769" spans="1:19" ht="15" customHeight="1" x14ac:dyDescent="0.25">
      <c r="A769" s="116">
        <v>54611</v>
      </c>
      <c r="B769" s="65" t="s">
        <v>16</v>
      </c>
      <c r="C769" s="65" t="s">
        <v>71</v>
      </c>
      <c r="D769" s="66">
        <v>46307</v>
      </c>
      <c r="E769" s="67">
        <v>2.4700000000000002</v>
      </c>
      <c r="F769" s="65" t="s">
        <v>285</v>
      </c>
      <c r="G769" s="66">
        <v>46307</v>
      </c>
      <c r="H769">
        <v>40520181</v>
      </c>
      <c r="I769">
        <v>20</v>
      </c>
      <c r="J769" s="65" t="s">
        <v>2380</v>
      </c>
      <c r="K769" s="65" t="s">
        <v>2381</v>
      </c>
      <c r="L769" s="66">
        <v>46307</v>
      </c>
      <c r="M769" s="65" t="s">
        <v>287</v>
      </c>
      <c r="N769" s="65" t="s">
        <v>793</v>
      </c>
      <c r="O769" s="65" t="s">
        <v>289</v>
      </c>
      <c r="P769" s="66">
        <v>46307</v>
      </c>
      <c r="Q769" s="31">
        <f t="shared" si="24"/>
        <v>940</v>
      </c>
      <c r="R769" s="31">
        <f t="shared" si="25"/>
        <v>1088</v>
      </c>
      <c r="S769" s="29">
        <f>IF($Q769&lt;Parâmetros!$E$19,$G769-1,$G769)</f>
        <v>46307</v>
      </c>
    </row>
    <row r="770" spans="1:19" ht="15" customHeight="1" x14ac:dyDescent="0.25">
      <c r="A770" s="116">
        <v>54611</v>
      </c>
      <c r="B770" s="65" t="s">
        <v>16</v>
      </c>
      <c r="C770" s="65" t="s">
        <v>71</v>
      </c>
      <c r="D770" s="66">
        <v>46307</v>
      </c>
      <c r="E770" s="67">
        <v>2.75</v>
      </c>
      <c r="F770" s="65" t="s">
        <v>285</v>
      </c>
      <c r="G770" s="66">
        <v>46307</v>
      </c>
      <c r="H770">
        <v>40523783</v>
      </c>
      <c r="I770">
        <v>10</v>
      </c>
      <c r="J770" s="65" t="s">
        <v>2382</v>
      </c>
      <c r="K770" s="65" t="s">
        <v>1178</v>
      </c>
      <c r="L770" s="66">
        <v>46307</v>
      </c>
      <c r="M770" s="65" t="s">
        <v>287</v>
      </c>
      <c r="N770" s="65" t="s">
        <v>793</v>
      </c>
      <c r="O770" s="65" t="s">
        <v>289</v>
      </c>
      <c r="P770" s="66">
        <v>46307</v>
      </c>
      <c r="Q770" s="31">
        <f t="shared" si="24"/>
        <v>1095</v>
      </c>
      <c r="R770" s="31">
        <f t="shared" si="25"/>
        <v>1260</v>
      </c>
      <c r="S770" s="29">
        <f>IF($Q770&lt;Parâmetros!$E$19,$G770-1,$G770)</f>
        <v>46307</v>
      </c>
    </row>
    <row r="771" spans="1:19" ht="15" customHeight="1" x14ac:dyDescent="0.25">
      <c r="A771" s="116">
        <v>54611</v>
      </c>
      <c r="B771" s="65" t="s">
        <v>16</v>
      </c>
      <c r="C771" s="65" t="s">
        <v>71</v>
      </c>
      <c r="D771" s="66">
        <v>46307</v>
      </c>
      <c r="E771" s="67">
        <v>1.34</v>
      </c>
      <c r="F771" s="65" t="s">
        <v>285</v>
      </c>
      <c r="G771" s="66">
        <v>46307</v>
      </c>
      <c r="H771">
        <v>40525088</v>
      </c>
      <c r="I771">
        <v>40</v>
      </c>
      <c r="J771" s="65" t="s">
        <v>2383</v>
      </c>
      <c r="K771" s="65" t="s">
        <v>2384</v>
      </c>
      <c r="L771" s="66">
        <v>46307</v>
      </c>
      <c r="M771" s="65" t="s">
        <v>287</v>
      </c>
      <c r="N771" s="65" t="s">
        <v>793</v>
      </c>
      <c r="O771" s="65" t="s">
        <v>289</v>
      </c>
      <c r="P771" s="66">
        <v>46307</v>
      </c>
      <c r="Q771" s="31">
        <f t="shared" si="24"/>
        <v>1325</v>
      </c>
      <c r="R771" s="31">
        <f t="shared" si="25"/>
        <v>1405</v>
      </c>
      <c r="S771" s="29">
        <f>IF($Q771&lt;Parâmetros!$E$19,$G771-1,$G771)</f>
        <v>46307</v>
      </c>
    </row>
    <row r="772" spans="1:19" ht="15" customHeight="1" x14ac:dyDescent="0.25">
      <c r="A772" s="116">
        <v>54846</v>
      </c>
      <c r="B772" s="65" t="s">
        <v>67</v>
      </c>
      <c r="C772" s="65" t="s">
        <v>79</v>
      </c>
      <c r="D772" s="66">
        <v>46301</v>
      </c>
      <c r="E772" s="67">
        <v>7.33</v>
      </c>
      <c r="F772" s="65" t="s">
        <v>285</v>
      </c>
      <c r="G772" s="66">
        <v>46301</v>
      </c>
      <c r="H772">
        <v>40515467</v>
      </c>
      <c r="I772">
        <v>20</v>
      </c>
      <c r="J772" s="65" t="s">
        <v>872</v>
      </c>
      <c r="K772" s="65" t="s">
        <v>873</v>
      </c>
      <c r="L772" s="66">
        <v>46301</v>
      </c>
      <c r="M772" s="65" t="s">
        <v>287</v>
      </c>
      <c r="N772" s="65" t="s">
        <v>793</v>
      </c>
      <c r="O772" s="65" t="s">
        <v>289</v>
      </c>
      <c r="P772" s="66">
        <v>46301</v>
      </c>
      <c r="Q772" s="31">
        <f t="shared" si="24"/>
        <v>957</v>
      </c>
      <c r="R772" s="31">
        <f t="shared" si="25"/>
        <v>1397</v>
      </c>
      <c r="S772" s="29">
        <f>IF($Q772&lt;Parâmetros!$E$19,$G772-1,$G772)</f>
        <v>46301</v>
      </c>
    </row>
    <row r="773" spans="1:19" ht="15" customHeight="1" x14ac:dyDescent="0.25">
      <c r="A773" s="116">
        <v>54846</v>
      </c>
      <c r="B773" s="65" t="s">
        <v>67</v>
      </c>
      <c r="C773" s="65" t="s">
        <v>79</v>
      </c>
      <c r="D773" s="66">
        <v>46302</v>
      </c>
      <c r="E773" s="67">
        <v>2.81</v>
      </c>
      <c r="F773" s="65" t="s">
        <v>285</v>
      </c>
      <c r="G773" s="66">
        <v>46302</v>
      </c>
      <c r="H773">
        <v>40523355</v>
      </c>
      <c r="I773">
        <v>10</v>
      </c>
      <c r="J773" s="65" t="s">
        <v>1047</v>
      </c>
      <c r="K773" s="65" t="s">
        <v>1048</v>
      </c>
      <c r="L773" s="66">
        <v>46302</v>
      </c>
      <c r="M773" s="65" t="s">
        <v>287</v>
      </c>
      <c r="N773" s="65" t="s">
        <v>793</v>
      </c>
      <c r="O773" s="65" t="s">
        <v>289</v>
      </c>
      <c r="P773" s="66">
        <v>46302</v>
      </c>
      <c r="Q773" s="31">
        <f t="shared" si="24"/>
        <v>949</v>
      </c>
      <c r="R773" s="31">
        <f t="shared" si="25"/>
        <v>1117</v>
      </c>
      <c r="S773" s="29">
        <f>IF($Q773&lt;Parâmetros!$E$19,$G773-1,$G773)</f>
        <v>46302</v>
      </c>
    </row>
    <row r="774" spans="1:19" ht="15" customHeight="1" x14ac:dyDescent="0.25">
      <c r="A774" s="116">
        <v>54846</v>
      </c>
      <c r="B774" s="65" t="s">
        <v>67</v>
      </c>
      <c r="C774" s="65" t="s">
        <v>79</v>
      </c>
      <c r="D774" s="66">
        <v>46302</v>
      </c>
      <c r="E774" s="67">
        <v>2.84</v>
      </c>
      <c r="F774" s="65" t="s">
        <v>285</v>
      </c>
      <c r="G774" s="66">
        <v>46302</v>
      </c>
      <c r="H774">
        <v>40523355</v>
      </c>
      <c r="I774">
        <v>10</v>
      </c>
      <c r="J774" s="65" t="s">
        <v>1049</v>
      </c>
      <c r="K774" s="65" t="s">
        <v>1050</v>
      </c>
      <c r="L774" s="66">
        <v>46302</v>
      </c>
      <c r="M774" s="65" t="s">
        <v>287</v>
      </c>
      <c r="N774" s="65" t="s">
        <v>793</v>
      </c>
      <c r="O774" s="65" t="s">
        <v>289</v>
      </c>
      <c r="P774" s="66">
        <v>46302</v>
      </c>
      <c r="Q774" s="31">
        <f t="shared" si="24"/>
        <v>1119</v>
      </c>
      <c r="R774" s="31">
        <f t="shared" si="25"/>
        <v>1289</v>
      </c>
      <c r="S774" s="29">
        <f>IF($Q774&lt;Parâmetros!$E$19,$G774-1,$G774)</f>
        <v>46302</v>
      </c>
    </row>
    <row r="775" spans="1:19" ht="15" customHeight="1" x14ac:dyDescent="0.25">
      <c r="A775" s="116">
        <v>54846</v>
      </c>
      <c r="B775" s="65" t="s">
        <v>67</v>
      </c>
      <c r="C775" s="65" t="s">
        <v>79</v>
      </c>
      <c r="D775" s="66">
        <v>46302</v>
      </c>
      <c r="E775" s="67">
        <v>1.62</v>
      </c>
      <c r="F775" s="65" t="s">
        <v>285</v>
      </c>
      <c r="G775" s="66">
        <v>46302</v>
      </c>
      <c r="H775">
        <v>40523246</v>
      </c>
      <c r="I775">
        <v>20</v>
      </c>
      <c r="J775" s="65" t="s">
        <v>1051</v>
      </c>
      <c r="K775" s="65" t="s">
        <v>1052</v>
      </c>
      <c r="L775" s="66">
        <v>46302</v>
      </c>
      <c r="M775" s="65" t="s">
        <v>287</v>
      </c>
      <c r="N775" s="65" t="s">
        <v>793</v>
      </c>
      <c r="O775" s="65" t="s">
        <v>289</v>
      </c>
      <c r="P775" s="66">
        <v>46302</v>
      </c>
      <c r="Q775" s="31">
        <f t="shared" si="24"/>
        <v>1291</v>
      </c>
      <c r="R775" s="31">
        <f t="shared" si="25"/>
        <v>1388</v>
      </c>
      <c r="S775" s="29">
        <f>IF($Q775&lt;Parâmetros!$E$19,$G775-1,$G775)</f>
        <v>46302</v>
      </c>
    </row>
    <row r="776" spans="1:19" ht="15" customHeight="1" x14ac:dyDescent="0.25">
      <c r="A776" s="116">
        <v>54846</v>
      </c>
      <c r="B776" s="65" t="s">
        <v>67</v>
      </c>
      <c r="C776" s="65" t="s">
        <v>79</v>
      </c>
      <c r="D776" s="66">
        <v>46303</v>
      </c>
      <c r="E776" s="67">
        <v>7.18</v>
      </c>
      <c r="F776" s="65" t="s">
        <v>285</v>
      </c>
      <c r="G776" s="66">
        <v>46303</v>
      </c>
      <c r="H776">
        <v>40523798</v>
      </c>
      <c r="I776">
        <v>10</v>
      </c>
      <c r="J776" s="65" t="s">
        <v>1298</v>
      </c>
      <c r="K776" s="65" t="s">
        <v>1299</v>
      </c>
      <c r="L776" s="66">
        <v>46303</v>
      </c>
      <c r="M776" s="65" t="s">
        <v>287</v>
      </c>
      <c r="N776" s="65" t="s">
        <v>793</v>
      </c>
      <c r="O776" s="65" t="s">
        <v>289</v>
      </c>
      <c r="P776" s="66">
        <v>46303</v>
      </c>
      <c r="Q776" s="31">
        <f t="shared" si="24"/>
        <v>954</v>
      </c>
      <c r="R776" s="31">
        <f t="shared" si="25"/>
        <v>1385</v>
      </c>
      <c r="S776" s="29">
        <f>IF($Q776&lt;Parâmetros!$E$19,$G776-1,$G776)</f>
        <v>46303</v>
      </c>
    </row>
    <row r="777" spans="1:19" ht="15" customHeight="1" x14ac:dyDescent="0.25">
      <c r="A777" s="116">
        <v>54846</v>
      </c>
      <c r="B777" s="65" t="s">
        <v>67</v>
      </c>
      <c r="C777" s="65" t="s">
        <v>79</v>
      </c>
      <c r="D777" s="66">
        <v>46304</v>
      </c>
      <c r="E777" s="67">
        <v>1.68</v>
      </c>
      <c r="F777" s="65" t="s">
        <v>285</v>
      </c>
      <c r="G777" s="66">
        <v>46304</v>
      </c>
      <c r="H777">
        <v>40522896</v>
      </c>
      <c r="I777">
        <v>20</v>
      </c>
      <c r="J777" s="65" t="s">
        <v>1598</v>
      </c>
      <c r="K777" s="65" t="s">
        <v>1599</v>
      </c>
      <c r="L777" s="66">
        <v>46304</v>
      </c>
      <c r="M777" s="65" t="s">
        <v>287</v>
      </c>
      <c r="N777" s="65" t="s">
        <v>793</v>
      </c>
      <c r="O777" s="65" t="s">
        <v>289</v>
      </c>
      <c r="P777" s="66">
        <v>46304</v>
      </c>
      <c r="Q777" s="31">
        <f t="shared" si="24"/>
        <v>945</v>
      </c>
      <c r="R777" s="31">
        <f t="shared" si="25"/>
        <v>1046</v>
      </c>
      <c r="S777" s="29">
        <f>IF($Q777&lt;Parâmetros!$E$19,$G777-1,$G777)</f>
        <v>46304</v>
      </c>
    </row>
    <row r="778" spans="1:19" ht="15" customHeight="1" x14ac:dyDescent="0.25">
      <c r="A778" s="116">
        <v>54846</v>
      </c>
      <c r="B778" s="65" t="s">
        <v>67</v>
      </c>
      <c r="C778" s="65" t="s">
        <v>79</v>
      </c>
      <c r="D778" s="66">
        <v>46304</v>
      </c>
      <c r="E778" s="67">
        <v>5.44</v>
      </c>
      <c r="F778" s="65" t="s">
        <v>285</v>
      </c>
      <c r="G778" s="66">
        <v>46304</v>
      </c>
      <c r="H778">
        <v>40524115</v>
      </c>
      <c r="I778">
        <v>20</v>
      </c>
      <c r="J778" s="65" t="s">
        <v>1600</v>
      </c>
      <c r="K778" s="65" t="s">
        <v>1601</v>
      </c>
      <c r="L778" s="66">
        <v>46304</v>
      </c>
      <c r="M778" s="65" t="s">
        <v>287</v>
      </c>
      <c r="N778" s="65" t="s">
        <v>793</v>
      </c>
      <c r="O778" s="65" t="s">
        <v>289</v>
      </c>
      <c r="P778" s="66">
        <v>46304</v>
      </c>
      <c r="Q778" s="31">
        <f t="shared" si="24"/>
        <v>1049</v>
      </c>
      <c r="R778" s="31">
        <f t="shared" si="25"/>
        <v>1375</v>
      </c>
      <c r="S778" s="29">
        <f>IF($Q778&lt;Parâmetros!$E$19,$G778-1,$G778)</f>
        <v>46304</v>
      </c>
    </row>
    <row r="779" spans="1:19" ht="15" customHeight="1" x14ac:dyDescent="0.25">
      <c r="A779" s="116">
        <v>54846</v>
      </c>
      <c r="B779" s="65" t="s">
        <v>67</v>
      </c>
      <c r="C779" s="65" t="s">
        <v>79</v>
      </c>
      <c r="D779" s="66">
        <v>46307</v>
      </c>
      <c r="E779" s="67">
        <v>4</v>
      </c>
      <c r="F779" s="65" t="s">
        <v>285</v>
      </c>
      <c r="G779" s="66">
        <v>46307</v>
      </c>
      <c r="H779">
        <v>40525088</v>
      </c>
      <c r="I779">
        <v>30</v>
      </c>
      <c r="J779" s="65" t="s">
        <v>2385</v>
      </c>
      <c r="K779" s="65" t="s">
        <v>2386</v>
      </c>
      <c r="L779" s="66">
        <v>46307</v>
      </c>
      <c r="M779" s="65" t="s">
        <v>287</v>
      </c>
      <c r="N779" s="65" t="s">
        <v>793</v>
      </c>
      <c r="O779" s="65" t="s">
        <v>289</v>
      </c>
      <c r="P779" s="66">
        <v>46307</v>
      </c>
      <c r="Q779" s="31">
        <f t="shared" si="24"/>
        <v>420</v>
      </c>
      <c r="R779" s="31">
        <f t="shared" si="25"/>
        <v>660</v>
      </c>
      <c r="S779" s="29">
        <f>IF($Q779&lt;Parâmetros!$E$19,$G779-1,$G779)</f>
        <v>46307</v>
      </c>
    </row>
    <row r="780" spans="1:19" ht="15" customHeight="1" x14ac:dyDescent="0.25">
      <c r="A780" s="116">
        <v>54846</v>
      </c>
      <c r="B780" s="65" t="s">
        <v>67</v>
      </c>
      <c r="C780" s="65" t="s">
        <v>79</v>
      </c>
      <c r="D780" s="66">
        <v>46307</v>
      </c>
      <c r="E780" s="67">
        <v>2.2400000000000002</v>
      </c>
      <c r="F780" s="65" t="s">
        <v>285</v>
      </c>
      <c r="G780" s="66">
        <v>46307</v>
      </c>
      <c r="H780">
        <v>40517360</v>
      </c>
      <c r="I780">
        <v>40</v>
      </c>
      <c r="J780" s="65" t="s">
        <v>361</v>
      </c>
      <c r="K780" s="65" t="s">
        <v>2387</v>
      </c>
      <c r="L780" s="66">
        <v>46307</v>
      </c>
      <c r="M780" s="65" t="s">
        <v>287</v>
      </c>
      <c r="N780">
        <v>3005825</v>
      </c>
      <c r="O780" s="65" t="s">
        <v>289</v>
      </c>
      <c r="P780" s="66">
        <v>46307</v>
      </c>
      <c r="Q780" s="31">
        <f t="shared" si="24"/>
        <v>720</v>
      </c>
      <c r="R780" s="31">
        <f t="shared" si="25"/>
        <v>854</v>
      </c>
      <c r="S780" s="29">
        <f>IF($Q780&lt;Parâmetros!$E$19,$G780-1,$G780)</f>
        <v>46307</v>
      </c>
    </row>
    <row r="781" spans="1:19" ht="15" customHeight="1" x14ac:dyDescent="0.25">
      <c r="A781" s="116">
        <v>55138</v>
      </c>
      <c r="B781" s="65" t="s">
        <v>630</v>
      </c>
      <c r="C781" s="65" t="s">
        <v>72</v>
      </c>
      <c r="D781" s="66">
        <v>46300</v>
      </c>
      <c r="E781" s="67">
        <v>0.53</v>
      </c>
      <c r="F781" s="65" t="s">
        <v>285</v>
      </c>
      <c r="G781" s="66">
        <v>46299</v>
      </c>
      <c r="H781">
        <v>40516439</v>
      </c>
      <c r="I781">
        <v>10</v>
      </c>
      <c r="J781" s="65" t="s">
        <v>632</v>
      </c>
      <c r="K781" s="65" t="s">
        <v>633</v>
      </c>
      <c r="L781" s="66">
        <v>46300</v>
      </c>
      <c r="M781" s="65" t="s">
        <v>315</v>
      </c>
      <c r="N781">
        <v>3010860</v>
      </c>
      <c r="O781" s="65" t="s">
        <v>289</v>
      </c>
      <c r="P781" s="66">
        <v>46300</v>
      </c>
      <c r="Q781" s="31">
        <f t="shared" si="24"/>
        <v>1416</v>
      </c>
      <c r="R781" s="31">
        <f t="shared" si="25"/>
        <v>8</v>
      </c>
      <c r="S781" s="29">
        <f>IF($Q781&lt;Parâmetros!$E$19,$G781-1,$G781)</f>
        <v>46299</v>
      </c>
    </row>
    <row r="782" spans="1:19" ht="15" customHeight="1" x14ac:dyDescent="0.25">
      <c r="A782" s="116">
        <v>55138</v>
      </c>
      <c r="B782" s="65" t="s">
        <v>630</v>
      </c>
      <c r="C782" s="65" t="s">
        <v>72</v>
      </c>
      <c r="D782" s="66">
        <v>46300</v>
      </c>
      <c r="E782" s="67">
        <v>0.44</v>
      </c>
      <c r="F782" s="65" t="s">
        <v>285</v>
      </c>
      <c r="G782" s="66">
        <v>46300</v>
      </c>
      <c r="H782">
        <v>40516435</v>
      </c>
      <c r="I782">
        <v>10</v>
      </c>
      <c r="J782" s="65" t="s">
        <v>417</v>
      </c>
      <c r="K782" s="65" t="s">
        <v>634</v>
      </c>
      <c r="L782" s="66">
        <v>46300</v>
      </c>
      <c r="M782" s="65" t="s">
        <v>315</v>
      </c>
      <c r="N782">
        <v>3010954</v>
      </c>
      <c r="O782" s="65" t="s">
        <v>289</v>
      </c>
      <c r="P782" s="66">
        <v>46300</v>
      </c>
      <c r="Q782" s="31">
        <f t="shared" si="24"/>
        <v>9</v>
      </c>
      <c r="R782" s="31">
        <f t="shared" si="25"/>
        <v>36</v>
      </c>
      <c r="S782" s="29">
        <f>IF($Q782&lt;Parâmetros!$E$19,$G782-1,$G782)</f>
        <v>46299</v>
      </c>
    </row>
    <row r="783" spans="1:19" ht="15" customHeight="1" x14ac:dyDescent="0.25">
      <c r="A783" s="116">
        <v>55138</v>
      </c>
      <c r="B783" s="65" t="s">
        <v>630</v>
      </c>
      <c r="C783" s="65" t="s">
        <v>72</v>
      </c>
      <c r="D783" s="66">
        <v>46300</v>
      </c>
      <c r="E783" s="67">
        <v>0.51</v>
      </c>
      <c r="F783" s="65" t="s">
        <v>285</v>
      </c>
      <c r="G783" s="66">
        <v>46300</v>
      </c>
      <c r="H783">
        <v>40516440</v>
      </c>
      <c r="I783">
        <v>10</v>
      </c>
      <c r="J783" s="65" t="s">
        <v>635</v>
      </c>
      <c r="K783" s="65" t="s">
        <v>636</v>
      </c>
      <c r="L783" s="66">
        <v>46300</v>
      </c>
      <c r="M783" s="65" t="s">
        <v>315</v>
      </c>
      <c r="N783">
        <v>3010889</v>
      </c>
      <c r="O783" s="65" t="s">
        <v>289</v>
      </c>
      <c r="P783" s="66">
        <v>46300</v>
      </c>
      <c r="Q783" s="31">
        <f t="shared" si="24"/>
        <v>36</v>
      </c>
      <c r="R783" s="31">
        <f t="shared" si="25"/>
        <v>67</v>
      </c>
      <c r="S783" s="29">
        <f>IF($Q783&lt;Parâmetros!$E$19,$G783-1,$G783)</f>
        <v>46299</v>
      </c>
    </row>
    <row r="784" spans="1:19" ht="15" customHeight="1" x14ac:dyDescent="0.25">
      <c r="A784" s="116">
        <v>55138</v>
      </c>
      <c r="B784" s="65" t="s">
        <v>630</v>
      </c>
      <c r="C784" s="65" t="s">
        <v>72</v>
      </c>
      <c r="D784" s="66">
        <v>46300</v>
      </c>
      <c r="E784" s="67">
        <v>0.49</v>
      </c>
      <c r="F784" s="65" t="s">
        <v>285</v>
      </c>
      <c r="G784" s="66">
        <v>46300</v>
      </c>
      <c r="H784">
        <v>40516442</v>
      </c>
      <c r="I784">
        <v>10</v>
      </c>
      <c r="J784" s="65" t="s">
        <v>637</v>
      </c>
      <c r="K784" s="65" t="s">
        <v>631</v>
      </c>
      <c r="L784" s="66">
        <v>46300</v>
      </c>
      <c r="M784" s="65" t="s">
        <v>315</v>
      </c>
      <c r="N784">
        <v>3010887</v>
      </c>
      <c r="O784" s="65" t="s">
        <v>289</v>
      </c>
      <c r="P784" s="66">
        <v>46300</v>
      </c>
      <c r="Q784" s="31">
        <f t="shared" si="24"/>
        <v>76</v>
      </c>
      <c r="R784" s="31">
        <f t="shared" si="25"/>
        <v>105</v>
      </c>
      <c r="S784" s="29">
        <f>IF($Q784&lt;Parâmetros!$E$19,$G784-1,$G784)</f>
        <v>46299</v>
      </c>
    </row>
    <row r="785" spans="1:19" ht="15" customHeight="1" x14ac:dyDescent="0.25">
      <c r="A785" s="116">
        <v>55138</v>
      </c>
      <c r="B785" s="65" t="s">
        <v>630</v>
      </c>
      <c r="C785" s="65" t="s">
        <v>72</v>
      </c>
      <c r="D785" s="66">
        <v>46300</v>
      </c>
      <c r="E785" s="67">
        <v>0.52</v>
      </c>
      <c r="F785" s="65" t="s">
        <v>285</v>
      </c>
      <c r="G785" s="66">
        <v>46300</v>
      </c>
      <c r="H785">
        <v>40516492</v>
      </c>
      <c r="I785">
        <v>10</v>
      </c>
      <c r="J785" s="65" t="s">
        <v>638</v>
      </c>
      <c r="K785" s="65" t="s">
        <v>639</v>
      </c>
      <c r="L785" s="66">
        <v>46300</v>
      </c>
      <c r="M785" s="65" t="s">
        <v>315</v>
      </c>
      <c r="N785">
        <v>3011518</v>
      </c>
      <c r="O785" s="65" t="s">
        <v>289</v>
      </c>
      <c r="P785" s="66">
        <v>46300</v>
      </c>
      <c r="Q785" s="31">
        <f t="shared" si="24"/>
        <v>106</v>
      </c>
      <c r="R785" s="31">
        <f t="shared" si="25"/>
        <v>137</v>
      </c>
      <c r="S785" s="29">
        <f>IF($Q785&lt;Parâmetros!$E$19,$G785-1,$G785)</f>
        <v>46299</v>
      </c>
    </row>
    <row r="786" spans="1:19" ht="15" customHeight="1" x14ac:dyDescent="0.25">
      <c r="A786" s="116">
        <v>55138</v>
      </c>
      <c r="B786" s="65" t="s">
        <v>630</v>
      </c>
      <c r="C786" s="65" t="s">
        <v>72</v>
      </c>
      <c r="D786" s="66">
        <v>46300</v>
      </c>
      <c r="E786" s="67">
        <v>0.44</v>
      </c>
      <c r="F786" s="65" t="s">
        <v>285</v>
      </c>
      <c r="G786" s="66">
        <v>46300</v>
      </c>
      <c r="H786">
        <v>40516493</v>
      </c>
      <c r="I786">
        <v>10</v>
      </c>
      <c r="J786" s="65" t="s">
        <v>640</v>
      </c>
      <c r="K786" s="65" t="s">
        <v>641</v>
      </c>
      <c r="L786" s="66">
        <v>46300</v>
      </c>
      <c r="M786" s="65" t="s">
        <v>315</v>
      </c>
      <c r="N786">
        <v>3011522</v>
      </c>
      <c r="O786" s="65" t="s">
        <v>289</v>
      </c>
      <c r="P786" s="66">
        <v>46300</v>
      </c>
      <c r="Q786" s="31">
        <f t="shared" si="24"/>
        <v>138</v>
      </c>
      <c r="R786" s="31">
        <f t="shared" si="25"/>
        <v>164</v>
      </c>
      <c r="S786" s="29">
        <f>IF($Q786&lt;Parâmetros!$E$19,$G786-1,$G786)</f>
        <v>46299</v>
      </c>
    </row>
    <row r="787" spans="1:19" ht="15" customHeight="1" x14ac:dyDescent="0.25">
      <c r="A787" s="116">
        <v>55138</v>
      </c>
      <c r="B787" s="65" t="s">
        <v>630</v>
      </c>
      <c r="C787" s="65" t="s">
        <v>72</v>
      </c>
      <c r="D787" s="66">
        <v>46300</v>
      </c>
      <c r="E787" s="67">
        <v>0.55000000000000004</v>
      </c>
      <c r="F787" s="65" t="s">
        <v>285</v>
      </c>
      <c r="G787" s="66">
        <v>46300</v>
      </c>
      <c r="H787">
        <v>40516500</v>
      </c>
      <c r="I787">
        <v>10</v>
      </c>
      <c r="J787" s="65" t="s">
        <v>642</v>
      </c>
      <c r="K787" s="65" t="s">
        <v>643</v>
      </c>
      <c r="L787" s="66">
        <v>46300</v>
      </c>
      <c r="M787" s="65" t="s">
        <v>315</v>
      </c>
      <c r="N787">
        <v>3011610</v>
      </c>
      <c r="O787" s="65" t="s">
        <v>289</v>
      </c>
      <c r="P787" s="66">
        <v>46300</v>
      </c>
      <c r="Q787" s="31">
        <f t="shared" si="24"/>
        <v>164</v>
      </c>
      <c r="R787" s="31">
        <f t="shared" si="25"/>
        <v>197</v>
      </c>
      <c r="S787" s="29">
        <f>IF($Q787&lt;Parâmetros!$E$19,$G787-1,$G787)</f>
        <v>46299</v>
      </c>
    </row>
    <row r="788" spans="1:19" ht="15" customHeight="1" x14ac:dyDescent="0.25">
      <c r="A788" s="116">
        <v>55138</v>
      </c>
      <c r="B788" s="65" t="s">
        <v>630</v>
      </c>
      <c r="C788" s="65" t="s">
        <v>72</v>
      </c>
      <c r="D788" s="66">
        <v>46300</v>
      </c>
      <c r="E788" s="67">
        <v>0.49</v>
      </c>
      <c r="F788" s="65" t="s">
        <v>285</v>
      </c>
      <c r="G788" s="66">
        <v>46300</v>
      </c>
      <c r="H788">
        <v>40516502</v>
      </c>
      <c r="I788">
        <v>10</v>
      </c>
      <c r="J788" s="65" t="s">
        <v>644</v>
      </c>
      <c r="K788" s="65" t="s">
        <v>645</v>
      </c>
      <c r="L788" s="66">
        <v>46300</v>
      </c>
      <c r="M788" s="65" t="s">
        <v>315</v>
      </c>
      <c r="N788">
        <v>3011798</v>
      </c>
      <c r="O788" s="65" t="s">
        <v>289</v>
      </c>
      <c r="P788" s="66">
        <v>46300</v>
      </c>
      <c r="Q788" s="31">
        <f t="shared" si="24"/>
        <v>260</v>
      </c>
      <c r="R788" s="31">
        <f t="shared" si="25"/>
        <v>289</v>
      </c>
      <c r="S788" s="29">
        <f>IF($Q788&lt;Parâmetros!$E$19,$G788-1,$G788)</f>
        <v>46299</v>
      </c>
    </row>
    <row r="789" spans="1:19" ht="15" customHeight="1" x14ac:dyDescent="0.25">
      <c r="A789" s="116">
        <v>55138</v>
      </c>
      <c r="B789" s="65" t="s">
        <v>630</v>
      </c>
      <c r="C789" s="65" t="s">
        <v>72</v>
      </c>
      <c r="D789" s="66">
        <v>46300</v>
      </c>
      <c r="E789" s="67">
        <v>0.47</v>
      </c>
      <c r="F789" s="65" t="s">
        <v>285</v>
      </c>
      <c r="G789" s="66">
        <v>46300</v>
      </c>
      <c r="H789">
        <v>40516505</v>
      </c>
      <c r="I789">
        <v>10</v>
      </c>
      <c r="J789" s="65" t="s">
        <v>646</v>
      </c>
      <c r="K789" s="65" t="s">
        <v>647</v>
      </c>
      <c r="L789" s="66">
        <v>46300</v>
      </c>
      <c r="M789" s="65" t="s">
        <v>315</v>
      </c>
      <c r="N789">
        <v>3011418</v>
      </c>
      <c r="O789" s="65" t="s">
        <v>289</v>
      </c>
      <c r="P789" s="66">
        <v>46300</v>
      </c>
      <c r="Q789" s="31">
        <f t="shared" si="24"/>
        <v>291</v>
      </c>
      <c r="R789" s="31">
        <f t="shared" si="25"/>
        <v>320</v>
      </c>
      <c r="S789" s="29">
        <f>IF($Q789&lt;Parâmetros!$E$19,$G789-1,$G789)</f>
        <v>46299</v>
      </c>
    </row>
    <row r="790" spans="1:19" ht="15" customHeight="1" x14ac:dyDescent="0.25">
      <c r="A790" s="116">
        <v>55138</v>
      </c>
      <c r="B790" s="65" t="s">
        <v>630</v>
      </c>
      <c r="C790" s="65" t="s">
        <v>72</v>
      </c>
      <c r="D790" s="66">
        <v>46300</v>
      </c>
      <c r="E790" s="67">
        <v>1.51</v>
      </c>
      <c r="F790" s="65" t="s">
        <v>285</v>
      </c>
      <c r="G790" s="66">
        <v>46300</v>
      </c>
      <c r="H790">
        <v>40521389</v>
      </c>
      <c r="I790">
        <v>10</v>
      </c>
      <c r="J790" s="65" t="s">
        <v>648</v>
      </c>
      <c r="K790" s="65" t="s">
        <v>649</v>
      </c>
      <c r="L790" s="66">
        <v>46300</v>
      </c>
      <c r="M790" s="65" t="s">
        <v>287</v>
      </c>
      <c r="N790" s="65" t="s">
        <v>793</v>
      </c>
      <c r="O790" s="65" t="s">
        <v>289</v>
      </c>
      <c r="P790" s="66">
        <v>46300</v>
      </c>
      <c r="Q790" s="31">
        <f t="shared" si="24"/>
        <v>336</v>
      </c>
      <c r="R790" s="31">
        <f t="shared" si="25"/>
        <v>427</v>
      </c>
      <c r="S790" s="29">
        <f>IF($Q790&lt;Parâmetros!$E$19,$G790-1,$G790)</f>
        <v>46299</v>
      </c>
    </row>
    <row r="791" spans="1:19" ht="15" customHeight="1" x14ac:dyDescent="0.25">
      <c r="A791" s="116">
        <v>55138</v>
      </c>
      <c r="B791" s="65" t="s">
        <v>630</v>
      </c>
      <c r="C791" s="65" t="s">
        <v>72</v>
      </c>
      <c r="D791" s="66">
        <v>46303</v>
      </c>
      <c r="E791" s="67">
        <v>3</v>
      </c>
      <c r="F791" s="65" t="s">
        <v>285</v>
      </c>
      <c r="G791" s="66">
        <v>46302</v>
      </c>
      <c r="H791">
        <v>40515467</v>
      </c>
      <c r="I791">
        <v>40</v>
      </c>
      <c r="J791" s="65" t="s">
        <v>480</v>
      </c>
      <c r="K791" s="65" t="s">
        <v>342</v>
      </c>
      <c r="L791" s="66">
        <v>46302</v>
      </c>
      <c r="M791" s="65" t="s">
        <v>287</v>
      </c>
      <c r="N791" s="65" t="s">
        <v>793</v>
      </c>
      <c r="O791" s="65" t="s">
        <v>629</v>
      </c>
      <c r="P791" s="66">
        <v>46303</v>
      </c>
      <c r="Q791" s="31">
        <f t="shared" si="24"/>
        <v>240</v>
      </c>
      <c r="R791" s="31">
        <f t="shared" si="25"/>
        <v>420</v>
      </c>
      <c r="S791" s="29">
        <f>IF($Q791&lt;Parâmetros!$E$19,$G791-1,$G791)</f>
        <v>46301</v>
      </c>
    </row>
    <row r="792" spans="1:19" ht="15" customHeight="1" x14ac:dyDescent="0.25">
      <c r="A792" s="116">
        <v>55138</v>
      </c>
      <c r="B792" s="65" t="s">
        <v>630</v>
      </c>
      <c r="C792" s="65" t="s">
        <v>72</v>
      </c>
      <c r="D792" s="66">
        <v>46303</v>
      </c>
      <c r="E792" s="67">
        <v>0.65</v>
      </c>
      <c r="F792" s="65" t="s">
        <v>285</v>
      </c>
      <c r="G792" s="66">
        <v>46302</v>
      </c>
      <c r="H792">
        <v>40511357</v>
      </c>
      <c r="I792">
        <v>10</v>
      </c>
      <c r="J792" s="65" t="s">
        <v>1053</v>
      </c>
      <c r="K792" s="65" t="s">
        <v>1054</v>
      </c>
      <c r="L792" s="66">
        <v>46303</v>
      </c>
      <c r="M792" s="65" t="s">
        <v>315</v>
      </c>
      <c r="N792">
        <v>3006258</v>
      </c>
      <c r="O792" s="65" t="s">
        <v>289</v>
      </c>
      <c r="P792" s="66">
        <v>46303</v>
      </c>
      <c r="Q792" s="31">
        <f t="shared" si="24"/>
        <v>1430</v>
      </c>
      <c r="R792" s="31">
        <f t="shared" si="25"/>
        <v>29</v>
      </c>
      <c r="S792" s="29">
        <f>IF($Q792&lt;Parâmetros!$E$19,$G792-1,$G792)</f>
        <v>46302</v>
      </c>
    </row>
    <row r="793" spans="1:19" ht="15" customHeight="1" x14ac:dyDescent="0.25">
      <c r="A793" s="116">
        <v>55138</v>
      </c>
      <c r="B793" s="65" t="s">
        <v>630</v>
      </c>
      <c r="C793" s="65" t="s">
        <v>72</v>
      </c>
      <c r="D793" s="66">
        <v>46303</v>
      </c>
      <c r="E793" s="67">
        <v>0.81</v>
      </c>
      <c r="F793" s="65" t="s">
        <v>285</v>
      </c>
      <c r="G793" s="66">
        <v>46303</v>
      </c>
      <c r="H793">
        <v>40511372</v>
      </c>
      <c r="I793">
        <v>10</v>
      </c>
      <c r="J793" s="65" t="s">
        <v>1055</v>
      </c>
      <c r="K793" s="65" t="s">
        <v>1056</v>
      </c>
      <c r="L793" s="66">
        <v>46303</v>
      </c>
      <c r="M793" s="65" t="s">
        <v>315</v>
      </c>
      <c r="N793">
        <v>3002762</v>
      </c>
      <c r="O793" s="65" t="s">
        <v>289</v>
      </c>
      <c r="P793" s="66">
        <v>46303</v>
      </c>
      <c r="Q793" s="31">
        <f t="shared" si="24"/>
        <v>30</v>
      </c>
      <c r="R793" s="31">
        <f t="shared" si="25"/>
        <v>79</v>
      </c>
      <c r="S793" s="29">
        <f>IF($Q793&lt;Parâmetros!$E$19,$G793-1,$G793)</f>
        <v>46302</v>
      </c>
    </row>
    <row r="794" spans="1:19" ht="15" customHeight="1" x14ac:dyDescent="0.25">
      <c r="A794" s="116">
        <v>55138</v>
      </c>
      <c r="B794" s="65" t="s">
        <v>630</v>
      </c>
      <c r="C794" s="65" t="s">
        <v>72</v>
      </c>
      <c r="D794" s="66">
        <v>46303</v>
      </c>
      <c r="E794" s="67">
        <v>0.36</v>
      </c>
      <c r="F794" s="65" t="s">
        <v>285</v>
      </c>
      <c r="G794" s="66">
        <v>46303</v>
      </c>
      <c r="H794">
        <v>40513812</v>
      </c>
      <c r="I794">
        <v>10</v>
      </c>
      <c r="J794" s="65" t="s">
        <v>1057</v>
      </c>
      <c r="K794" s="65" t="s">
        <v>510</v>
      </c>
      <c r="L794" s="66">
        <v>46303</v>
      </c>
      <c r="M794" s="65" t="s">
        <v>315</v>
      </c>
      <c r="N794">
        <v>3002774</v>
      </c>
      <c r="O794" s="65" t="s">
        <v>289</v>
      </c>
      <c r="P794" s="66">
        <v>46303</v>
      </c>
      <c r="Q794" s="31">
        <f t="shared" si="24"/>
        <v>81</v>
      </c>
      <c r="R794" s="31">
        <f t="shared" si="25"/>
        <v>102</v>
      </c>
      <c r="S794" s="29">
        <f>IF($Q794&lt;Parâmetros!$E$19,$G794-1,$G794)</f>
        <v>46302</v>
      </c>
    </row>
    <row r="795" spans="1:19" ht="15" customHeight="1" x14ac:dyDescent="0.25">
      <c r="A795" s="116">
        <v>55138</v>
      </c>
      <c r="B795" s="65" t="s">
        <v>630</v>
      </c>
      <c r="C795" s="65" t="s">
        <v>72</v>
      </c>
      <c r="D795" s="66">
        <v>46303</v>
      </c>
      <c r="E795" s="67">
        <v>0.3</v>
      </c>
      <c r="F795" s="65" t="s">
        <v>285</v>
      </c>
      <c r="G795" s="66">
        <v>46303</v>
      </c>
      <c r="H795">
        <v>40513813</v>
      </c>
      <c r="I795">
        <v>10</v>
      </c>
      <c r="J795" s="65" t="s">
        <v>1058</v>
      </c>
      <c r="K795" s="65" t="s">
        <v>1059</v>
      </c>
      <c r="L795" s="66">
        <v>46303</v>
      </c>
      <c r="M795" s="65" t="s">
        <v>315</v>
      </c>
      <c r="N795">
        <v>3002776</v>
      </c>
      <c r="O795" s="65" t="s">
        <v>289</v>
      </c>
      <c r="P795" s="66">
        <v>46303</v>
      </c>
      <c r="Q795" s="31">
        <f t="shared" si="24"/>
        <v>104</v>
      </c>
      <c r="R795" s="31">
        <f t="shared" si="25"/>
        <v>122</v>
      </c>
      <c r="S795" s="29">
        <f>IF($Q795&lt;Parâmetros!$E$19,$G795-1,$G795)</f>
        <v>46302</v>
      </c>
    </row>
    <row r="796" spans="1:19" ht="15" customHeight="1" x14ac:dyDescent="0.25">
      <c r="A796" s="116">
        <v>55138</v>
      </c>
      <c r="B796" s="65" t="s">
        <v>630</v>
      </c>
      <c r="C796" s="65" t="s">
        <v>72</v>
      </c>
      <c r="D796" s="66">
        <v>46303</v>
      </c>
      <c r="E796" s="67">
        <v>0.3</v>
      </c>
      <c r="F796" s="65" t="s">
        <v>285</v>
      </c>
      <c r="G796" s="66">
        <v>46303</v>
      </c>
      <c r="H796">
        <v>40513815</v>
      </c>
      <c r="I796">
        <v>10</v>
      </c>
      <c r="J796" s="65" t="s">
        <v>1060</v>
      </c>
      <c r="K796" s="65" t="s">
        <v>1061</v>
      </c>
      <c r="L796" s="66">
        <v>46303</v>
      </c>
      <c r="M796" s="65" t="s">
        <v>315</v>
      </c>
      <c r="N796">
        <v>3002807</v>
      </c>
      <c r="O796" s="65" t="s">
        <v>289</v>
      </c>
      <c r="P796" s="66">
        <v>46303</v>
      </c>
      <c r="Q796" s="31">
        <f t="shared" si="24"/>
        <v>122</v>
      </c>
      <c r="R796" s="31">
        <f t="shared" si="25"/>
        <v>140</v>
      </c>
      <c r="S796" s="29">
        <f>IF($Q796&lt;Parâmetros!$E$19,$G796-1,$G796)</f>
        <v>46302</v>
      </c>
    </row>
    <row r="797" spans="1:19" ht="15" customHeight="1" x14ac:dyDescent="0.25">
      <c r="A797" s="116">
        <v>55138</v>
      </c>
      <c r="B797" s="65" t="s">
        <v>630</v>
      </c>
      <c r="C797" s="65" t="s">
        <v>72</v>
      </c>
      <c r="D797" s="66">
        <v>46303</v>
      </c>
      <c r="E797" s="67">
        <v>0.52</v>
      </c>
      <c r="F797" s="65" t="s">
        <v>285</v>
      </c>
      <c r="G797" s="66">
        <v>46303</v>
      </c>
      <c r="H797">
        <v>40513816</v>
      </c>
      <c r="I797">
        <v>10</v>
      </c>
      <c r="J797" s="65" t="s">
        <v>1062</v>
      </c>
      <c r="K797" s="65" t="s">
        <v>1063</v>
      </c>
      <c r="L797" s="66">
        <v>46303</v>
      </c>
      <c r="M797" s="65" t="s">
        <v>315</v>
      </c>
      <c r="N797">
        <v>3002808</v>
      </c>
      <c r="O797" s="65" t="s">
        <v>289</v>
      </c>
      <c r="P797" s="66">
        <v>46303</v>
      </c>
      <c r="Q797" s="31">
        <f t="shared" si="24"/>
        <v>141</v>
      </c>
      <c r="R797" s="31">
        <f t="shared" si="25"/>
        <v>172</v>
      </c>
      <c r="S797" s="29">
        <f>IF($Q797&lt;Parâmetros!$E$19,$G797-1,$G797)</f>
        <v>46302</v>
      </c>
    </row>
    <row r="798" spans="1:19" ht="15" customHeight="1" x14ac:dyDescent="0.25">
      <c r="A798" s="116">
        <v>55138</v>
      </c>
      <c r="B798" s="65" t="s">
        <v>630</v>
      </c>
      <c r="C798" s="65" t="s">
        <v>72</v>
      </c>
      <c r="D798" s="66">
        <v>46303</v>
      </c>
      <c r="E798" s="67">
        <v>0.54</v>
      </c>
      <c r="F798" s="65" t="s">
        <v>285</v>
      </c>
      <c r="G798" s="66">
        <v>46303</v>
      </c>
      <c r="H798">
        <v>40513828</v>
      </c>
      <c r="I798">
        <v>10</v>
      </c>
      <c r="J798" s="65" t="s">
        <v>1064</v>
      </c>
      <c r="K798" s="65" t="s">
        <v>1065</v>
      </c>
      <c r="L798" s="66">
        <v>46303</v>
      </c>
      <c r="M798" s="65" t="s">
        <v>315</v>
      </c>
      <c r="N798">
        <v>3002739</v>
      </c>
      <c r="O798" s="65" t="s">
        <v>289</v>
      </c>
      <c r="P798" s="66">
        <v>46303</v>
      </c>
      <c r="Q798" s="31">
        <f t="shared" si="24"/>
        <v>172</v>
      </c>
      <c r="R798" s="31">
        <f t="shared" si="25"/>
        <v>205</v>
      </c>
      <c r="S798" s="29">
        <f>IF($Q798&lt;Parâmetros!$E$19,$G798-1,$G798)</f>
        <v>46302</v>
      </c>
    </row>
    <row r="799" spans="1:19" ht="15" customHeight="1" x14ac:dyDescent="0.25">
      <c r="A799" s="116">
        <v>55138</v>
      </c>
      <c r="B799" s="65" t="s">
        <v>630</v>
      </c>
      <c r="C799" s="65" t="s">
        <v>72</v>
      </c>
      <c r="D799" s="66">
        <v>46303</v>
      </c>
      <c r="E799" s="67">
        <v>2.2799999999999998</v>
      </c>
      <c r="F799" s="65" t="s">
        <v>285</v>
      </c>
      <c r="G799" s="66">
        <v>46303</v>
      </c>
      <c r="H799">
        <v>40523386</v>
      </c>
      <c r="I799">
        <v>10</v>
      </c>
      <c r="J799" s="65" t="s">
        <v>1066</v>
      </c>
      <c r="K799" s="65" t="s">
        <v>1067</v>
      </c>
      <c r="L799" s="66">
        <v>46303</v>
      </c>
      <c r="M799" s="65" t="s">
        <v>287</v>
      </c>
      <c r="N799" s="65" t="s">
        <v>793</v>
      </c>
      <c r="O799" s="65" t="s">
        <v>289</v>
      </c>
      <c r="P799" s="66">
        <v>46303</v>
      </c>
      <c r="Q799" s="31">
        <f t="shared" si="24"/>
        <v>205</v>
      </c>
      <c r="R799" s="31">
        <f t="shared" si="25"/>
        <v>342</v>
      </c>
      <c r="S799" s="29">
        <f>IF($Q799&lt;Parâmetros!$E$19,$G799-1,$G799)</f>
        <v>46302</v>
      </c>
    </row>
    <row r="800" spans="1:19" ht="15" customHeight="1" x14ac:dyDescent="0.25">
      <c r="A800" s="116">
        <v>55138</v>
      </c>
      <c r="B800" s="65" t="s">
        <v>630</v>
      </c>
      <c r="C800" s="65" t="s">
        <v>72</v>
      </c>
      <c r="D800" s="66">
        <v>46303</v>
      </c>
      <c r="E800" s="67">
        <v>0.27</v>
      </c>
      <c r="F800" s="65" t="s">
        <v>285</v>
      </c>
      <c r="G800" s="66">
        <v>46303</v>
      </c>
      <c r="H800">
        <v>40513820</v>
      </c>
      <c r="I800">
        <v>10</v>
      </c>
      <c r="J800" s="65" t="s">
        <v>1300</v>
      </c>
      <c r="K800" s="65" t="s">
        <v>1301</v>
      </c>
      <c r="L800" s="66">
        <v>46303</v>
      </c>
      <c r="M800" s="65" t="s">
        <v>315</v>
      </c>
      <c r="N800">
        <v>3007057</v>
      </c>
      <c r="O800" s="65" t="s">
        <v>289</v>
      </c>
      <c r="P800" s="66">
        <v>46303</v>
      </c>
      <c r="Q800" s="31">
        <f t="shared" si="24"/>
        <v>1423</v>
      </c>
      <c r="R800" s="31">
        <f t="shared" si="25"/>
        <v>1439</v>
      </c>
      <c r="S800" s="29">
        <f>IF($Q800&lt;Parâmetros!$E$19,$G800-1,$G800)</f>
        <v>46303</v>
      </c>
    </row>
    <row r="801" spans="1:19" ht="15" customHeight="1" x14ac:dyDescent="0.25">
      <c r="A801" s="116">
        <v>55138</v>
      </c>
      <c r="B801" s="65" t="s">
        <v>630</v>
      </c>
      <c r="C801" s="65" t="s">
        <v>72</v>
      </c>
      <c r="D801" s="66">
        <v>46304</v>
      </c>
      <c r="E801" s="67">
        <v>0.24</v>
      </c>
      <c r="F801" s="65" t="s">
        <v>285</v>
      </c>
      <c r="G801" s="66">
        <v>46304</v>
      </c>
      <c r="H801">
        <v>40513759</v>
      </c>
      <c r="I801">
        <v>10</v>
      </c>
      <c r="J801" s="65" t="s">
        <v>1302</v>
      </c>
      <c r="K801" s="65" t="s">
        <v>1303</v>
      </c>
      <c r="L801" s="66">
        <v>46304</v>
      </c>
      <c r="M801" s="65" t="s">
        <v>315</v>
      </c>
      <c r="N801" s="65" t="s">
        <v>793</v>
      </c>
      <c r="O801" s="65" t="s">
        <v>289</v>
      </c>
      <c r="P801" s="66">
        <v>46304</v>
      </c>
      <c r="Q801" s="31">
        <f t="shared" si="24"/>
        <v>5</v>
      </c>
      <c r="R801" s="31">
        <f t="shared" si="25"/>
        <v>19</v>
      </c>
      <c r="S801" s="29">
        <f>IF($Q801&lt;Parâmetros!$E$19,$G801-1,$G801)</f>
        <v>46303</v>
      </c>
    </row>
    <row r="802" spans="1:19" ht="15" customHeight="1" x14ac:dyDescent="0.25">
      <c r="A802" s="116">
        <v>55138</v>
      </c>
      <c r="B802" s="65" t="s">
        <v>630</v>
      </c>
      <c r="C802" s="65" t="s">
        <v>72</v>
      </c>
      <c r="D802" s="66">
        <v>46304</v>
      </c>
      <c r="E802" s="67">
        <v>0.59</v>
      </c>
      <c r="F802" s="65" t="s">
        <v>285</v>
      </c>
      <c r="G802" s="66">
        <v>46304</v>
      </c>
      <c r="H802">
        <v>40511755</v>
      </c>
      <c r="I802">
        <v>10</v>
      </c>
      <c r="J802" s="65" t="s">
        <v>1304</v>
      </c>
      <c r="K802" s="65" t="s">
        <v>1305</v>
      </c>
      <c r="L802" s="66">
        <v>46304</v>
      </c>
      <c r="M802" s="65" t="s">
        <v>315</v>
      </c>
      <c r="N802">
        <v>3002990</v>
      </c>
      <c r="O802" s="65" t="s">
        <v>289</v>
      </c>
      <c r="P802" s="66">
        <v>46304</v>
      </c>
      <c r="Q802" s="31">
        <f t="shared" si="24"/>
        <v>23</v>
      </c>
      <c r="R802" s="31">
        <f t="shared" si="25"/>
        <v>58</v>
      </c>
      <c r="S802" s="29">
        <f>IF($Q802&lt;Parâmetros!$E$19,$G802-1,$G802)</f>
        <v>46303</v>
      </c>
    </row>
    <row r="803" spans="1:19" ht="15" customHeight="1" x14ac:dyDescent="0.25">
      <c r="A803" s="116">
        <v>55138</v>
      </c>
      <c r="B803" s="65" t="s">
        <v>630</v>
      </c>
      <c r="C803" s="65" t="s">
        <v>72</v>
      </c>
      <c r="D803" s="66">
        <v>46304</v>
      </c>
      <c r="E803" s="67">
        <v>0.43</v>
      </c>
      <c r="F803" s="65" t="s">
        <v>285</v>
      </c>
      <c r="G803" s="66">
        <v>46304</v>
      </c>
      <c r="H803">
        <v>40513799</v>
      </c>
      <c r="I803">
        <v>10</v>
      </c>
      <c r="J803" s="65" t="s">
        <v>1306</v>
      </c>
      <c r="K803" s="65" t="s">
        <v>1307</v>
      </c>
      <c r="L803" s="66">
        <v>46304</v>
      </c>
      <c r="M803" s="65" t="s">
        <v>315</v>
      </c>
      <c r="N803">
        <v>3002881</v>
      </c>
      <c r="O803" s="65" t="s">
        <v>289</v>
      </c>
      <c r="P803" s="66">
        <v>46304</v>
      </c>
      <c r="Q803" s="31">
        <f t="shared" si="24"/>
        <v>59</v>
      </c>
      <c r="R803" s="31">
        <f t="shared" si="25"/>
        <v>85</v>
      </c>
      <c r="S803" s="29">
        <f>IF($Q803&lt;Parâmetros!$E$19,$G803-1,$G803)</f>
        <v>46303</v>
      </c>
    </row>
    <row r="804" spans="1:19" ht="15" customHeight="1" x14ac:dyDescent="0.25">
      <c r="A804" s="116">
        <v>55138</v>
      </c>
      <c r="B804" s="65" t="s">
        <v>630</v>
      </c>
      <c r="C804" s="65" t="s">
        <v>72</v>
      </c>
      <c r="D804" s="66">
        <v>46304</v>
      </c>
      <c r="E804" s="67">
        <v>0.35</v>
      </c>
      <c r="F804" s="65" t="s">
        <v>285</v>
      </c>
      <c r="G804" s="66">
        <v>46304</v>
      </c>
      <c r="H804">
        <v>40513800</v>
      </c>
      <c r="I804">
        <v>10</v>
      </c>
      <c r="J804" s="65" t="s">
        <v>1308</v>
      </c>
      <c r="K804" s="65" t="s">
        <v>1309</v>
      </c>
      <c r="L804" s="66">
        <v>46304</v>
      </c>
      <c r="M804" s="65" t="s">
        <v>315</v>
      </c>
      <c r="N804">
        <v>3002877</v>
      </c>
      <c r="O804" s="65" t="s">
        <v>289</v>
      </c>
      <c r="P804" s="66">
        <v>46304</v>
      </c>
      <c r="Q804" s="31">
        <f t="shared" si="24"/>
        <v>86</v>
      </c>
      <c r="R804" s="31">
        <f t="shared" si="25"/>
        <v>107</v>
      </c>
      <c r="S804" s="29">
        <f>IF($Q804&lt;Parâmetros!$E$19,$G804-1,$G804)</f>
        <v>46303</v>
      </c>
    </row>
    <row r="805" spans="1:19" ht="15" customHeight="1" x14ac:dyDescent="0.25">
      <c r="A805" s="116">
        <v>55138</v>
      </c>
      <c r="B805" s="65" t="s">
        <v>630</v>
      </c>
      <c r="C805" s="65" t="s">
        <v>72</v>
      </c>
      <c r="D805" s="66">
        <v>46304</v>
      </c>
      <c r="E805" s="67">
        <v>0.55000000000000004</v>
      </c>
      <c r="F805" s="65" t="s">
        <v>285</v>
      </c>
      <c r="G805" s="66">
        <v>46304</v>
      </c>
      <c r="H805">
        <v>40513802</v>
      </c>
      <c r="I805">
        <v>10</v>
      </c>
      <c r="J805" s="65" t="s">
        <v>1310</v>
      </c>
      <c r="K805" s="65" t="s">
        <v>1311</v>
      </c>
      <c r="L805" s="66">
        <v>46304</v>
      </c>
      <c r="M805" s="65" t="s">
        <v>315</v>
      </c>
      <c r="N805">
        <v>3002778</v>
      </c>
      <c r="O805" s="65" t="s">
        <v>289</v>
      </c>
      <c r="P805" s="66">
        <v>46304</v>
      </c>
      <c r="Q805" s="31">
        <f t="shared" si="24"/>
        <v>108</v>
      </c>
      <c r="R805" s="31">
        <f t="shared" si="25"/>
        <v>141</v>
      </c>
      <c r="S805" s="29">
        <f>IF($Q805&lt;Parâmetros!$E$19,$G805-1,$G805)</f>
        <v>46303</v>
      </c>
    </row>
    <row r="806" spans="1:19" ht="15" customHeight="1" x14ac:dyDescent="0.25">
      <c r="A806" s="116">
        <v>55138</v>
      </c>
      <c r="B806" s="65" t="s">
        <v>630</v>
      </c>
      <c r="C806" s="65" t="s">
        <v>72</v>
      </c>
      <c r="D806" s="66">
        <v>46304</v>
      </c>
      <c r="E806" s="67">
        <v>0.73</v>
      </c>
      <c r="F806" s="65" t="s">
        <v>285</v>
      </c>
      <c r="G806" s="66">
        <v>46304</v>
      </c>
      <c r="H806">
        <v>40513806</v>
      </c>
      <c r="I806">
        <v>10</v>
      </c>
      <c r="J806" s="65" t="s">
        <v>1312</v>
      </c>
      <c r="K806" s="65" t="s">
        <v>1313</v>
      </c>
      <c r="L806" s="66">
        <v>46304</v>
      </c>
      <c r="M806" s="65" t="s">
        <v>315</v>
      </c>
      <c r="N806">
        <v>3004984</v>
      </c>
      <c r="O806" s="65" t="s">
        <v>289</v>
      </c>
      <c r="P806" s="66">
        <v>46304</v>
      </c>
      <c r="Q806" s="31">
        <f t="shared" si="24"/>
        <v>141</v>
      </c>
      <c r="R806" s="31">
        <f t="shared" si="25"/>
        <v>185</v>
      </c>
      <c r="S806" s="29">
        <f>IF($Q806&lt;Parâmetros!$E$19,$G806-1,$G806)</f>
        <v>46303</v>
      </c>
    </row>
    <row r="807" spans="1:19" ht="15" customHeight="1" x14ac:dyDescent="0.25">
      <c r="A807" s="116">
        <v>55138</v>
      </c>
      <c r="B807" s="65" t="s">
        <v>630</v>
      </c>
      <c r="C807" s="65" t="s">
        <v>72</v>
      </c>
      <c r="D807" s="66">
        <v>46304</v>
      </c>
      <c r="E807" s="67">
        <v>1.74</v>
      </c>
      <c r="F807" s="65" t="s">
        <v>285</v>
      </c>
      <c r="G807" s="66">
        <v>46304</v>
      </c>
      <c r="H807">
        <v>40523356</v>
      </c>
      <c r="I807">
        <v>10</v>
      </c>
      <c r="J807" s="65" t="s">
        <v>1314</v>
      </c>
      <c r="K807" s="65" t="s">
        <v>1315</v>
      </c>
      <c r="L807" s="66">
        <v>46304</v>
      </c>
      <c r="M807" s="65" t="s">
        <v>287</v>
      </c>
      <c r="N807" s="65" t="s">
        <v>793</v>
      </c>
      <c r="O807" s="65" t="s">
        <v>289</v>
      </c>
      <c r="P807" s="66">
        <v>46304</v>
      </c>
      <c r="Q807" s="31">
        <f t="shared" si="24"/>
        <v>186</v>
      </c>
      <c r="R807" s="31">
        <f t="shared" si="25"/>
        <v>290</v>
      </c>
      <c r="S807" s="29">
        <f>IF($Q807&lt;Parâmetros!$E$19,$G807-1,$G807)</f>
        <v>46303</v>
      </c>
    </row>
    <row r="808" spans="1:19" ht="15" customHeight="1" x14ac:dyDescent="0.25">
      <c r="A808" s="116">
        <v>55138</v>
      </c>
      <c r="B808" s="65" t="s">
        <v>630</v>
      </c>
      <c r="C808" s="65" t="s">
        <v>72</v>
      </c>
      <c r="D808" s="66">
        <v>46305</v>
      </c>
      <c r="E808" s="67">
        <v>1.35</v>
      </c>
      <c r="F808" s="65" t="s">
        <v>285</v>
      </c>
      <c r="G808" s="66">
        <v>46304</v>
      </c>
      <c r="H808">
        <v>40523827</v>
      </c>
      <c r="I808">
        <v>10</v>
      </c>
      <c r="J808" s="65" t="s">
        <v>1502</v>
      </c>
      <c r="K808" s="65" t="s">
        <v>1503</v>
      </c>
      <c r="L808" s="66">
        <v>46304</v>
      </c>
      <c r="M808" s="65" t="s">
        <v>287</v>
      </c>
      <c r="N808" s="65" t="s">
        <v>793</v>
      </c>
      <c r="O808" s="65" t="s">
        <v>289</v>
      </c>
      <c r="P808" s="66">
        <v>46305</v>
      </c>
      <c r="Q808" s="31">
        <f t="shared" si="24"/>
        <v>309</v>
      </c>
      <c r="R808" s="31">
        <f t="shared" si="25"/>
        <v>390</v>
      </c>
      <c r="S808" s="29">
        <f>IF($Q808&lt;Parâmetros!$E$19,$G808-1,$G808)</f>
        <v>46303</v>
      </c>
    </row>
    <row r="809" spans="1:19" ht="15" customHeight="1" x14ac:dyDescent="0.25">
      <c r="A809" s="116">
        <v>55138</v>
      </c>
      <c r="B809" s="65" t="s">
        <v>630</v>
      </c>
      <c r="C809" s="65" t="s">
        <v>72</v>
      </c>
      <c r="D809" s="66">
        <v>46305</v>
      </c>
      <c r="E809" s="67">
        <v>0.7</v>
      </c>
      <c r="F809" s="65" t="s">
        <v>285</v>
      </c>
      <c r="G809" s="66">
        <v>46305</v>
      </c>
      <c r="H809">
        <v>40511756</v>
      </c>
      <c r="I809">
        <v>10</v>
      </c>
      <c r="J809" s="65" t="s">
        <v>1602</v>
      </c>
      <c r="K809" s="65" t="s">
        <v>1603</v>
      </c>
      <c r="L809" s="66">
        <v>46305</v>
      </c>
      <c r="M809" s="65" t="s">
        <v>315</v>
      </c>
      <c r="N809">
        <v>3005650</v>
      </c>
      <c r="O809" s="65" t="s">
        <v>289</v>
      </c>
      <c r="P809" s="66">
        <v>46305</v>
      </c>
      <c r="Q809" s="31">
        <f t="shared" si="24"/>
        <v>22</v>
      </c>
      <c r="R809" s="31">
        <f t="shared" si="25"/>
        <v>64</v>
      </c>
      <c r="S809" s="29">
        <f>IF($Q809&lt;Parâmetros!$E$19,$G809-1,$G809)</f>
        <v>46304</v>
      </c>
    </row>
    <row r="810" spans="1:19" ht="15" customHeight="1" x14ac:dyDescent="0.25">
      <c r="A810" s="116">
        <v>55138</v>
      </c>
      <c r="B810" s="65" t="s">
        <v>630</v>
      </c>
      <c r="C810" s="65" t="s">
        <v>72</v>
      </c>
      <c r="D810" s="66">
        <v>46305</v>
      </c>
      <c r="E810" s="67">
        <v>0.55000000000000004</v>
      </c>
      <c r="F810" s="65" t="s">
        <v>285</v>
      </c>
      <c r="G810" s="66">
        <v>46305</v>
      </c>
      <c r="H810">
        <v>40513795</v>
      </c>
      <c r="I810">
        <v>10</v>
      </c>
      <c r="J810" s="65" t="s">
        <v>1604</v>
      </c>
      <c r="K810" s="65" t="s">
        <v>1605</v>
      </c>
      <c r="L810" s="66">
        <v>46305</v>
      </c>
      <c r="M810" s="65" t="s">
        <v>315</v>
      </c>
      <c r="N810">
        <v>3003109</v>
      </c>
      <c r="O810" s="65" t="s">
        <v>289</v>
      </c>
      <c r="P810" s="66">
        <v>46305</v>
      </c>
      <c r="Q810" s="31">
        <f t="shared" si="24"/>
        <v>65</v>
      </c>
      <c r="R810" s="31">
        <f t="shared" si="25"/>
        <v>98</v>
      </c>
      <c r="S810" s="29">
        <f>IF($Q810&lt;Parâmetros!$E$19,$G810-1,$G810)</f>
        <v>46304</v>
      </c>
    </row>
    <row r="811" spans="1:19" ht="15" customHeight="1" x14ac:dyDescent="0.25">
      <c r="A811" s="116">
        <v>55138</v>
      </c>
      <c r="B811" s="65" t="s">
        <v>630</v>
      </c>
      <c r="C811" s="65" t="s">
        <v>72</v>
      </c>
      <c r="D811" s="66">
        <v>46305</v>
      </c>
      <c r="E811" s="67">
        <v>0.3</v>
      </c>
      <c r="F811" s="65" t="s">
        <v>285</v>
      </c>
      <c r="G811" s="66">
        <v>46305</v>
      </c>
      <c r="H811">
        <v>40513808</v>
      </c>
      <c r="I811">
        <v>10</v>
      </c>
      <c r="J811" s="65" t="s">
        <v>1606</v>
      </c>
      <c r="K811" s="65" t="s">
        <v>1607</v>
      </c>
      <c r="L811" s="66">
        <v>46305</v>
      </c>
      <c r="M811" s="65" t="s">
        <v>315</v>
      </c>
      <c r="N811">
        <v>3003236</v>
      </c>
      <c r="O811" s="65" t="s">
        <v>289</v>
      </c>
      <c r="P811" s="66">
        <v>46305</v>
      </c>
      <c r="Q811" s="31">
        <f t="shared" si="24"/>
        <v>99</v>
      </c>
      <c r="R811" s="31">
        <f t="shared" si="25"/>
        <v>116</v>
      </c>
      <c r="S811" s="29">
        <f>IF($Q811&lt;Parâmetros!$E$19,$G811-1,$G811)</f>
        <v>46304</v>
      </c>
    </row>
    <row r="812" spans="1:19" ht="15" customHeight="1" x14ac:dyDescent="0.25">
      <c r="A812" s="116">
        <v>55138</v>
      </c>
      <c r="B812" s="65" t="s">
        <v>630</v>
      </c>
      <c r="C812" s="65" t="s">
        <v>72</v>
      </c>
      <c r="D812" s="66">
        <v>46305</v>
      </c>
      <c r="E812" s="67">
        <v>0.49</v>
      </c>
      <c r="F812" s="65" t="s">
        <v>285</v>
      </c>
      <c r="G812" s="66">
        <v>46305</v>
      </c>
      <c r="H812">
        <v>40513811</v>
      </c>
      <c r="I812">
        <v>10</v>
      </c>
      <c r="J812" s="65" t="s">
        <v>1608</v>
      </c>
      <c r="K812" s="65" t="s">
        <v>1609</v>
      </c>
      <c r="L812" s="66">
        <v>46305</v>
      </c>
      <c r="M812" s="65" t="s">
        <v>315</v>
      </c>
      <c r="N812">
        <v>3004437</v>
      </c>
      <c r="O812" s="65" t="s">
        <v>289</v>
      </c>
      <c r="P812" s="66">
        <v>46305</v>
      </c>
      <c r="Q812" s="31">
        <f t="shared" si="24"/>
        <v>117</v>
      </c>
      <c r="R812" s="31">
        <f t="shared" si="25"/>
        <v>146</v>
      </c>
      <c r="S812" s="29">
        <f>IF($Q812&lt;Parâmetros!$E$19,$G812-1,$G812)</f>
        <v>46304</v>
      </c>
    </row>
    <row r="813" spans="1:19" ht="15" customHeight="1" x14ac:dyDescent="0.25">
      <c r="A813" s="116">
        <v>55138</v>
      </c>
      <c r="B813" s="65" t="s">
        <v>630</v>
      </c>
      <c r="C813" s="65" t="s">
        <v>72</v>
      </c>
      <c r="D813" s="66">
        <v>46305</v>
      </c>
      <c r="E813" s="67">
        <v>3.79</v>
      </c>
      <c r="F813" s="65" t="s">
        <v>285</v>
      </c>
      <c r="G813" s="66">
        <v>46305</v>
      </c>
      <c r="H813">
        <v>40522900</v>
      </c>
      <c r="I813">
        <v>10</v>
      </c>
      <c r="J813" s="65" t="s">
        <v>1523</v>
      </c>
      <c r="K813" s="65" t="s">
        <v>1524</v>
      </c>
      <c r="L813" s="66">
        <v>46305</v>
      </c>
      <c r="M813" s="65" t="s">
        <v>287</v>
      </c>
      <c r="N813" s="65" t="s">
        <v>793</v>
      </c>
      <c r="O813" s="65" t="s">
        <v>289</v>
      </c>
      <c r="P813" s="66">
        <v>46305</v>
      </c>
      <c r="Q813" s="31">
        <f t="shared" si="24"/>
        <v>148</v>
      </c>
      <c r="R813" s="31">
        <f t="shared" si="25"/>
        <v>375</v>
      </c>
      <c r="S813" s="29">
        <f>IF($Q813&lt;Parâmetros!$E$19,$G813-1,$G813)</f>
        <v>46304</v>
      </c>
    </row>
    <row r="814" spans="1:19" ht="15" customHeight="1" x14ac:dyDescent="0.25">
      <c r="A814" s="116">
        <v>55138</v>
      </c>
      <c r="B814" s="65" t="s">
        <v>630</v>
      </c>
      <c r="C814" s="65" t="s">
        <v>72</v>
      </c>
      <c r="D814" s="66">
        <v>46306</v>
      </c>
      <c r="E814" s="67">
        <v>0.51</v>
      </c>
      <c r="F814" s="65" t="s">
        <v>285</v>
      </c>
      <c r="G814" s="66">
        <v>46305</v>
      </c>
      <c r="H814">
        <v>40516010</v>
      </c>
      <c r="I814">
        <v>10</v>
      </c>
      <c r="J814" s="65" t="s">
        <v>2024</v>
      </c>
      <c r="K814" s="65" t="s">
        <v>2025</v>
      </c>
      <c r="L814" s="66">
        <v>46306</v>
      </c>
      <c r="M814" s="65" t="s">
        <v>315</v>
      </c>
      <c r="N814">
        <v>3003273</v>
      </c>
      <c r="O814" s="65" t="s">
        <v>289</v>
      </c>
      <c r="P814" s="66">
        <v>46306</v>
      </c>
      <c r="Q814" s="31">
        <f t="shared" si="24"/>
        <v>1420</v>
      </c>
      <c r="R814" s="31">
        <f t="shared" si="25"/>
        <v>11</v>
      </c>
      <c r="S814" s="29">
        <f>IF($Q814&lt;Parâmetros!$E$19,$G814-1,$G814)</f>
        <v>46305</v>
      </c>
    </row>
    <row r="815" spans="1:19" ht="15" customHeight="1" x14ac:dyDescent="0.25">
      <c r="A815" s="116">
        <v>55138</v>
      </c>
      <c r="B815" s="65" t="s">
        <v>630</v>
      </c>
      <c r="C815" s="65" t="s">
        <v>72</v>
      </c>
      <c r="D815" s="66">
        <v>46306</v>
      </c>
      <c r="E815" s="67">
        <v>0.3</v>
      </c>
      <c r="F815" s="65" t="s">
        <v>285</v>
      </c>
      <c r="G815" s="66">
        <v>46306</v>
      </c>
      <c r="H815">
        <v>40516004</v>
      </c>
      <c r="I815">
        <v>10</v>
      </c>
      <c r="J815" s="65" t="s">
        <v>2026</v>
      </c>
      <c r="K815" s="65" t="s">
        <v>2027</v>
      </c>
      <c r="L815" s="66">
        <v>46306</v>
      </c>
      <c r="M815" s="65" t="s">
        <v>315</v>
      </c>
      <c r="N815">
        <v>3005527</v>
      </c>
      <c r="O815" s="65" t="s">
        <v>289</v>
      </c>
      <c r="P815" s="66">
        <v>46306</v>
      </c>
      <c r="Q815" s="31">
        <f t="shared" si="24"/>
        <v>13</v>
      </c>
      <c r="R815" s="31">
        <f t="shared" si="25"/>
        <v>31</v>
      </c>
      <c r="S815" s="29">
        <f>IF($Q815&lt;Parâmetros!$E$19,$G815-1,$G815)</f>
        <v>46305</v>
      </c>
    </row>
    <row r="816" spans="1:19" ht="15" customHeight="1" x14ac:dyDescent="0.25">
      <c r="A816" s="116">
        <v>55138</v>
      </c>
      <c r="B816" s="65" t="s">
        <v>630</v>
      </c>
      <c r="C816" s="65" t="s">
        <v>72</v>
      </c>
      <c r="D816" s="66">
        <v>46306</v>
      </c>
      <c r="E816" s="67">
        <v>0.27</v>
      </c>
      <c r="F816" s="65" t="s">
        <v>285</v>
      </c>
      <c r="G816" s="66">
        <v>46306</v>
      </c>
      <c r="H816">
        <v>40513797</v>
      </c>
      <c r="I816">
        <v>10</v>
      </c>
      <c r="J816" s="65" t="s">
        <v>2028</v>
      </c>
      <c r="K816" s="65" t="s">
        <v>2029</v>
      </c>
      <c r="L816" s="66">
        <v>46306</v>
      </c>
      <c r="M816" s="65" t="s">
        <v>315</v>
      </c>
      <c r="N816">
        <v>3003064</v>
      </c>
      <c r="O816" s="65" t="s">
        <v>289</v>
      </c>
      <c r="P816" s="66">
        <v>46306</v>
      </c>
      <c r="Q816" s="31">
        <f t="shared" si="24"/>
        <v>32</v>
      </c>
      <c r="R816" s="31">
        <f t="shared" si="25"/>
        <v>47</v>
      </c>
      <c r="S816" s="29">
        <f>IF($Q816&lt;Parâmetros!$E$19,$G816-1,$G816)</f>
        <v>46305</v>
      </c>
    </row>
    <row r="817" spans="1:19" ht="15" customHeight="1" x14ac:dyDescent="0.25">
      <c r="A817" s="116">
        <v>55138</v>
      </c>
      <c r="B817" s="65" t="s">
        <v>630</v>
      </c>
      <c r="C817" s="65" t="s">
        <v>72</v>
      </c>
      <c r="D817" s="66">
        <v>46306</v>
      </c>
      <c r="E817" s="67">
        <v>0.34</v>
      </c>
      <c r="F817" s="65" t="s">
        <v>285</v>
      </c>
      <c r="G817" s="66">
        <v>46306</v>
      </c>
      <c r="H817">
        <v>40513818</v>
      </c>
      <c r="I817">
        <v>10</v>
      </c>
      <c r="J817" s="65" t="s">
        <v>2030</v>
      </c>
      <c r="K817" s="65" t="s">
        <v>2031</v>
      </c>
      <c r="L817" s="66">
        <v>46306</v>
      </c>
      <c r="M817" s="65" t="s">
        <v>315</v>
      </c>
      <c r="N817">
        <v>3002995</v>
      </c>
      <c r="O817" s="65" t="s">
        <v>289</v>
      </c>
      <c r="P817" s="66">
        <v>46306</v>
      </c>
      <c r="Q817" s="31">
        <f t="shared" si="24"/>
        <v>48</v>
      </c>
      <c r="R817" s="31">
        <f t="shared" si="25"/>
        <v>68</v>
      </c>
      <c r="S817" s="29">
        <f>IF($Q817&lt;Parâmetros!$E$19,$G817-1,$G817)</f>
        <v>46305</v>
      </c>
    </row>
    <row r="818" spans="1:19" ht="15" customHeight="1" x14ac:dyDescent="0.25">
      <c r="A818" s="116">
        <v>55138</v>
      </c>
      <c r="B818" s="65" t="s">
        <v>630</v>
      </c>
      <c r="C818" s="65" t="s">
        <v>72</v>
      </c>
      <c r="D818" s="66">
        <v>46306</v>
      </c>
      <c r="E818" s="67">
        <v>0.32</v>
      </c>
      <c r="F818" s="65" t="s">
        <v>285</v>
      </c>
      <c r="G818" s="66">
        <v>46306</v>
      </c>
      <c r="H818">
        <v>40513819</v>
      </c>
      <c r="I818">
        <v>10</v>
      </c>
      <c r="J818" s="65" t="s">
        <v>2032</v>
      </c>
      <c r="K818" s="65" t="s">
        <v>2033</v>
      </c>
      <c r="L818" s="66">
        <v>46306</v>
      </c>
      <c r="M818" s="65" t="s">
        <v>315</v>
      </c>
      <c r="N818">
        <v>3004434</v>
      </c>
      <c r="O818" s="65" t="s">
        <v>289</v>
      </c>
      <c r="P818" s="66">
        <v>46306</v>
      </c>
      <c r="Q818" s="31">
        <f t="shared" si="24"/>
        <v>69</v>
      </c>
      <c r="R818" s="31">
        <f t="shared" si="25"/>
        <v>88</v>
      </c>
      <c r="S818" s="29">
        <f>IF($Q818&lt;Parâmetros!$E$19,$G818-1,$G818)</f>
        <v>46305</v>
      </c>
    </row>
    <row r="819" spans="1:19" ht="15" customHeight="1" x14ac:dyDescent="0.25">
      <c r="A819" s="116">
        <v>55138</v>
      </c>
      <c r="B819" s="65" t="s">
        <v>630</v>
      </c>
      <c r="C819" s="65" t="s">
        <v>72</v>
      </c>
      <c r="D819" s="66">
        <v>46306</v>
      </c>
      <c r="E819" s="67">
        <v>0.45</v>
      </c>
      <c r="F819" s="65" t="s">
        <v>285</v>
      </c>
      <c r="G819" s="66">
        <v>46306</v>
      </c>
      <c r="H819">
        <v>40513821</v>
      </c>
      <c r="I819">
        <v>10</v>
      </c>
      <c r="J819" s="65" t="s">
        <v>2034</v>
      </c>
      <c r="K819" s="65" t="s">
        <v>2035</v>
      </c>
      <c r="L819" s="66">
        <v>46306</v>
      </c>
      <c r="M819" s="65" t="s">
        <v>315</v>
      </c>
      <c r="N819">
        <v>3003003</v>
      </c>
      <c r="O819" s="65" t="s">
        <v>289</v>
      </c>
      <c r="P819" s="66">
        <v>46306</v>
      </c>
      <c r="Q819" s="31">
        <f t="shared" si="24"/>
        <v>89</v>
      </c>
      <c r="R819" s="31">
        <f t="shared" si="25"/>
        <v>116</v>
      </c>
      <c r="S819" s="29">
        <f>IF($Q819&lt;Parâmetros!$E$19,$G819-1,$G819)</f>
        <v>46305</v>
      </c>
    </row>
    <row r="820" spans="1:19" ht="15" customHeight="1" x14ac:dyDescent="0.25">
      <c r="A820" s="116">
        <v>55138</v>
      </c>
      <c r="B820" s="65" t="s">
        <v>630</v>
      </c>
      <c r="C820" s="65" t="s">
        <v>72</v>
      </c>
      <c r="D820" s="66">
        <v>46306</v>
      </c>
      <c r="E820" s="67">
        <v>0.35</v>
      </c>
      <c r="F820" s="65" t="s">
        <v>285</v>
      </c>
      <c r="G820" s="66">
        <v>46306</v>
      </c>
      <c r="H820">
        <v>40513822</v>
      </c>
      <c r="I820">
        <v>10</v>
      </c>
      <c r="J820" s="65" t="s">
        <v>2036</v>
      </c>
      <c r="K820" s="65" t="s">
        <v>2037</v>
      </c>
      <c r="L820" s="66">
        <v>46306</v>
      </c>
      <c r="M820" s="65" t="s">
        <v>315</v>
      </c>
      <c r="N820">
        <v>3002998</v>
      </c>
      <c r="O820" s="65" t="s">
        <v>289</v>
      </c>
      <c r="P820" s="66">
        <v>46306</v>
      </c>
      <c r="Q820" s="31">
        <f t="shared" si="24"/>
        <v>116</v>
      </c>
      <c r="R820" s="31">
        <f t="shared" si="25"/>
        <v>137</v>
      </c>
      <c r="S820" s="29">
        <f>IF($Q820&lt;Parâmetros!$E$19,$G820-1,$G820)</f>
        <v>46305</v>
      </c>
    </row>
    <row r="821" spans="1:19" ht="15" customHeight="1" x14ac:dyDescent="0.25">
      <c r="A821" s="116">
        <v>55138</v>
      </c>
      <c r="B821" s="65" t="s">
        <v>630</v>
      </c>
      <c r="C821" s="65" t="s">
        <v>72</v>
      </c>
      <c r="D821" s="66">
        <v>46306</v>
      </c>
      <c r="E821" s="67">
        <v>0.34</v>
      </c>
      <c r="F821" s="65" t="s">
        <v>285</v>
      </c>
      <c r="G821" s="66">
        <v>46306</v>
      </c>
      <c r="H821">
        <v>40513824</v>
      </c>
      <c r="I821">
        <v>10</v>
      </c>
      <c r="J821" s="65" t="s">
        <v>2038</v>
      </c>
      <c r="K821" s="65" t="s">
        <v>915</v>
      </c>
      <c r="L821" s="66">
        <v>46306</v>
      </c>
      <c r="M821" s="65" t="s">
        <v>315</v>
      </c>
      <c r="N821">
        <v>3003005</v>
      </c>
      <c r="O821" s="65" t="s">
        <v>289</v>
      </c>
      <c r="P821" s="66">
        <v>46306</v>
      </c>
      <c r="Q821" s="31">
        <f t="shared" si="24"/>
        <v>138</v>
      </c>
      <c r="R821" s="31">
        <f t="shared" si="25"/>
        <v>158</v>
      </c>
      <c r="S821" s="29">
        <f>IF($Q821&lt;Parâmetros!$E$19,$G821-1,$G821)</f>
        <v>46305</v>
      </c>
    </row>
    <row r="822" spans="1:19" ht="15" customHeight="1" x14ac:dyDescent="0.25">
      <c r="A822" s="116">
        <v>55138</v>
      </c>
      <c r="B822" s="65" t="s">
        <v>630</v>
      </c>
      <c r="C822" s="65" t="s">
        <v>72</v>
      </c>
      <c r="D822" s="66">
        <v>46306</v>
      </c>
      <c r="E822" s="67">
        <v>0.47</v>
      </c>
      <c r="F822" s="65" t="s">
        <v>285</v>
      </c>
      <c r="G822" s="66">
        <v>46306</v>
      </c>
      <c r="H822">
        <v>40513825</v>
      </c>
      <c r="I822">
        <v>10</v>
      </c>
      <c r="J822" s="65" t="s">
        <v>2039</v>
      </c>
      <c r="K822" s="65" t="s">
        <v>2040</v>
      </c>
      <c r="L822" s="66">
        <v>46306</v>
      </c>
      <c r="M822" s="65" t="s">
        <v>315</v>
      </c>
      <c r="N822">
        <v>3003008</v>
      </c>
      <c r="O822" s="65" t="s">
        <v>289</v>
      </c>
      <c r="P822" s="66">
        <v>46306</v>
      </c>
      <c r="Q822" s="31">
        <f t="shared" si="24"/>
        <v>159</v>
      </c>
      <c r="R822" s="31">
        <f t="shared" si="25"/>
        <v>187</v>
      </c>
      <c r="S822" s="29">
        <f>IF($Q822&lt;Parâmetros!$E$19,$G822-1,$G822)</f>
        <v>46305</v>
      </c>
    </row>
    <row r="823" spans="1:19" ht="15" customHeight="1" x14ac:dyDescent="0.25">
      <c r="A823" s="116">
        <v>55138</v>
      </c>
      <c r="B823" s="65" t="s">
        <v>630</v>
      </c>
      <c r="C823" s="65" t="s">
        <v>72</v>
      </c>
      <c r="D823" s="66">
        <v>46306</v>
      </c>
      <c r="E823" s="67">
        <v>0.3</v>
      </c>
      <c r="F823" s="65" t="s">
        <v>285</v>
      </c>
      <c r="G823" s="66">
        <v>46306</v>
      </c>
      <c r="H823">
        <v>40513826</v>
      </c>
      <c r="I823">
        <v>10</v>
      </c>
      <c r="J823" s="65" t="s">
        <v>2041</v>
      </c>
      <c r="K823" s="65" t="s">
        <v>2042</v>
      </c>
      <c r="L823" s="66">
        <v>46306</v>
      </c>
      <c r="M823" s="65" t="s">
        <v>315</v>
      </c>
      <c r="N823">
        <v>3003006</v>
      </c>
      <c r="O823" s="65" t="s">
        <v>289</v>
      </c>
      <c r="P823" s="66">
        <v>46306</v>
      </c>
      <c r="Q823" s="31">
        <f t="shared" si="24"/>
        <v>240</v>
      </c>
      <c r="R823" s="31">
        <f t="shared" si="25"/>
        <v>259</v>
      </c>
      <c r="S823" s="29">
        <f>IF($Q823&lt;Parâmetros!$E$19,$G823-1,$G823)</f>
        <v>46305</v>
      </c>
    </row>
    <row r="824" spans="1:19" ht="15" customHeight="1" x14ac:dyDescent="0.25">
      <c r="A824" s="116">
        <v>55138</v>
      </c>
      <c r="B824" s="65" t="s">
        <v>630</v>
      </c>
      <c r="C824" s="65" t="s">
        <v>72</v>
      </c>
      <c r="D824" s="66">
        <v>46306</v>
      </c>
      <c r="E824" s="67">
        <v>0.3</v>
      </c>
      <c r="F824" s="65" t="s">
        <v>285</v>
      </c>
      <c r="G824" s="66">
        <v>46306</v>
      </c>
      <c r="H824">
        <v>40513827</v>
      </c>
      <c r="I824">
        <v>10</v>
      </c>
      <c r="J824" s="65" t="s">
        <v>2043</v>
      </c>
      <c r="K824" s="65" t="s">
        <v>2044</v>
      </c>
      <c r="L824" s="66">
        <v>46306</v>
      </c>
      <c r="M824" s="65" t="s">
        <v>315</v>
      </c>
      <c r="N824">
        <v>3002996</v>
      </c>
      <c r="O824" s="65" t="s">
        <v>289</v>
      </c>
      <c r="P824" s="66">
        <v>46306</v>
      </c>
      <c r="Q824" s="31">
        <f t="shared" si="24"/>
        <v>260</v>
      </c>
      <c r="R824" s="31">
        <f t="shared" si="25"/>
        <v>278</v>
      </c>
      <c r="S824" s="29">
        <f>IF($Q824&lt;Parâmetros!$E$19,$G824-1,$G824)</f>
        <v>46305</v>
      </c>
    </row>
    <row r="825" spans="1:19" ht="15" customHeight="1" x14ac:dyDescent="0.25">
      <c r="A825" s="116">
        <v>55138</v>
      </c>
      <c r="B825" s="65" t="s">
        <v>630</v>
      </c>
      <c r="C825" s="65" t="s">
        <v>72</v>
      </c>
      <c r="D825" s="66">
        <v>46306</v>
      </c>
      <c r="E825" s="67">
        <v>0.28999999999999998</v>
      </c>
      <c r="F825" s="65" t="s">
        <v>285</v>
      </c>
      <c r="G825" s="66">
        <v>46306</v>
      </c>
      <c r="H825">
        <v>40521385</v>
      </c>
      <c r="I825">
        <v>10</v>
      </c>
      <c r="J825" s="65" t="s">
        <v>2045</v>
      </c>
      <c r="K825" s="65" t="s">
        <v>2046</v>
      </c>
      <c r="L825" s="66">
        <v>46306</v>
      </c>
      <c r="M825" s="65" t="s">
        <v>315</v>
      </c>
      <c r="N825">
        <v>3002235</v>
      </c>
      <c r="O825" s="65" t="s">
        <v>289</v>
      </c>
      <c r="P825" s="66">
        <v>46306</v>
      </c>
      <c r="Q825" s="31">
        <f t="shared" si="24"/>
        <v>280</v>
      </c>
      <c r="R825" s="31">
        <f t="shared" si="25"/>
        <v>297</v>
      </c>
      <c r="S825" s="29">
        <f>IF($Q825&lt;Parâmetros!$E$19,$G825-1,$G825)</f>
        <v>46305</v>
      </c>
    </row>
    <row r="826" spans="1:19" ht="15" customHeight="1" x14ac:dyDescent="0.25">
      <c r="A826" s="116">
        <v>55138</v>
      </c>
      <c r="B826" s="65" t="s">
        <v>630</v>
      </c>
      <c r="C826" s="65" t="s">
        <v>72</v>
      </c>
      <c r="D826" s="66">
        <v>46306</v>
      </c>
      <c r="E826" s="67">
        <v>0.27</v>
      </c>
      <c r="F826" s="65" t="s">
        <v>285</v>
      </c>
      <c r="G826" s="66">
        <v>46306</v>
      </c>
      <c r="H826">
        <v>40521384</v>
      </c>
      <c r="I826">
        <v>10</v>
      </c>
      <c r="J826" s="65" t="s">
        <v>1033</v>
      </c>
      <c r="K826" s="65" t="s">
        <v>2047</v>
      </c>
      <c r="L826" s="66">
        <v>46306</v>
      </c>
      <c r="M826" s="65" t="s">
        <v>315</v>
      </c>
      <c r="N826">
        <v>3000817</v>
      </c>
      <c r="O826" s="65" t="s">
        <v>289</v>
      </c>
      <c r="P826" s="66">
        <v>46306</v>
      </c>
      <c r="Q826" s="31">
        <f t="shared" si="24"/>
        <v>300</v>
      </c>
      <c r="R826" s="31">
        <f t="shared" si="25"/>
        <v>317</v>
      </c>
      <c r="S826" s="29">
        <f>IF($Q826&lt;Parâmetros!$E$19,$G826-1,$G826)</f>
        <v>46305</v>
      </c>
    </row>
    <row r="827" spans="1:19" ht="15" customHeight="1" x14ac:dyDescent="0.25">
      <c r="A827" s="116">
        <v>55138</v>
      </c>
      <c r="B827" s="65" t="s">
        <v>630</v>
      </c>
      <c r="C827" s="65" t="s">
        <v>72</v>
      </c>
      <c r="D827" s="66">
        <v>46306</v>
      </c>
      <c r="E827" s="67">
        <v>0.37</v>
      </c>
      <c r="F827" s="65" t="s">
        <v>285</v>
      </c>
      <c r="G827" s="66">
        <v>46306</v>
      </c>
      <c r="H827">
        <v>40521383</v>
      </c>
      <c r="I827">
        <v>10</v>
      </c>
      <c r="J827" s="65" t="s">
        <v>2048</v>
      </c>
      <c r="K827" s="65" t="s">
        <v>2049</v>
      </c>
      <c r="L827" s="66">
        <v>46306</v>
      </c>
      <c r="M827" s="65" t="s">
        <v>315</v>
      </c>
      <c r="N827">
        <v>3000775</v>
      </c>
      <c r="O827" s="65" t="s">
        <v>289</v>
      </c>
      <c r="P827" s="66">
        <v>46306</v>
      </c>
      <c r="Q827" s="31">
        <f t="shared" si="24"/>
        <v>318</v>
      </c>
      <c r="R827" s="31">
        <f t="shared" si="25"/>
        <v>340</v>
      </c>
      <c r="S827" s="29">
        <f>IF($Q827&lt;Parâmetros!$E$19,$G827-1,$G827)</f>
        <v>46305</v>
      </c>
    </row>
    <row r="828" spans="1:19" ht="15" customHeight="1" x14ac:dyDescent="0.25">
      <c r="A828" s="116">
        <v>55138</v>
      </c>
      <c r="B828" s="65" t="s">
        <v>630</v>
      </c>
      <c r="C828" s="65" t="s">
        <v>72</v>
      </c>
      <c r="D828" s="66">
        <v>46306</v>
      </c>
      <c r="E828" s="67">
        <v>0.22</v>
      </c>
      <c r="F828" s="65" t="s">
        <v>285</v>
      </c>
      <c r="G828" s="66">
        <v>46306</v>
      </c>
      <c r="H828">
        <v>40521382</v>
      </c>
      <c r="I828">
        <v>10</v>
      </c>
      <c r="J828" s="65" t="s">
        <v>2050</v>
      </c>
      <c r="K828" s="65" t="s">
        <v>2051</v>
      </c>
      <c r="L828" s="66">
        <v>46306</v>
      </c>
      <c r="M828" s="65" t="s">
        <v>315</v>
      </c>
      <c r="N828">
        <v>3000774</v>
      </c>
      <c r="O828" s="65" t="s">
        <v>289</v>
      </c>
      <c r="P828" s="66">
        <v>46306</v>
      </c>
      <c r="Q828" s="31">
        <f t="shared" si="24"/>
        <v>341</v>
      </c>
      <c r="R828" s="31">
        <f t="shared" si="25"/>
        <v>355</v>
      </c>
      <c r="S828" s="29">
        <f>IF($Q828&lt;Parâmetros!$E$19,$G828-1,$G828)</f>
        <v>46305</v>
      </c>
    </row>
    <row r="829" spans="1:19" ht="15" customHeight="1" x14ac:dyDescent="0.25">
      <c r="A829" s="116">
        <v>55138</v>
      </c>
      <c r="B829" s="65" t="s">
        <v>630</v>
      </c>
      <c r="C829" s="65" t="s">
        <v>72</v>
      </c>
      <c r="D829" s="66">
        <v>46306</v>
      </c>
      <c r="E829" s="67">
        <v>0.23</v>
      </c>
      <c r="F829" s="65" t="s">
        <v>285</v>
      </c>
      <c r="G829" s="66">
        <v>46306</v>
      </c>
      <c r="H829">
        <v>40521381</v>
      </c>
      <c r="I829">
        <v>10</v>
      </c>
      <c r="J829" s="65" t="s">
        <v>2052</v>
      </c>
      <c r="K829" s="65" t="s">
        <v>2053</v>
      </c>
      <c r="L829" s="66">
        <v>46306</v>
      </c>
      <c r="M829" s="65" t="s">
        <v>315</v>
      </c>
      <c r="N829">
        <v>3000773</v>
      </c>
      <c r="O829" s="65" t="s">
        <v>289</v>
      </c>
      <c r="P829" s="66">
        <v>46306</v>
      </c>
      <c r="Q829" s="31">
        <f t="shared" si="24"/>
        <v>356</v>
      </c>
      <c r="R829" s="31">
        <f t="shared" si="25"/>
        <v>370</v>
      </c>
      <c r="S829" s="29">
        <f>IF($Q829&lt;Parâmetros!$E$19,$G829-1,$G829)</f>
        <v>46305</v>
      </c>
    </row>
    <row r="830" spans="1:19" ht="15" customHeight="1" x14ac:dyDescent="0.25">
      <c r="A830" s="116">
        <v>55138</v>
      </c>
      <c r="B830" s="65" t="s">
        <v>630</v>
      </c>
      <c r="C830" s="65" t="s">
        <v>72</v>
      </c>
      <c r="D830" s="66">
        <v>46306</v>
      </c>
      <c r="E830" s="67">
        <v>0.27</v>
      </c>
      <c r="F830" s="65" t="s">
        <v>285</v>
      </c>
      <c r="G830" s="66">
        <v>46306</v>
      </c>
      <c r="H830">
        <v>40521380</v>
      </c>
      <c r="I830">
        <v>10</v>
      </c>
      <c r="J830" s="65" t="s">
        <v>2054</v>
      </c>
      <c r="K830" s="65" t="s">
        <v>2055</v>
      </c>
      <c r="L830" s="66">
        <v>46306</v>
      </c>
      <c r="M830" s="65" t="s">
        <v>315</v>
      </c>
      <c r="N830">
        <v>3000771</v>
      </c>
      <c r="O830" s="65" t="s">
        <v>289</v>
      </c>
      <c r="P830" s="66">
        <v>46306</v>
      </c>
      <c r="Q830" s="31">
        <f t="shared" si="24"/>
        <v>371</v>
      </c>
      <c r="R830" s="31">
        <f t="shared" si="25"/>
        <v>387</v>
      </c>
      <c r="S830" s="29">
        <f>IF($Q830&lt;Parâmetros!$E$19,$G830-1,$G830)</f>
        <v>46305</v>
      </c>
    </row>
    <row r="831" spans="1:19" ht="15" customHeight="1" x14ac:dyDescent="0.25">
      <c r="A831" s="116">
        <v>55138</v>
      </c>
      <c r="B831" s="65" t="s">
        <v>630</v>
      </c>
      <c r="C831" s="65" t="s">
        <v>72</v>
      </c>
      <c r="D831" s="66">
        <v>46306</v>
      </c>
      <c r="E831" s="67">
        <v>0.17</v>
      </c>
      <c r="F831" s="65" t="s">
        <v>285</v>
      </c>
      <c r="G831" s="66">
        <v>46306</v>
      </c>
      <c r="H831">
        <v>40521379</v>
      </c>
      <c r="I831">
        <v>10</v>
      </c>
      <c r="J831" s="65" t="s">
        <v>2056</v>
      </c>
      <c r="K831" s="65" t="s">
        <v>2057</v>
      </c>
      <c r="L831" s="66">
        <v>46306</v>
      </c>
      <c r="M831" s="65" t="s">
        <v>315</v>
      </c>
      <c r="N831">
        <v>3000770</v>
      </c>
      <c r="O831" s="65" t="s">
        <v>289</v>
      </c>
      <c r="P831" s="66">
        <v>46306</v>
      </c>
      <c r="Q831" s="31">
        <f t="shared" si="24"/>
        <v>388</v>
      </c>
      <c r="R831" s="31">
        <f t="shared" si="25"/>
        <v>398</v>
      </c>
      <c r="S831" s="29">
        <f>IF($Q831&lt;Parâmetros!$E$19,$G831-1,$G831)</f>
        <v>46305</v>
      </c>
    </row>
    <row r="832" spans="1:19" ht="15" customHeight="1" x14ac:dyDescent="0.25">
      <c r="A832" s="116">
        <v>55138</v>
      </c>
      <c r="B832" s="65" t="s">
        <v>630</v>
      </c>
      <c r="C832" s="65" t="s">
        <v>72</v>
      </c>
      <c r="D832" s="66">
        <v>46306</v>
      </c>
      <c r="E832" s="67">
        <v>0.2</v>
      </c>
      <c r="F832" s="65" t="s">
        <v>285</v>
      </c>
      <c r="G832" s="66">
        <v>46306</v>
      </c>
      <c r="H832">
        <v>40521377</v>
      </c>
      <c r="I832">
        <v>10</v>
      </c>
      <c r="J832" s="65" t="s">
        <v>2058</v>
      </c>
      <c r="K832" s="65" t="s">
        <v>2059</v>
      </c>
      <c r="L832" s="66">
        <v>46306</v>
      </c>
      <c r="M832" s="65" t="s">
        <v>315</v>
      </c>
      <c r="N832">
        <v>3000759</v>
      </c>
      <c r="O832" s="65" t="s">
        <v>289</v>
      </c>
      <c r="P832" s="66">
        <v>46306</v>
      </c>
      <c r="Q832" s="31">
        <f t="shared" ref="Q832:Q895" si="26">IFERROR(VALUE(LEFT($J832,2))*60+VALUE(MID($J832,4,2)),9999)</f>
        <v>400</v>
      </c>
      <c r="R832" s="31">
        <f t="shared" ref="R832:R895" si="27">IFERROR(VALUE(LEFT($K832,2))*60+VALUE(MID($K832,4,2)),"")</f>
        <v>412</v>
      </c>
      <c r="S832" s="29">
        <f>IF($Q832&lt;Parâmetros!$E$19,$G832-1,$G832)</f>
        <v>46305</v>
      </c>
    </row>
    <row r="833" spans="1:19" ht="15" customHeight="1" x14ac:dyDescent="0.25">
      <c r="A833" s="116">
        <v>55179</v>
      </c>
      <c r="B833" s="65" t="s">
        <v>650</v>
      </c>
      <c r="C833" s="65" t="s">
        <v>74</v>
      </c>
      <c r="D833" s="66">
        <v>46301</v>
      </c>
      <c r="E833" s="67">
        <v>0.98</v>
      </c>
      <c r="F833" s="65" t="s">
        <v>285</v>
      </c>
      <c r="G833" s="66">
        <v>46301</v>
      </c>
      <c r="H833">
        <v>40521111</v>
      </c>
      <c r="I833">
        <v>10</v>
      </c>
      <c r="J833" s="65" t="s">
        <v>373</v>
      </c>
      <c r="K833" s="65" t="s">
        <v>658</v>
      </c>
      <c r="L833" s="66">
        <v>46301</v>
      </c>
      <c r="M833" s="65" t="s">
        <v>315</v>
      </c>
      <c r="N833" s="65" t="s">
        <v>793</v>
      </c>
      <c r="O833" s="65" t="s">
        <v>289</v>
      </c>
      <c r="P833" s="66">
        <v>46301</v>
      </c>
      <c r="Q833" s="31">
        <f t="shared" si="26"/>
        <v>935</v>
      </c>
      <c r="R833" s="31">
        <f t="shared" si="27"/>
        <v>994</v>
      </c>
      <c r="S833" s="29">
        <f>IF($Q833&lt;Parâmetros!$E$19,$G833-1,$G833)</f>
        <v>46301</v>
      </c>
    </row>
    <row r="834" spans="1:19" ht="15" customHeight="1" x14ac:dyDescent="0.25">
      <c r="A834" s="116">
        <v>55179</v>
      </c>
      <c r="B834" s="65" t="s">
        <v>650</v>
      </c>
      <c r="C834" s="65" t="s">
        <v>74</v>
      </c>
      <c r="D834" s="66">
        <v>46301</v>
      </c>
      <c r="E834" s="67">
        <v>1</v>
      </c>
      <c r="F834" s="65" t="s">
        <v>285</v>
      </c>
      <c r="G834" s="66">
        <v>46301</v>
      </c>
      <c r="H834">
        <v>40521078</v>
      </c>
      <c r="I834">
        <v>10</v>
      </c>
      <c r="J834" s="65" t="s">
        <v>552</v>
      </c>
      <c r="K834" s="65" t="s">
        <v>610</v>
      </c>
      <c r="L834" s="66">
        <v>46301</v>
      </c>
      <c r="M834" s="65" t="s">
        <v>315</v>
      </c>
      <c r="N834">
        <v>3007941</v>
      </c>
      <c r="O834" s="65" t="s">
        <v>289</v>
      </c>
      <c r="P834" s="66">
        <v>46301</v>
      </c>
      <c r="Q834" s="31">
        <f t="shared" si="26"/>
        <v>995</v>
      </c>
      <c r="R834" s="31">
        <f t="shared" si="27"/>
        <v>1055</v>
      </c>
      <c r="S834" s="29">
        <f>IF($Q834&lt;Parâmetros!$E$19,$G834-1,$G834)</f>
        <v>46301</v>
      </c>
    </row>
    <row r="835" spans="1:19" ht="15" customHeight="1" x14ac:dyDescent="0.25">
      <c r="A835" s="116">
        <v>55179</v>
      </c>
      <c r="B835" s="65" t="s">
        <v>650</v>
      </c>
      <c r="C835" s="65" t="s">
        <v>74</v>
      </c>
      <c r="D835" s="66">
        <v>46301</v>
      </c>
      <c r="E835" s="67">
        <v>1</v>
      </c>
      <c r="F835" s="65" t="s">
        <v>285</v>
      </c>
      <c r="G835" s="66">
        <v>46301</v>
      </c>
      <c r="H835">
        <v>40521076</v>
      </c>
      <c r="I835">
        <v>10</v>
      </c>
      <c r="J835" s="65" t="s">
        <v>605</v>
      </c>
      <c r="K835" s="65" t="s">
        <v>593</v>
      </c>
      <c r="L835" s="66">
        <v>46301</v>
      </c>
      <c r="M835" s="65" t="s">
        <v>315</v>
      </c>
      <c r="N835">
        <v>3007941</v>
      </c>
      <c r="O835" s="65" t="s">
        <v>289</v>
      </c>
      <c r="P835" s="66">
        <v>46301</v>
      </c>
      <c r="Q835" s="31">
        <f t="shared" si="26"/>
        <v>1056</v>
      </c>
      <c r="R835" s="31">
        <f t="shared" si="27"/>
        <v>1116</v>
      </c>
      <c r="S835" s="29">
        <f>IF($Q835&lt;Parâmetros!$E$19,$G835-1,$G835)</f>
        <v>46301</v>
      </c>
    </row>
    <row r="836" spans="1:19" ht="15" customHeight="1" x14ac:dyDescent="0.25">
      <c r="A836" s="116">
        <v>55179</v>
      </c>
      <c r="B836" s="65" t="s">
        <v>650</v>
      </c>
      <c r="C836" s="65" t="s">
        <v>74</v>
      </c>
      <c r="D836" s="66">
        <v>46301</v>
      </c>
      <c r="E836" s="67">
        <v>1</v>
      </c>
      <c r="F836" s="65" t="s">
        <v>285</v>
      </c>
      <c r="G836" s="66">
        <v>46301</v>
      </c>
      <c r="H836">
        <v>40521394</v>
      </c>
      <c r="I836">
        <v>10</v>
      </c>
      <c r="J836" s="65" t="s">
        <v>597</v>
      </c>
      <c r="K836" s="65" t="s">
        <v>609</v>
      </c>
      <c r="L836" s="66">
        <v>46301</v>
      </c>
      <c r="M836" s="65" t="s">
        <v>315</v>
      </c>
      <c r="N836" s="65" t="s">
        <v>793</v>
      </c>
      <c r="O836" s="65" t="s">
        <v>289</v>
      </c>
      <c r="P836" s="66">
        <v>46301</v>
      </c>
      <c r="Q836" s="31">
        <f t="shared" si="26"/>
        <v>1120</v>
      </c>
      <c r="R836" s="31">
        <f t="shared" si="27"/>
        <v>1180</v>
      </c>
      <c r="S836" s="29">
        <f>IF($Q836&lt;Parâmetros!$E$19,$G836-1,$G836)</f>
        <v>46301</v>
      </c>
    </row>
    <row r="837" spans="1:19" ht="15" customHeight="1" x14ac:dyDescent="0.25">
      <c r="A837" s="116">
        <v>55179</v>
      </c>
      <c r="B837" s="65" t="s">
        <v>650</v>
      </c>
      <c r="C837" s="65" t="s">
        <v>74</v>
      </c>
      <c r="D837" s="66">
        <v>46301</v>
      </c>
      <c r="E837" s="67">
        <v>1</v>
      </c>
      <c r="F837" s="65" t="s">
        <v>285</v>
      </c>
      <c r="G837" s="66">
        <v>46301</v>
      </c>
      <c r="H837">
        <v>40522909</v>
      </c>
      <c r="I837">
        <v>10</v>
      </c>
      <c r="J837" s="65" t="s">
        <v>591</v>
      </c>
      <c r="K837" s="65" t="s">
        <v>592</v>
      </c>
      <c r="L837" s="66">
        <v>46301</v>
      </c>
      <c r="M837" s="65" t="s">
        <v>287</v>
      </c>
      <c r="N837" s="65" t="s">
        <v>793</v>
      </c>
      <c r="O837" s="65" t="s">
        <v>289</v>
      </c>
      <c r="P837" s="66">
        <v>46301</v>
      </c>
      <c r="Q837" s="31">
        <f t="shared" si="26"/>
        <v>1240</v>
      </c>
      <c r="R837" s="31">
        <f t="shared" si="27"/>
        <v>1300</v>
      </c>
      <c r="S837" s="29">
        <f>IF($Q837&lt;Parâmetros!$E$19,$G837-1,$G837)</f>
        <v>46301</v>
      </c>
    </row>
    <row r="838" spans="1:19" ht="15" customHeight="1" x14ac:dyDescent="0.25">
      <c r="A838" s="116">
        <v>55179</v>
      </c>
      <c r="B838" s="65" t="s">
        <v>650</v>
      </c>
      <c r="C838" s="65" t="s">
        <v>74</v>
      </c>
      <c r="D838" s="66">
        <v>46301</v>
      </c>
      <c r="E838" s="67">
        <v>1</v>
      </c>
      <c r="F838" s="65" t="s">
        <v>285</v>
      </c>
      <c r="G838" s="66">
        <v>46301</v>
      </c>
      <c r="H838">
        <v>40522910</v>
      </c>
      <c r="I838">
        <v>10</v>
      </c>
      <c r="J838" s="65" t="s">
        <v>652</v>
      </c>
      <c r="K838" s="65" t="s">
        <v>655</v>
      </c>
      <c r="L838" s="66">
        <v>46301</v>
      </c>
      <c r="M838" s="65" t="s">
        <v>287</v>
      </c>
      <c r="N838" s="65" t="s">
        <v>793</v>
      </c>
      <c r="O838" s="65" t="s">
        <v>289</v>
      </c>
      <c r="P838" s="66">
        <v>46301</v>
      </c>
      <c r="Q838" s="31">
        <f t="shared" si="26"/>
        <v>1302</v>
      </c>
      <c r="R838" s="31">
        <f t="shared" si="27"/>
        <v>1362</v>
      </c>
      <c r="S838" s="29">
        <f>IF($Q838&lt;Parâmetros!$E$19,$G838-1,$G838)</f>
        <v>46301</v>
      </c>
    </row>
    <row r="839" spans="1:19" ht="15" customHeight="1" x14ac:dyDescent="0.25">
      <c r="A839" s="116">
        <v>55179</v>
      </c>
      <c r="B839" s="65" t="s">
        <v>650</v>
      </c>
      <c r="C839" s="65" t="s">
        <v>74</v>
      </c>
      <c r="D839" s="66">
        <v>46301</v>
      </c>
      <c r="E839" s="67">
        <v>0.1</v>
      </c>
      <c r="F839" s="65" t="s">
        <v>285</v>
      </c>
      <c r="G839" s="66">
        <v>46301</v>
      </c>
      <c r="H839">
        <v>40522911</v>
      </c>
      <c r="I839">
        <v>10</v>
      </c>
      <c r="J839" s="65" t="s">
        <v>874</v>
      </c>
      <c r="K839" s="65" t="s">
        <v>875</v>
      </c>
      <c r="L839" s="66">
        <v>46301</v>
      </c>
      <c r="M839" s="65" t="s">
        <v>287</v>
      </c>
      <c r="N839" s="65" t="s">
        <v>793</v>
      </c>
      <c r="O839" s="65" t="s">
        <v>289</v>
      </c>
      <c r="P839" s="66">
        <v>46301</v>
      </c>
      <c r="Q839" s="31">
        <f t="shared" si="26"/>
        <v>1367</v>
      </c>
      <c r="R839" s="31">
        <f t="shared" si="27"/>
        <v>1373</v>
      </c>
      <c r="S839" s="29">
        <f>IF($Q839&lt;Parâmetros!$E$19,$G839-1,$G839)</f>
        <v>46301</v>
      </c>
    </row>
    <row r="840" spans="1:19" ht="15" customHeight="1" x14ac:dyDescent="0.25">
      <c r="A840" s="116">
        <v>55179</v>
      </c>
      <c r="B840" s="65" t="s">
        <v>650</v>
      </c>
      <c r="C840" s="65" t="s">
        <v>74</v>
      </c>
      <c r="D840" s="66">
        <v>46301</v>
      </c>
      <c r="E840" s="67">
        <v>0.61</v>
      </c>
      <c r="F840" s="65" t="s">
        <v>285</v>
      </c>
      <c r="G840" s="66">
        <v>46301</v>
      </c>
      <c r="H840">
        <v>40522911</v>
      </c>
      <c r="I840">
        <v>10</v>
      </c>
      <c r="J840" s="65" t="s">
        <v>876</v>
      </c>
      <c r="K840" s="65" t="s">
        <v>877</v>
      </c>
      <c r="L840" s="66">
        <v>46301</v>
      </c>
      <c r="M840" s="65" t="s">
        <v>287</v>
      </c>
      <c r="N840" s="65" t="s">
        <v>793</v>
      </c>
      <c r="O840" s="65" t="s">
        <v>289</v>
      </c>
      <c r="P840" s="66">
        <v>46301</v>
      </c>
      <c r="Q840" s="31">
        <f t="shared" si="26"/>
        <v>1375</v>
      </c>
      <c r="R840" s="31">
        <f t="shared" si="27"/>
        <v>1411</v>
      </c>
      <c r="S840" s="29">
        <f>IF($Q840&lt;Parâmetros!$E$19,$G840-1,$G840)</f>
        <v>46301</v>
      </c>
    </row>
    <row r="841" spans="1:19" ht="15" customHeight="1" x14ac:dyDescent="0.25">
      <c r="A841" s="116">
        <v>55179</v>
      </c>
      <c r="B841" s="65" t="s">
        <v>650</v>
      </c>
      <c r="C841" s="65" t="s">
        <v>74</v>
      </c>
      <c r="D841" s="66">
        <v>46302</v>
      </c>
      <c r="E841" s="67">
        <v>1</v>
      </c>
      <c r="F841" s="65" t="s">
        <v>285</v>
      </c>
      <c r="G841" s="66">
        <v>46302</v>
      </c>
      <c r="H841">
        <v>40521117</v>
      </c>
      <c r="I841">
        <v>10</v>
      </c>
      <c r="J841" s="65" t="s">
        <v>373</v>
      </c>
      <c r="K841" s="65" t="s">
        <v>552</v>
      </c>
      <c r="L841" s="66">
        <v>46302</v>
      </c>
      <c r="M841" s="65" t="s">
        <v>315</v>
      </c>
      <c r="N841" s="65" t="s">
        <v>793</v>
      </c>
      <c r="O841" s="65" t="s">
        <v>289</v>
      </c>
      <c r="P841" s="66">
        <v>46302</v>
      </c>
      <c r="Q841" s="31">
        <f t="shared" si="26"/>
        <v>935</v>
      </c>
      <c r="R841" s="31">
        <f t="shared" si="27"/>
        <v>995</v>
      </c>
      <c r="S841" s="29">
        <f>IF($Q841&lt;Parâmetros!$E$19,$G841-1,$G841)</f>
        <v>46302</v>
      </c>
    </row>
    <row r="842" spans="1:19" ht="15" customHeight="1" x14ac:dyDescent="0.25">
      <c r="A842" s="116">
        <v>55179</v>
      </c>
      <c r="B842" s="65" t="s">
        <v>650</v>
      </c>
      <c r="C842" s="65" t="s">
        <v>74</v>
      </c>
      <c r="D842" s="66">
        <v>46302</v>
      </c>
      <c r="E842" s="67">
        <v>1</v>
      </c>
      <c r="F842" s="65" t="s">
        <v>285</v>
      </c>
      <c r="G842" s="66">
        <v>46302</v>
      </c>
      <c r="H842">
        <v>40523163</v>
      </c>
      <c r="I842">
        <v>10</v>
      </c>
      <c r="J842" s="65" t="s">
        <v>344</v>
      </c>
      <c r="K842" s="65" t="s">
        <v>605</v>
      </c>
      <c r="L842" s="66">
        <v>46302</v>
      </c>
      <c r="M842" s="65" t="s">
        <v>287</v>
      </c>
      <c r="N842" s="65" t="s">
        <v>793</v>
      </c>
      <c r="O842" s="65" t="s">
        <v>289</v>
      </c>
      <c r="P842" s="66">
        <v>46302</v>
      </c>
      <c r="Q842" s="31">
        <f t="shared" si="26"/>
        <v>996</v>
      </c>
      <c r="R842" s="31">
        <f t="shared" si="27"/>
        <v>1056</v>
      </c>
      <c r="S842" s="29">
        <f>IF($Q842&lt;Parâmetros!$E$19,$G842-1,$G842)</f>
        <v>46302</v>
      </c>
    </row>
    <row r="843" spans="1:19" ht="15" customHeight="1" x14ac:dyDescent="0.25">
      <c r="A843" s="116">
        <v>55179</v>
      </c>
      <c r="B843" s="65" t="s">
        <v>650</v>
      </c>
      <c r="C843" s="65" t="s">
        <v>74</v>
      </c>
      <c r="D843" s="66">
        <v>46302</v>
      </c>
      <c r="E843" s="67">
        <v>1</v>
      </c>
      <c r="F843" s="65" t="s">
        <v>285</v>
      </c>
      <c r="G843" s="66">
        <v>46302</v>
      </c>
      <c r="H843">
        <v>40523377</v>
      </c>
      <c r="I843">
        <v>10</v>
      </c>
      <c r="J843" s="65" t="s">
        <v>651</v>
      </c>
      <c r="K843" s="65" t="s">
        <v>606</v>
      </c>
      <c r="L843" s="66">
        <v>46302</v>
      </c>
      <c r="M843" s="65" t="s">
        <v>287</v>
      </c>
      <c r="N843" s="65" t="s">
        <v>793</v>
      </c>
      <c r="O843" s="65" t="s">
        <v>289</v>
      </c>
      <c r="P843" s="66">
        <v>46302</v>
      </c>
      <c r="Q843" s="31">
        <f t="shared" si="26"/>
        <v>1058</v>
      </c>
      <c r="R843" s="31">
        <f t="shared" si="27"/>
        <v>1118</v>
      </c>
      <c r="S843" s="29">
        <f>IF($Q843&lt;Parâmetros!$E$19,$G843-1,$G843)</f>
        <v>46302</v>
      </c>
    </row>
    <row r="844" spans="1:19" ht="15" customHeight="1" x14ac:dyDescent="0.25">
      <c r="A844" s="116">
        <v>55179</v>
      </c>
      <c r="B844" s="65" t="s">
        <v>650</v>
      </c>
      <c r="C844" s="65" t="s">
        <v>74</v>
      </c>
      <c r="D844" s="66">
        <v>46302</v>
      </c>
      <c r="E844" s="67">
        <v>1</v>
      </c>
      <c r="F844" s="65" t="s">
        <v>285</v>
      </c>
      <c r="G844" s="66">
        <v>46302</v>
      </c>
      <c r="H844">
        <v>40521400</v>
      </c>
      <c r="I844">
        <v>10</v>
      </c>
      <c r="J844" s="65" t="s">
        <v>597</v>
      </c>
      <c r="K844" s="65" t="s">
        <v>609</v>
      </c>
      <c r="L844" s="66">
        <v>46302</v>
      </c>
      <c r="M844" s="65" t="s">
        <v>315</v>
      </c>
      <c r="N844" s="65" t="s">
        <v>793</v>
      </c>
      <c r="O844" s="65" t="s">
        <v>289</v>
      </c>
      <c r="P844" s="66">
        <v>46302</v>
      </c>
      <c r="Q844" s="31">
        <f t="shared" si="26"/>
        <v>1120</v>
      </c>
      <c r="R844" s="31">
        <f t="shared" si="27"/>
        <v>1180</v>
      </c>
      <c r="S844" s="29">
        <f>IF($Q844&lt;Parâmetros!$E$19,$G844-1,$G844)</f>
        <v>46302</v>
      </c>
    </row>
    <row r="845" spans="1:19" ht="15" customHeight="1" x14ac:dyDescent="0.25">
      <c r="A845" s="116">
        <v>55179</v>
      </c>
      <c r="B845" s="65" t="s">
        <v>650</v>
      </c>
      <c r="C845" s="65" t="s">
        <v>74</v>
      </c>
      <c r="D845" s="66">
        <v>46302</v>
      </c>
      <c r="E845" s="67">
        <v>1</v>
      </c>
      <c r="F845" s="65" t="s">
        <v>285</v>
      </c>
      <c r="G845" s="66">
        <v>46302</v>
      </c>
      <c r="H845">
        <v>40523378</v>
      </c>
      <c r="I845">
        <v>10</v>
      </c>
      <c r="J845" s="65" t="s">
        <v>591</v>
      </c>
      <c r="K845" s="65" t="s">
        <v>592</v>
      </c>
      <c r="L845" s="66">
        <v>46302</v>
      </c>
      <c r="M845" s="65" t="s">
        <v>287</v>
      </c>
      <c r="N845" s="65" t="s">
        <v>793</v>
      </c>
      <c r="O845" s="65" t="s">
        <v>289</v>
      </c>
      <c r="P845" s="66">
        <v>46302</v>
      </c>
      <c r="Q845" s="31">
        <f t="shared" si="26"/>
        <v>1240</v>
      </c>
      <c r="R845" s="31">
        <f t="shared" si="27"/>
        <v>1300</v>
      </c>
      <c r="S845" s="29">
        <f>IF($Q845&lt;Parâmetros!$E$19,$G845-1,$G845)</f>
        <v>46302</v>
      </c>
    </row>
    <row r="846" spans="1:19" ht="15" customHeight="1" x14ac:dyDescent="0.25">
      <c r="A846" s="116">
        <v>55179</v>
      </c>
      <c r="B846" s="65" t="s">
        <v>650</v>
      </c>
      <c r="C846" s="65" t="s">
        <v>74</v>
      </c>
      <c r="D846" s="66">
        <v>46302</v>
      </c>
      <c r="E846" s="67">
        <v>0.77</v>
      </c>
      <c r="F846" s="65" t="s">
        <v>285</v>
      </c>
      <c r="G846" s="66">
        <v>46302</v>
      </c>
      <c r="H846">
        <v>40523379</v>
      </c>
      <c r="I846">
        <v>10</v>
      </c>
      <c r="J846" s="65" t="s">
        <v>657</v>
      </c>
      <c r="K846" s="65" t="s">
        <v>598</v>
      </c>
      <c r="L846" s="66">
        <v>46302</v>
      </c>
      <c r="M846" s="65" t="s">
        <v>287</v>
      </c>
      <c r="N846" s="65" t="s">
        <v>793</v>
      </c>
      <c r="O846" s="65" t="s">
        <v>289</v>
      </c>
      <c r="P846" s="66">
        <v>46302</v>
      </c>
      <c r="Q846" s="31">
        <f t="shared" si="26"/>
        <v>1304</v>
      </c>
      <c r="R846" s="31">
        <f t="shared" si="27"/>
        <v>1350</v>
      </c>
      <c r="S846" s="29">
        <f>IF($Q846&lt;Parâmetros!$E$19,$G846-1,$G846)</f>
        <v>46302</v>
      </c>
    </row>
    <row r="847" spans="1:19" ht="15" customHeight="1" x14ac:dyDescent="0.25">
      <c r="A847" s="116">
        <v>55179</v>
      </c>
      <c r="B847" s="65" t="s">
        <v>650</v>
      </c>
      <c r="C847" s="65" t="s">
        <v>74</v>
      </c>
      <c r="D847" s="66">
        <v>46303</v>
      </c>
      <c r="E847" s="67">
        <v>0.73</v>
      </c>
      <c r="F847" s="65" t="s">
        <v>285</v>
      </c>
      <c r="G847" s="66">
        <v>46302</v>
      </c>
      <c r="H847">
        <v>40521054</v>
      </c>
      <c r="I847">
        <v>10</v>
      </c>
      <c r="J847" s="65" t="s">
        <v>1316</v>
      </c>
      <c r="K847" s="65" t="s">
        <v>1317</v>
      </c>
      <c r="L847" s="66">
        <v>46302</v>
      </c>
      <c r="M847" s="65" t="s">
        <v>315</v>
      </c>
      <c r="N847">
        <v>3007940</v>
      </c>
      <c r="O847" s="65" t="s">
        <v>289</v>
      </c>
      <c r="P847" s="66">
        <v>46303</v>
      </c>
      <c r="Q847" s="31">
        <f t="shared" si="26"/>
        <v>1352</v>
      </c>
      <c r="R847" s="31">
        <f t="shared" si="27"/>
        <v>1396</v>
      </c>
      <c r="S847" s="29">
        <f>IF($Q847&lt;Parâmetros!$E$19,$G847-1,$G847)</f>
        <v>46302</v>
      </c>
    </row>
    <row r="848" spans="1:19" ht="15" customHeight="1" x14ac:dyDescent="0.25">
      <c r="A848" s="116">
        <v>55179</v>
      </c>
      <c r="B848" s="65" t="s">
        <v>650</v>
      </c>
      <c r="C848" s="65" t="s">
        <v>74</v>
      </c>
      <c r="D848" s="66">
        <v>46303</v>
      </c>
      <c r="E848" s="67">
        <v>1</v>
      </c>
      <c r="F848" s="65" t="s">
        <v>285</v>
      </c>
      <c r="G848" s="66">
        <v>46303</v>
      </c>
      <c r="H848">
        <v>40521055</v>
      </c>
      <c r="I848">
        <v>10</v>
      </c>
      <c r="J848" s="65" t="s">
        <v>1318</v>
      </c>
      <c r="K848" s="65" t="s">
        <v>1319</v>
      </c>
      <c r="L848" s="66">
        <v>46303</v>
      </c>
      <c r="M848" s="65" t="s">
        <v>315</v>
      </c>
      <c r="N848">
        <v>3007940</v>
      </c>
      <c r="O848" s="65" t="s">
        <v>289</v>
      </c>
      <c r="P848" s="66">
        <v>46303</v>
      </c>
      <c r="Q848" s="31">
        <f t="shared" si="26"/>
        <v>940</v>
      </c>
      <c r="R848" s="31">
        <f t="shared" si="27"/>
        <v>1000</v>
      </c>
      <c r="S848" s="29">
        <f>IF($Q848&lt;Parâmetros!$E$19,$G848-1,$G848)</f>
        <v>46303</v>
      </c>
    </row>
    <row r="849" spans="1:19" ht="15" customHeight="1" x14ac:dyDescent="0.25">
      <c r="A849" s="116">
        <v>55179</v>
      </c>
      <c r="B849" s="65" t="s">
        <v>650</v>
      </c>
      <c r="C849" s="65" t="s">
        <v>74</v>
      </c>
      <c r="D849" s="66">
        <v>46303</v>
      </c>
      <c r="E849" s="67">
        <v>1</v>
      </c>
      <c r="F849" s="65" t="s">
        <v>285</v>
      </c>
      <c r="G849" s="66">
        <v>46303</v>
      </c>
      <c r="H849">
        <v>40521056</v>
      </c>
      <c r="I849">
        <v>10</v>
      </c>
      <c r="J849" s="65" t="s">
        <v>1320</v>
      </c>
      <c r="K849" s="65" t="s">
        <v>1321</v>
      </c>
      <c r="L849" s="66">
        <v>46303</v>
      </c>
      <c r="M849" s="65" t="s">
        <v>315</v>
      </c>
      <c r="N849">
        <v>3007940</v>
      </c>
      <c r="O849" s="65" t="s">
        <v>289</v>
      </c>
      <c r="P849" s="66">
        <v>46303</v>
      </c>
      <c r="Q849" s="31">
        <f t="shared" si="26"/>
        <v>1002</v>
      </c>
      <c r="R849" s="31">
        <f t="shared" si="27"/>
        <v>1062</v>
      </c>
      <c r="S849" s="29">
        <f>IF($Q849&lt;Parâmetros!$E$19,$G849-1,$G849)</f>
        <v>46303</v>
      </c>
    </row>
    <row r="850" spans="1:19" ht="15" customHeight="1" x14ac:dyDescent="0.25">
      <c r="A850" s="116">
        <v>55179</v>
      </c>
      <c r="B850" s="65" t="s">
        <v>650</v>
      </c>
      <c r="C850" s="65" t="s">
        <v>74</v>
      </c>
      <c r="D850" s="66">
        <v>46303</v>
      </c>
      <c r="E850" s="67">
        <v>1</v>
      </c>
      <c r="F850" s="65" t="s">
        <v>285</v>
      </c>
      <c r="G850" s="66">
        <v>46303</v>
      </c>
      <c r="H850">
        <v>40523814</v>
      </c>
      <c r="I850">
        <v>20</v>
      </c>
      <c r="J850" s="65" t="s">
        <v>1322</v>
      </c>
      <c r="K850" s="65" t="s">
        <v>1323</v>
      </c>
      <c r="L850" s="66">
        <v>46303</v>
      </c>
      <c r="M850" s="65" t="s">
        <v>287</v>
      </c>
      <c r="N850" s="65" t="s">
        <v>793</v>
      </c>
      <c r="O850" s="65" t="s">
        <v>289</v>
      </c>
      <c r="P850" s="66">
        <v>46303</v>
      </c>
      <c r="Q850" s="31">
        <f t="shared" si="26"/>
        <v>1064</v>
      </c>
      <c r="R850" s="31">
        <f t="shared" si="27"/>
        <v>1124</v>
      </c>
      <c r="S850" s="29">
        <f>IF($Q850&lt;Parâmetros!$E$19,$G850-1,$G850)</f>
        <v>46303</v>
      </c>
    </row>
    <row r="851" spans="1:19" ht="15" customHeight="1" x14ac:dyDescent="0.25">
      <c r="A851" s="116">
        <v>55179</v>
      </c>
      <c r="B851" s="65" t="s">
        <v>650</v>
      </c>
      <c r="C851" s="65" t="s">
        <v>74</v>
      </c>
      <c r="D851" s="66">
        <v>46303</v>
      </c>
      <c r="E851" s="67">
        <v>1</v>
      </c>
      <c r="F851" s="65" t="s">
        <v>285</v>
      </c>
      <c r="G851" s="66">
        <v>46303</v>
      </c>
      <c r="H851">
        <v>40521406</v>
      </c>
      <c r="I851">
        <v>10</v>
      </c>
      <c r="J851" s="65" t="s">
        <v>1324</v>
      </c>
      <c r="K851" s="65" t="s">
        <v>1325</v>
      </c>
      <c r="L851" s="66">
        <v>46303</v>
      </c>
      <c r="M851" s="65" t="s">
        <v>315</v>
      </c>
      <c r="N851" s="65" t="s">
        <v>793</v>
      </c>
      <c r="O851" s="65" t="s">
        <v>289</v>
      </c>
      <c r="P851" s="66">
        <v>46303</v>
      </c>
      <c r="Q851" s="31">
        <f t="shared" si="26"/>
        <v>1126</v>
      </c>
      <c r="R851" s="31">
        <f t="shared" si="27"/>
        <v>1186</v>
      </c>
      <c r="S851" s="29">
        <f>IF($Q851&lt;Parâmetros!$E$19,$G851-1,$G851)</f>
        <v>46303</v>
      </c>
    </row>
    <row r="852" spans="1:19" ht="15" customHeight="1" x14ac:dyDescent="0.25">
      <c r="A852" s="116">
        <v>55179</v>
      </c>
      <c r="B852" s="65" t="s">
        <v>650</v>
      </c>
      <c r="C852" s="65" t="s">
        <v>74</v>
      </c>
      <c r="D852" s="66">
        <v>46303</v>
      </c>
      <c r="E852" s="67">
        <v>1</v>
      </c>
      <c r="F852" s="65" t="s">
        <v>285</v>
      </c>
      <c r="G852" s="66">
        <v>46303</v>
      </c>
      <c r="H852">
        <v>40521123</v>
      </c>
      <c r="I852">
        <v>10</v>
      </c>
      <c r="J852" s="65" t="s">
        <v>1326</v>
      </c>
      <c r="K852" s="65" t="s">
        <v>1327</v>
      </c>
      <c r="L852" s="66">
        <v>46303</v>
      </c>
      <c r="M852" s="65" t="s">
        <v>315</v>
      </c>
      <c r="N852" s="65" t="s">
        <v>793</v>
      </c>
      <c r="O852" s="65" t="s">
        <v>289</v>
      </c>
      <c r="P852" s="66">
        <v>46303</v>
      </c>
      <c r="Q852" s="31">
        <f t="shared" si="26"/>
        <v>1246</v>
      </c>
      <c r="R852" s="31">
        <f t="shared" si="27"/>
        <v>1306</v>
      </c>
      <c r="S852" s="29">
        <f>IF($Q852&lt;Parâmetros!$E$19,$G852-1,$G852)</f>
        <v>46303</v>
      </c>
    </row>
    <row r="853" spans="1:19" ht="15" customHeight="1" x14ac:dyDescent="0.25">
      <c r="A853" s="116">
        <v>55179</v>
      </c>
      <c r="B853" s="65" t="s">
        <v>650</v>
      </c>
      <c r="C853" s="65" t="s">
        <v>74</v>
      </c>
      <c r="D853" s="66">
        <v>46303</v>
      </c>
      <c r="E853" s="67">
        <v>1</v>
      </c>
      <c r="F853" s="65" t="s">
        <v>285</v>
      </c>
      <c r="G853" s="66">
        <v>46303</v>
      </c>
      <c r="H853">
        <v>40523815</v>
      </c>
      <c r="I853">
        <v>10</v>
      </c>
      <c r="J853" s="65" t="s">
        <v>1328</v>
      </c>
      <c r="K853" s="65" t="s">
        <v>1329</v>
      </c>
      <c r="L853" s="66">
        <v>46303</v>
      </c>
      <c r="M853" s="65" t="s">
        <v>287</v>
      </c>
      <c r="N853" s="65" t="s">
        <v>793</v>
      </c>
      <c r="O853" s="65" t="s">
        <v>289</v>
      </c>
      <c r="P853" s="66">
        <v>46303</v>
      </c>
      <c r="Q853" s="31">
        <f t="shared" si="26"/>
        <v>1310</v>
      </c>
      <c r="R853" s="31">
        <f t="shared" si="27"/>
        <v>1370</v>
      </c>
      <c r="S853" s="29">
        <f>IF($Q853&lt;Parâmetros!$E$19,$G853-1,$G853)</f>
        <v>46303</v>
      </c>
    </row>
    <row r="854" spans="1:19" ht="15" customHeight="1" x14ac:dyDescent="0.25">
      <c r="A854" s="116">
        <v>55179</v>
      </c>
      <c r="B854" s="65" t="s">
        <v>650</v>
      </c>
      <c r="C854" s="65" t="s">
        <v>74</v>
      </c>
      <c r="D854" s="66">
        <v>46304</v>
      </c>
      <c r="E854" s="67">
        <v>0.49</v>
      </c>
      <c r="F854" s="65" t="s">
        <v>285</v>
      </c>
      <c r="G854" s="66">
        <v>46303</v>
      </c>
      <c r="H854">
        <v>40523816</v>
      </c>
      <c r="I854">
        <v>10</v>
      </c>
      <c r="J854" s="65" t="s">
        <v>1610</v>
      </c>
      <c r="K854" s="65" t="s">
        <v>1611</v>
      </c>
      <c r="L854" s="66">
        <v>46303</v>
      </c>
      <c r="M854" s="65" t="s">
        <v>287</v>
      </c>
      <c r="N854" s="65" t="s">
        <v>793</v>
      </c>
      <c r="O854" s="65" t="s">
        <v>289</v>
      </c>
      <c r="P854" s="66">
        <v>46304</v>
      </c>
      <c r="Q854" s="31">
        <f t="shared" si="26"/>
        <v>1371</v>
      </c>
      <c r="R854" s="31">
        <f t="shared" si="27"/>
        <v>1400</v>
      </c>
      <c r="S854" s="29">
        <f>IF($Q854&lt;Parâmetros!$E$19,$G854-1,$G854)</f>
        <v>46303</v>
      </c>
    </row>
    <row r="855" spans="1:19" ht="15" customHeight="1" x14ac:dyDescent="0.25">
      <c r="A855" s="116">
        <v>55179</v>
      </c>
      <c r="B855" s="65" t="s">
        <v>650</v>
      </c>
      <c r="C855" s="65" t="s">
        <v>74</v>
      </c>
      <c r="D855" s="66">
        <v>46304</v>
      </c>
      <c r="E855" s="67">
        <v>0.39</v>
      </c>
      <c r="F855" s="65" t="s">
        <v>285</v>
      </c>
      <c r="G855" s="66">
        <v>46303</v>
      </c>
      <c r="H855">
        <v>40524116</v>
      </c>
      <c r="I855">
        <v>10</v>
      </c>
      <c r="J855" s="65" t="s">
        <v>1612</v>
      </c>
      <c r="K855" s="65" t="s">
        <v>1613</v>
      </c>
      <c r="L855" s="66">
        <v>46303</v>
      </c>
      <c r="M855" s="65" t="s">
        <v>287</v>
      </c>
      <c r="N855" s="65" t="s">
        <v>793</v>
      </c>
      <c r="O855" s="65" t="s">
        <v>289</v>
      </c>
      <c r="P855" s="66">
        <v>46304</v>
      </c>
      <c r="Q855" s="31">
        <f t="shared" si="26"/>
        <v>1371</v>
      </c>
      <c r="R855" s="31">
        <f t="shared" si="27"/>
        <v>1395</v>
      </c>
      <c r="S855" s="29">
        <f>IF($Q855&lt;Parâmetros!$E$19,$G855-1,$G855)</f>
        <v>46303</v>
      </c>
    </row>
    <row r="856" spans="1:19" ht="15" customHeight="1" x14ac:dyDescent="0.25">
      <c r="A856" s="116">
        <v>55179</v>
      </c>
      <c r="B856" s="65" t="s">
        <v>650</v>
      </c>
      <c r="C856" s="65" t="s">
        <v>74</v>
      </c>
      <c r="D856" s="66">
        <v>46304</v>
      </c>
      <c r="E856" s="67">
        <v>0.25</v>
      </c>
      <c r="F856" s="65" t="s">
        <v>285</v>
      </c>
      <c r="G856" s="66">
        <v>46303</v>
      </c>
      <c r="H856">
        <v>40524116</v>
      </c>
      <c r="I856">
        <v>10</v>
      </c>
      <c r="J856" s="65" t="s">
        <v>1614</v>
      </c>
      <c r="K856" s="65" t="s">
        <v>1615</v>
      </c>
      <c r="L856" s="66">
        <v>46303</v>
      </c>
      <c r="M856" s="65" t="s">
        <v>287</v>
      </c>
      <c r="N856" s="65" t="s">
        <v>793</v>
      </c>
      <c r="O856" s="65" t="s">
        <v>289</v>
      </c>
      <c r="P856" s="66">
        <v>46304</v>
      </c>
      <c r="Q856" s="31">
        <f t="shared" si="26"/>
        <v>1401</v>
      </c>
      <c r="R856" s="31">
        <f t="shared" si="27"/>
        <v>1416</v>
      </c>
      <c r="S856" s="29">
        <f>IF($Q856&lt;Parâmetros!$E$19,$G856-1,$G856)</f>
        <v>46303</v>
      </c>
    </row>
    <row r="857" spans="1:19" ht="15" customHeight="1" x14ac:dyDescent="0.25">
      <c r="A857" s="116">
        <v>55179</v>
      </c>
      <c r="B857" s="65" t="s">
        <v>650</v>
      </c>
      <c r="C857" s="65" t="s">
        <v>74</v>
      </c>
      <c r="D857" s="66">
        <v>46304</v>
      </c>
      <c r="E857" s="67">
        <v>1</v>
      </c>
      <c r="F857" s="65" t="s">
        <v>285</v>
      </c>
      <c r="G857" s="66">
        <v>46304</v>
      </c>
      <c r="H857">
        <v>40521060</v>
      </c>
      <c r="I857">
        <v>10</v>
      </c>
      <c r="J857" s="65" t="s">
        <v>373</v>
      </c>
      <c r="K857" s="65" t="s">
        <v>552</v>
      </c>
      <c r="L857" s="66">
        <v>46304</v>
      </c>
      <c r="M857" s="65" t="s">
        <v>315</v>
      </c>
      <c r="N857">
        <v>3008232</v>
      </c>
      <c r="O857" s="65" t="s">
        <v>289</v>
      </c>
      <c r="P857" s="66">
        <v>46304</v>
      </c>
      <c r="Q857" s="31">
        <f t="shared" si="26"/>
        <v>935</v>
      </c>
      <c r="R857" s="31">
        <f t="shared" si="27"/>
        <v>995</v>
      </c>
      <c r="S857" s="29">
        <f>IF($Q857&lt;Parâmetros!$E$19,$G857-1,$G857)</f>
        <v>46304</v>
      </c>
    </row>
    <row r="858" spans="1:19" ht="15" customHeight="1" x14ac:dyDescent="0.25">
      <c r="A858" s="116">
        <v>55179</v>
      </c>
      <c r="B858" s="65" t="s">
        <v>650</v>
      </c>
      <c r="C858" s="65" t="s">
        <v>74</v>
      </c>
      <c r="D858" s="66">
        <v>46304</v>
      </c>
      <c r="E858" s="67">
        <v>1</v>
      </c>
      <c r="F858" s="65" t="s">
        <v>285</v>
      </c>
      <c r="G858" s="66">
        <v>46304</v>
      </c>
      <c r="H858">
        <v>40521061</v>
      </c>
      <c r="I858">
        <v>10</v>
      </c>
      <c r="J858" s="65" t="s">
        <v>344</v>
      </c>
      <c r="K858" s="65" t="s">
        <v>605</v>
      </c>
      <c r="L858" s="66">
        <v>46304</v>
      </c>
      <c r="M858" s="65" t="s">
        <v>315</v>
      </c>
      <c r="N858">
        <v>3008233</v>
      </c>
      <c r="O858" s="65" t="s">
        <v>289</v>
      </c>
      <c r="P858" s="66">
        <v>46304</v>
      </c>
      <c r="Q858" s="31">
        <f t="shared" si="26"/>
        <v>996</v>
      </c>
      <c r="R858" s="31">
        <f t="shared" si="27"/>
        <v>1056</v>
      </c>
      <c r="S858" s="29">
        <f>IF($Q858&lt;Parâmetros!$E$19,$G858-1,$G858)</f>
        <v>46304</v>
      </c>
    </row>
    <row r="859" spans="1:19" ht="15" customHeight="1" x14ac:dyDescent="0.25">
      <c r="A859" s="116">
        <v>55179</v>
      </c>
      <c r="B859" s="65" t="s">
        <v>650</v>
      </c>
      <c r="C859" s="65" t="s">
        <v>74</v>
      </c>
      <c r="D859" s="66">
        <v>46304</v>
      </c>
      <c r="E859" s="67">
        <v>1</v>
      </c>
      <c r="F859" s="65" t="s">
        <v>285</v>
      </c>
      <c r="G859" s="66">
        <v>46304</v>
      </c>
      <c r="H859">
        <v>40524121</v>
      </c>
      <c r="I859">
        <v>10</v>
      </c>
      <c r="J859" s="65" t="s">
        <v>651</v>
      </c>
      <c r="K859" s="65" t="s">
        <v>606</v>
      </c>
      <c r="L859" s="66">
        <v>46304</v>
      </c>
      <c r="M859" s="65" t="s">
        <v>287</v>
      </c>
      <c r="N859" s="65" t="s">
        <v>793</v>
      </c>
      <c r="O859" s="65" t="s">
        <v>289</v>
      </c>
      <c r="P859" s="66">
        <v>46304</v>
      </c>
      <c r="Q859" s="31">
        <f t="shared" si="26"/>
        <v>1058</v>
      </c>
      <c r="R859" s="31">
        <f t="shared" si="27"/>
        <v>1118</v>
      </c>
      <c r="S859" s="29">
        <f>IF($Q859&lt;Parâmetros!$E$19,$G859-1,$G859)</f>
        <v>46304</v>
      </c>
    </row>
    <row r="860" spans="1:19" ht="15" customHeight="1" x14ac:dyDescent="0.25">
      <c r="A860" s="116">
        <v>55179</v>
      </c>
      <c r="B860" s="65" t="s">
        <v>650</v>
      </c>
      <c r="C860" s="65" t="s">
        <v>74</v>
      </c>
      <c r="D860" s="66">
        <v>46304</v>
      </c>
      <c r="E860" s="67">
        <v>1</v>
      </c>
      <c r="F860" s="65" t="s">
        <v>285</v>
      </c>
      <c r="G860" s="66">
        <v>46304</v>
      </c>
      <c r="H860">
        <v>40521412</v>
      </c>
      <c r="I860">
        <v>10</v>
      </c>
      <c r="J860" s="65" t="s">
        <v>597</v>
      </c>
      <c r="K860" s="65" t="s">
        <v>609</v>
      </c>
      <c r="L860" s="66">
        <v>46304</v>
      </c>
      <c r="M860" s="65" t="s">
        <v>315</v>
      </c>
      <c r="N860" s="65" t="s">
        <v>793</v>
      </c>
      <c r="O860" s="65" t="s">
        <v>289</v>
      </c>
      <c r="P860" s="66">
        <v>46304</v>
      </c>
      <c r="Q860" s="31">
        <f t="shared" si="26"/>
        <v>1120</v>
      </c>
      <c r="R860" s="31">
        <f t="shared" si="27"/>
        <v>1180</v>
      </c>
      <c r="S860" s="29">
        <f>IF($Q860&lt;Parâmetros!$E$19,$G860-1,$G860)</f>
        <v>46304</v>
      </c>
    </row>
    <row r="861" spans="1:19" ht="15" customHeight="1" x14ac:dyDescent="0.25">
      <c r="A861" s="116">
        <v>55179</v>
      </c>
      <c r="B861" s="65" t="s">
        <v>650</v>
      </c>
      <c r="C861" s="65" t="s">
        <v>74</v>
      </c>
      <c r="D861" s="66">
        <v>46305</v>
      </c>
      <c r="E861" s="67">
        <v>1.33</v>
      </c>
      <c r="F861" s="65" t="s">
        <v>285</v>
      </c>
      <c r="G861" s="66">
        <v>46304</v>
      </c>
      <c r="H861">
        <v>40524610</v>
      </c>
      <c r="I861">
        <v>10</v>
      </c>
      <c r="J861" s="65" t="s">
        <v>591</v>
      </c>
      <c r="K861" s="65" t="s">
        <v>1179</v>
      </c>
      <c r="L861" s="66">
        <v>46304</v>
      </c>
      <c r="M861" s="65" t="s">
        <v>287</v>
      </c>
      <c r="N861">
        <v>4000241</v>
      </c>
      <c r="O861" s="65" t="s">
        <v>289</v>
      </c>
      <c r="P861" s="66">
        <v>46305</v>
      </c>
      <c r="Q861" s="31">
        <f t="shared" si="26"/>
        <v>1240</v>
      </c>
      <c r="R861" s="31">
        <f t="shared" si="27"/>
        <v>1320</v>
      </c>
      <c r="S861" s="29">
        <f>IF($Q861&lt;Parâmetros!$E$19,$G861-1,$G861)</f>
        <v>46304</v>
      </c>
    </row>
    <row r="862" spans="1:19" ht="15" customHeight="1" x14ac:dyDescent="0.25">
      <c r="A862" s="116">
        <v>55179</v>
      </c>
      <c r="B862" s="65" t="s">
        <v>650</v>
      </c>
      <c r="C862" s="65" t="s">
        <v>74</v>
      </c>
      <c r="D862" s="66">
        <v>46305</v>
      </c>
      <c r="E862" s="67">
        <v>1.57</v>
      </c>
      <c r="F862" s="65" t="s">
        <v>285</v>
      </c>
      <c r="G862" s="66">
        <v>46304</v>
      </c>
      <c r="H862">
        <v>40524611</v>
      </c>
      <c r="I862">
        <v>20</v>
      </c>
      <c r="J862" s="65" t="s">
        <v>2060</v>
      </c>
      <c r="K862" s="65" t="s">
        <v>2061</v>
      </c>
      <c r="L862" s="66">
        <v>46304</v>
      </c>
      <c r="M862" s="65" t="s">
        <v>287</v>
      </c>
      <c r="N862" s="65" t="s">
        <v>793</v>
      </c>
      <c r="O862" s="65" t="s">
        <v>289</v>
      </c>
      <c r="P862" s="66">
        <v>46305</v>
      </c>
      <c r="Q862" s="31">
        <f t="shared" si="26"/>
        <v>1321</v>
      </c>
      <c r="R862" s="31">
        <f t="shared" si="27"/>
        <v>1415</v>
      </c>
      <c r="S862" s="29">
        <f>IF($Q862&lt;Parâmetros!$E$19,$G862-1,$G862)</f>
        <v>46304</v>
      </c>
    </row>
    <row r="863" spans="1:19" ht="15" customHeight="1" x14ac:dyDescent="0.25">
      <c r="A863" s="116">
        <v>55179</v>
      </c>
      <c r="B863" s="65" t="s">
        <v>650</v>
      </c>
      <c r="C863" s="65" t="s">
        <v>74</v>
      </c>
      <c r="D863" s="66">
        <v>46305</v>
      </c>
      <c r="E863" s="67">
        <v>1.1100000000000001</v>
      </c>
      <c r="F863" s="65" t="s">
        <v>285</v>
      </c>
      <c r="G863" s="66">
        <v>46305</v>
      </c>
      <c r="H863">
        <v>40521077</v>
      </c>
      <c r="I863">
        <v>10</v>
      </c>
      <c r="J863" s="65" t="s">
        <v>373</v>
      </c>
      <c r="K863" s="65" t="s">
        <v>373</v>
      </c>
      <c r="L863" s="66">
        <v>46305</v>
      </c>
      <c r="M863" s="65" t="s">
        <v>315</v>
      </c>
      <c r="N863">
        <v>3007941</v>
      </c>
      <c r="O863" s="65" t="s">
        <v>289</v>
      </c>
      <c r="P863" s="66">
        <v>46305</v>
      </c>
      <c r="Q863" s="31">
        <f t="shared" si="26"/>
        <v>935</v>
      </c>
      <c r="R863" s="31">
        <f t="shared" si="27"/>
        <v>935</v>
      </c>
      <c r="S863" s="29">
        <f>IF($Q863&lt;Parâmetros!$E$19,$G863-1,$G863)</f>
        <v>46305</v>
      </c>
    </row>
    <row r="864" spans="1:19" ht="15" customHeight="1" x14ac:dyDescent="0.25">
      <c r="A864" s="116">
        <v>55179</v>
      </c>
      <c r="B864" s="65" t="s">
        <v>650</v>
      </c>
      <c r="C864" s="65" t="s">
        <v>74</v>
      </c>
      <c r="D864" s="66">
        <v>46305</v>
      </c>
      <c r="E864" s="67">
        <v>1</v>
      </c>
      <c r="F864" s="65" t="s">
        <v>285</v>
      </c>
      <c r="G864" s="66">
        <v>46305</v>
      </c>
      <c r="H864">
        <v>40521099</v>
      </c>
      <c r="I864">
        <v>10</v>
      </c>
      <c r="J864" s="65" t="s">
        <v>552</v>
      </c>
      <c r="K864" s="65" t="s">
        <v>610</v>
      </c>
      <c r="L864" s="66">
        <v>46305</v>
      </c>
      <c r="M864" s="65" t="s">
        <v>315</v>
      </c>
      <c r="N864">
        <v>3011794</v>
      </c>
      <c r="O864" s="65" t="s">
        <v>289</v>
      </c>
      <c r="P864" s="66">
        <v>46305</v>
      </c>
      <c r="Q864" s="31">
        <f t="shared" si="26"/>
        <v>995</v>
      </c>
      <c r="R864" s="31">
        <f t="shared" si="27"/>
        <v>1055</v>
      </c>
      <c r="S864" s="29">
        <f>IF($Q864&lt;Parâmetros!$E$19,$G864-1,$G864)</f>
        <v>46305</v>
      </c>
    </row>
    <row r="865" spans="1:19" ht="15" customHeight="1" x14ac:dyDescent="0.25">
      <c r="A865" s="116">
        <v>55179</v>
      </c>
      <c r="B865" s="65" t="s">
        <v>650</v>
      </c>
      <c r="C865" s="65" t="s">
        <v>74</v>
      </c>
      <c r="D865" s="66">
        <v>46305</v>
      </c>
      <c r="E865" s="67">
        <v>1</v>
      </c>
      <c r="F865" s="65" t="s">
        <v>285</v>
      </c>
      <c r="G865" s="66">
        <v>46305</v>
      </c>
      <c r="H865">
        <v>40521100</v>
      </c>
      <c r="I865">
        <v>10</v>
      </c>
      <c r="J865" s="65" t="s">
        <v>605</v>
      </c>
      <c r="K865" s="65" t="s">
        <v>593</v>
      </c>
      <c r="L865" s="66">
        <v>46305</v>
      </c>
      <c r="M865" s="65" t="s">
        <v>315</v>
      </c>
      <c r="N865">
        <v>3011795</v>
      </c>
      <c r="O865" s="65" t="s">
        <v>289</v>
      </c>
      <c r="P865" s="66">
        <v>46305</v>
      </c>
      <c r="Q865" s="31">
        <f t="shared" si="26"/>
        <v>1056</v>
      </c>
      <c r="R865" s="31">
        <f t="shared" si="27"/>
        <v>1116</v>
      </c>
      <c r="S865" s="29">
        <f>IF($Q865&lt;Parâmetros!$E$19,$G865-1,$G865)</f>
        <v>46305</v>
      </c>
    </row>
    <row r="866" spans="1:19" ht="15" customHeight="1" x14ac:dyDescent="0.25">
      <c r="A866" s="116">
        <v>55179</v>
      </c>
      <c r="B866" s="65" t="s">
        <v>650</v>
      </c>
      <c r="C866" s="65" t="s">
        <v>74</v>
      </c>
      <c r="D866" s="66">
        <v>46305</v>
      </c>
      <c r="E866" s="67">
        <v>1</v>
      </c>
      <c r="F866" s="65" t="s">
        <v>285</v>
      </c>
      <c r="G866" s="66">
        <v>46305</v>
      </c>
      <c r="H866">
        <v>40522111</v>
      </c>
      <c r="I866">
        <v>10</v>
      </c>
      <c r="J866" s="65" t="s">
        <v>597</v>
      </c>
      <c r="K866" s="65" t="s">
        <v>609</v>
      </c>
      <c r="L866" s="66">
        <v>46305</v>
      </c>
      <c r="M866" s="65" t="s">
        <v>287</v>
      </c>
      <c r="N866" s="65" t="s">
        <v>793</v>
      </c>
      <c r="O866" s="65" t="s">
        <v>289</v>
      </c>
      <c r="P866" s="66">
        <v>46305</v>
      </c>
      <c r="Q866" s="31">
        <f t="shared" si="26"/>
        <v>1120</v>
      </c>
      <c r="R866" s="31">
        <f t="shared" si="27"/>
        <v>1180</v>
      </c>
      <c r="S866" s="29">
        <f>IF($Q866&lt;Parâmetros!$E$19,$G866-1,$G866)</f>
        <v>46305</v>
      </c>
    </row>
    <row r="867" spans="1:19" ht="15" customHeight="1" x14ac:dyDescent="0.25">
      <c r="A867" s="116">
        <v>55179</v>
      </c>
      <c r="B867" s="65" t="s">
        <v>650</v>
      </c>
      <c r="C867" s="65" t="s">
        <v>74</v>
      </c>
      <c r="D867" s="66">
        <v>46305</v>
      </c>
      <c r="E867" s="67">
        <v>1</v>
      </c>
      <c r="F867" s="65" t="s">
        <v>285</v>
      </c>
      <c r="G867" s="66">
        <v>46305</v>
      </c>
      <c r="H867">
        <v>40521101</v>
      </c>
      <c r="I867">
        <v>10</v>
      </c>
      <c r="J867" s="65" t="s">
        <v>2062</v>
      </c>
      <c r="K867" s="65" t="s">
        <v>2063</v>
      </c>
      <c r="L867" s="66">
        <v>46305</v>
      </c>
      <c r="M867" s="65" t="s">
        <v>315</v>
      </c>
      <c r="N867" s="65" t="s">
        <v>793</v>
      </c>
      <c r="O867" s="65" t="s">
        <v>289</v>
      </c>
      <c r="P867" s="66">
        <v>46305</v>
      </c>
      <c r="Q867" s="31">
        <f t="shared" si="26"/>
        <v>1181</v>
      </c>
      <c r="R867" s="31">
        <f t="shared" si="27"/>
        <v>1241</v>
      </c>
      <c r="S867" s="29">
        <f>IF($Q867&lt;Parâmetros!$E$19,$G867-1,$G867)</f>
        <v>46305</v>
      </c>
    </row>
    <row r="868" spans="1:19" ht="15" customHeight="1" x14ac:dyDescent="0.25">
      <c r="A868" s="116">
        <v>55179</v>
      </c>
      <c r="B868" s="65" t="s">
        <v>650</v>
      </c>
      <c r="C868" s="65" t="s">
        <v>74</v>
      </c>
      <c r="D868" s="66">
        <v>46305</v>
      </c>
      <c r="E868" s="67">
        <v>0.78</v>
      </c>
      <c r="F868" s="65" t="s">
        <v>285</v>
      </c>
      <c r="G868" s="66">
        <v>46305</v>
      </c>
      <c r="H868">
        <v>40524613</v>
      </c>
      <c r="I868">
        <v>10</v>
      </c>
      <c r="J868" s="65" t="s">
        <v>2064</v>
      </c>
      <c r="K868" s="65" t="s">
        <v>2065</v>
      </c>
      <c r="L868" s="66">
        <v>46305</v>
      </c>
      <c r="M868" s="65" t="s">
        <v>287</v>
      </c>
      <c r="N868" s="65" t="s">
        <v>793</v>
      </c>
      <c r="O868" s="65" t="s">
        <v>289</v>
      </c>
      <c r="P868" s="66">
        <v>46305</v>
      </c>
      <c r="Q868" s="31">
        <f t="shared" si="26"/>
        <v>1242</v>
      </c>
      <c r="R868" s="31">
        <f t="shared" si="27"/>
        <v>1288</v>
      </c>
      <c r="S868" s="29">
        <f>IF($Q868&lt;Parâmetros!$E$19,$G868-1,$G868)</f>
        <v>46305</v>
      </c>
    </row>
    <row r="869" spans="1:19" ht="15" customHeight="1" x14ac:dyDescent="0.25">
      <c r="A869" s="116">
        <v>55179</v>
      </c>
      <c r="B869" s="65" t="s">
        <v>650</v>
      </c>
      <c r="C869" s="65" t="s">
        <v>74</v>
      </c>
      <c r="D869" s="66">
        <v>46305</v>
      </c>
      <c r="E869" s="67">
        <v>1.07</v>
      </c>
      <c r="F869" s="65" t="s">
        <v>285</v>
      </c>
      <c r="G869" s="66">
        <v>46305</v>
      </c>
      <c r="H869">
        <v>40524614</v>
      </c>
      <c r="I869">
        <v>10</v>
      </c>
      <c r="J869" s="65" t="s">
        <v>2066</v>
      </c>
      <c r="K869" s="65" t="s">
        <v>2067</v>
      </c>
      <c r="L869" s="66">
        <v>46305</v>
      </c>
      <c r="M869" s="65" t="s">
        <v>287</v>
      </c>
      <c r="N869" s="65" t="s">
        <v>793</v>
      </c>
      <c r="O869" s="65" t="s">
        <v>289</v>
      </c>
      <c r="P869" s="66">
        <v>46305</v>
      </c>
      <c r="Q869" s="31">
        <f t="shared" si="26"/>
        <v>1301</v>
      </c>
      <c r="R869" s="31">
        <f t="shared" si="27"/>
        <v>1365</v>
      </c>
      <c r="S869" s="29">
        <f>IF($Q869&lt;Parâmetros!$E$19,$G869-1,$G869)</f>
        <v>46305</v>
      </c>
    </row>
    <row r="870" spans="1:19" ht="15" customHeight="1" x14ac:dyDescent="0.25">
      <c r="A870" s="116">
        <v>55179</v>
      </c>
      <c r="B870" s="65" t="s">
        <v>650</v>
      </c>
      <c r="C870" s="65" t="s">
        <v>74</v>
      </c>
      <c r="D870" s="66">
        <v>46307</v>
      </c>
      <c r="E870" s="67">
        <v>1</v>
      </c>
      <c r="F870" s="65" t="s">
        <v>285</v>
      </c>
      <c r="G870" s="66">
        <v>46307</v>
      </c>
      <c r="H870">
        <v>40523174</v>
      </c>
      <c r="I870">
        <v>10</v>
      </c>
      <c r="J870" s="65" t="s">
        <v>373</v>
      </c>
      <c r="K870" s="65" t="s">
        <v>552</v>
      </c>
      <c r="L870" s="66">
        <v>46307</v>
      </c>
      <c r="M870" s="65" t="s">
        <v>315</v>
      </c>
      <c r="N870">
        <v>3007940</v>
      </c>
      <c r="O870" s="65" t="s">
        <v>289</v>
      </c>
      <c r="P870" s="66">
        <v>46307</v>
      </c>
      <c r="Q870" s="31">
        <f t="shared" si="26"/>
        <v>935</v>
      </c>
      <c r="R870" s="31">
        <f t="shared" si="27"/>
        <v>995</v>
      </c>
      <c r="S870" s="29">
        <f>IF($Q870&lt;Parâmetros!$E$19,$G870-1,$G870)</f>
        <v>46307</v>
      </c>
    </row>
    <row r="871" spans="1:19" ht="15" customHeight="1" x14ac:dyDescent="0.25">
      <c r="A871" s="116">
        <v>55179</v>
      </c>
      <c r="B871" s="65" t="s">
        <v>650</v>
      </c>
      <c r="C871" s="65" t="s">
        <v>74</v>
      </c>
      <c r="D871" s="66">
        <v>46307</v>
      </c>
      <c r="E871" s="67">
        <v>1.4</v>
      </c>
      <c r="F871" s="65" t="s">
        <v>285</v>
      </c>
      <c r="G871" s="66">
        <v>46307</v>
      </c>
      <c r="H871">
        <v>40525210</v>
      </c>
      <c r="I871">
        <v>10</v>
      </c>
      <c r="J871" s="65" t="s">
        <v>344</v>
      </c>
      <c r="K871" s="65" t="s">
        <v>2005</v>
      </c>
      <c r="L871" s="66">
        <v>46307</v>
      </c>
      <c r="M871" s="65" t="s">
        <v>287</v>
      </c>
      <c r="N871" s="65" t="s">
        <v>793</v>
      </c>
      <c r="O871" s="65" t="s">
        <v>289</v>
      </c>
      <c r="P871" s="66">
        <v>46307</v>
      </c>
      <c r="Q871" s="31">
        <f t="shared" si="26"/>
        <v>996</v>
      </c>
      <c r="R871" s="31">
        <f t="shared" si="27"/>
        <v>1080</v>
      </c>
      <c r="S871" s="29">
        <f>IF($Q871&lt;Parâmetros!$E$19,$G871-1,$G871)</f>
        <v>46307</v>
      </c>
    </row>
    <row r="872" spans="1:19" ht="15" customHeight="1" x14ac:dyDescent="0.25">
      <c r="A872" s="116">
        <v>55179</v>
      </c>
      <c r="B872" s="65" t="s">
        <v>650</v>
      </c>
      <c r="C872" s="65" t="s">
        <v>74</v>
      </c>
      <c r="D872" s="66">
        <v>46307</v>
      </c>
      <c r="E872" s="67">
        <v>1</v>
      </c>
      <c r="F872" s="65" t="s">
        <v>285</v>
      </c>
      <c r="G872" s="66">
        <v>46307</v>
      </c>
      <c r="H872">
        <v>40523248</v>
      </c>
      <c r="I872">
        <v>10</v>
      </c>
      <c r="J872" s="65" t="s">
        <v>2388</v>
      </c>
      <c r="K872" s="65" t="s">
        <v>2389</v>
      </c>
      <c r="L872" s="66">
        <v>46307</v>
      </c>
      <c r="M872" s="65" t="s">
        <v>315</v>
      </c>
      <c r="N872" s="65" t="s">
        <v>793</v>
      </c>
      <c r="O872" s="65" t="s">
        <v>289</v>
      </c>
      <c r="P872" s="66">
        <v>46307</v>
      </c>
      <c r="Q872" s="31">
        <f t="shared" si="26"/>
        <v>1081</v>
      </c>
      <c r="R872" s="31">
        <f t="shared" si="27"/>
        <v>1141</v>
      </c>
      <c r="S872" s="29">
        <f>IF($Q872&lt;Parâmetros!$E$19,$G872-1,$G872)</f>
        <v>46307</v>
      </c>
    </row>
    <row r="873" spans="1:19" ht="15" customHeight="1" x14ac:dyDescent="0.25">
      <c r="A873" s="116">
        <v>55179</v>
      </c>
      <c r="B873" s="65" t="s">
        <v>650</v>
      </c>
      <c r="C873" s="65" t="s">
        <v>74</v>
      </c>
      <c r="D873" s="66">
        <v>46307</v>
      </c>
      <c r="E873" s="67">
        <v>1</v>
      </c>
      <c r="F873" s="65" t="s">
        <v>285</v>
      </c>
      <c r="G873" s="66">
        <v>46307</v>
      </c>
      <c r="H873">
        <v>40522374</v>
      </c>
      <c r="I873">
        <v>20</v>
      </c>
      <c r="J873" s="65" t="s">
        <v>2390</v>
      </c>
      <c r="K873" s="65" t="s">
        <v>2391</v>
      </c>
      <c r="L873" s="66">
        <v>46307</v>
      </c>
      <c r="M873" s="65" t="s">
        <v>287</v>
      </c>
      <c r="N873" s="65" t="s">
        <v>793</v>
      </c>
      <c r="O873" s="65" t="s">
        <v>289</v>
      </c>
      <c r="P873" s="66">
        <v>46307</v>
      </c>
      <c r="Q873" s="31">
        <f t="shared" si="26"/>
        <v>1142</v>
      </c>
      <c r="R873" s="31">
        <f t="shared" si="27"/>
        <v>1202</v>
      </c>
      <c r="S873" s="29">
        <f>IF($Q873&lt;Parâmetros!$E$19,$G873-1,$G873)</f>
        <v>46307</v>
      </c>
    </row>
    <row r="874" spans="1:19" ht="15" customHeight="1" x14ac:dyDescent="0.25">
      <c r="A874" s="116">
        <v>55179</v>
      </c>
      <c r="B874" s="65" t="s">
        <v>650</v>
      </c>
      <c r="C874" s="65" t="s">
        <v>74</v>
      </c>
      <c r="D874" s="66">
        <v>46307</v>
      </c>
      <c r="E874" s="67">
        <v>1</v>
      </c>
      <c r="F874" s="65" t="s">
        <v>285</v>
      </c>
      <c r="G874" s="66">
        <v>46307</v>
      </c>
      <c r="H874">
        <v>40523176</v>
      </c>
      <c r="I874">
        <v>10</v>
      </c>
      <c r="J874" s="65" t="s">
        <v>2392</v>
      </c>
      <c r="K874" s="65" t="s">
        <v>2393</v>
      </c>
      <c r="L874" s="66">
        <v>46307</v>
      </c>
      <c r="M874" s="65" t="s">
        <v>315</v>
      </c>
      <c r="N874">
        <v>3007940</v>
      </c>
      <c r="O874" s="65" t="s">
        <v>289</v>
      </c>
      <c r="P874" s="66">
        <v>46307</v>
      </c>
      <c r="Q874" s="31">
        <f t="shared" si="26"/>
        <v>1203</v>
      </c>
      <c r="R874" s="31">
        <f t="shared" si="27"/>
        <v>1263</v>
      </c>
      <c r="S874" s="29">
        <f>IF($Q874&lt;Parâmetros!$E$19,$G874-1,$G874)</f>
        <v>46307</v>
      </c>
    </row>
    <row r="875" spans="1:19" ht="15" customHeight="1" x14ac:dyDescent="0.25">
      <c r="A875" s="116">
        <v>55387</v>
      </c>
      <c r="B875" s="65" t="s">
        <v>30</v>
      </c>
      <c r="C875" s="65" t="s">
        <v>74</v>
      </c>
      <c r="D875" s="66">
        <v>46300</v>
      </c>
      <c r="E875" s="67">
        <v>4</v>
      </c>
      <c r="F875" s="65" t="s">
        <v>285</v>
      </c>
      <c r="G875" s="66">
        <v>46300</v>
      </c>
      <c r="H875">
        <v>40522623</v>
      </c>
      <c r="I875">
        <v>10</v>
      </c>
      <c r="J875" s="65" t="s">
        <v>368</v>
      </c>
      <c r="K875" s="65" t="s">
        <v>292</v>
      </c>
      <c r="L875" s="66">
        <v>46300</v>
      </c>
      <c r="M875" s="65" t="s">
        <v>287</v>
      </c>
      <c r="N875" s="65" t="s">
        <v>793</v>
      </c>
      <c r="O875" s="65" t="s">
        <v>339</v>
      </c>
      <c r="P875" s="66">
        <v>46300</v>
      </c>
      <c r="Q875" s="31">
        <f t="shared" si="26"/>
        <v>450</v>
      </c>
      <c r="R875" s="31">
        <f t="shared" si="27"/>
        <v>660</v>
      </c>
      <c r="S875" s="29">
        <f>IF($Q875&lt;Parâmetros!$E$19,$G875-1,$G875)</f>
        <v>46300</v>
      </c>
    </row>
    <row r="876" spans="1:19" ht="15" customHeight="1" x14ac:dyDescent="0.25">
      <c r="A876" s="116">
        <v>55387</v>
      </c>
      <c r="B876" s="65" t="s">
        <v>30</v>
      </c>
      <c r="C876" s="65" t="s">
        <v>74</v>
      </c>
      <c r="D876" s="66">
        <v>46300</v>
      </c>
      <c r="E876" s="67">
        <v>1</v>
      </c>
      <c r="F876" s="65" t="s">
        <v>285</v>
      </c>
      <c r="G876" s="66">
        <v>46300</v>
      </c>
      <c r="H876">
        <v>40522640</v>
      </c>
      <c r="I876">
        <v>10</v>
      </c>
      <c r="J876" s="65" t="s">
        <v>325</v>
      </c>
      <c r="K876" s="65" t="s">
        <v>327</v>
      </c>
      <c r="L876" s="66">
        <v>46300</v>
      </c>
      <c r="M876" s="65" t="s">
        <v>287</v>
      </c>
      <c r="N876">
        <v>3007921</v>
      </c>
      <c r="O876" s="65" t="s">
        <v>339</v>
      </c>
      <c r="P876" s="66">
        <v>46300</v>
      </c>
      <c r="Q876" s="31">
        <f t="shared" si="26"/>
        <v>720</v>
      </c>
      <c r="R876" s="31">
        <f t="shared" si="27"/>
        <v>780</v>
      </c>
      <c r="S876" s="29">
        <f>IF($Q876&lt;Parâmetros!$E$19,$G876-1,$G876)</f>
        <v>46300</v>
      </c>
    </row>
    <row r="877" spans="1:19" ht="15" customHeight="1" x14ac:dyDescent="0.25">
      <c r="A877" s="116">
        <v>55387</v>
      </c>
      <c r="B877" s="65" t="s">
        <v>30</v>
      </c>
      <c r="C877" s="65" t="s">
        <v>74</v>
      </c>
      <c r="D877" s="66">
        <v>46300</v>
      </c>
      <c r="E877" s="67">
        <v>2</v>
      </c>
      <c r="F877" s="65" t="s">
        <v>285</v>
      </c>
      <c r="G877" s="66">
        <v>46300</v>
      </c>
      <c r="H877">
        <v>40522623</v>
      </c>
      <c r="I877">
        <v>10</v>
      </c>
      <c r="J877" s="65" t="s">
        <v>337</v>
      </c>
      <c r="K877" s="65" t="s">
        <v>332</v>
      </c>
      <c r="L877" s="66">
        <v>46300</v>
      </c>
      <c r="M877" s="65" t="s">
        <v>287</v>
      </c>
      <c r="N877" s="65" t="s">
        <v>793</v>
      </c>
      <c r="O877" s="65" t="s">
        <v>339</v>
      </c>
      <c r="P877" s="66">
        <v>46300</v>
      </c>
      <c r="Q877" s="31">
        <f t="shared" si="26"/>
        <v>781</v>
      </c>
      <c r="R877" s="31">
        <f t="shared" si="27"/>
        <v>900</v>
      </c>
      <c r="S877" s="29">
        <f>IF($Q877&lt;Parâmetros!$E$19,$G877-1,$G877)</f>
        <v>46300</v>
      </c>
    </row>
    <row r="878" spans="1:19" ht="15" customHeight="1" x14ac:dyDescent="0.25">
      <c r="A878" s="116">
        <v>55387</v>
      </c>
      <c r="B878" s="65" t="s">
        <v>30</v>
      </c>
      <c r="C878" s="65" t="s">
        <v>74</v>
      </c>
      <c r="D878" s="66">
        <v>46302</v>
      </c>
      <c r="E878" s="67">
        <v>4</v>
      </c>
      <c r="F878" s="65" t="s">
        <v>285</v>
      </c>
      <c r="G878" s="66">
        <v>46302</v>
      </c>
      <c r="H878">
        <v>40523167</v>
      </c>
      <c r="I878">
        <v>10</v>
      </c>
      <c r="J878" s="65" t="s">
        <v>368</v>
      </c>
      <c r="K878" s="65" t="s">
        <v>292</v>
      </c>
      <c r="L878" s="66">
        <v>46302</v>
      </c>
      <c r="M878" s="65" t="s">
        <v>287</v>
      </c>
      <c r="N878" s="65" t="s">
        <v>793</v>
      </c>
      <c r="O878" s="65" t="s">
        <v>339</v>
      </c>
      <c r="P878" s="66">
        <v>46302</v>
      </c>
      <c r="Q878" s="31">
        <f t="shared" si="26"/>
        <v>450</v>
      </c>
      <c r="R878" s="31">
        <f t="shared" si="27"/>
        <v>660</v>
      </c>
      <c r="S878" s="29">
        <f>IF($Q878&lt;Parâmetros!$E$19,$G878-1,$G878)</f>
        <v>46302</v>
      </c>
    </row>
    <row r="879" spans="1:19" ht="15" customHeight="1" x14ac:dyDescent="0.25">
      <c r="A879" s="116">
        <v>55387</v>
      </c>
      <c r="B879" s="65" t="s">
        <v>30</v>
      </c>
      <c r="C879" s="65" t="s">
        <v>74</v>
      </c>
      <c r="D879" s="66">
        <v>46302</v>
      </c>
      <c r="E879" s="67">
        <v>2</v>
      </c>
      <c r="F879" s="65" t="s">
        <v>285</v>
      </c>
      <c r="G879" s="66">
        <v>46302</v>
      </c>
      <c r="H879">
        <v>40523343</v>
      </c>
      <c r="I879">
        <v>10</v>
      </c>
      <c r="J879" s="65" t="s">
        <v>325</v>
      </c>
      <c r="K879" s="65" t="s">
        <v>329</v>
      </c>
      <c r="L879" s="66">
        <v>46302</v>
      </c>
      <c r="M879" s="65" t="s">
        <v>287</v>
      </c>
      <c r="N879" s="65" t="s">
        <v>793</v>
      </c>
      <c r="O879" s="65" t="s">
        <v>339</v>
      </c>
      <c r="P879" s="66">
        <v>46302</v>
      </c>
      <c r="Q879" s="31">
        <f t="shared" si="26"/>
        <v>720</v>
      </c>
      <c r="R879" s="31">
        <f t="shared" si="27"/>
        <v>840</v>
      </c>
      <c r="S879" s="29">
        <f>IF($Q879&lt;Parâmetros!$E$19,$G879-1,$G879)</f>
        <v>46302</v>
      </c>
    </row>
    <row r="880" spans="1:19" ht="15" customHeight="1" x14ac:dyDescent="0.25">
      <c r="A880" s="116">
        <v>55387</v>
      </c>
      <c r="B880" s="65" t="s">
        <v>30</v>
      </c>
      <c r="C880" s="65" t="s">
        <v>74</v>
      </c>
      <c r="D880" s="66">
        <v>46302</v>
      </c>
      <c r="E880" s="67">
        <v>1</v>
      </c>
      <c r="F880" s="65" t="s">
        <v>285</v>
      </c>
      <c r="G880" s="66">
        <v>46302</v>
      </c>
      <c r="H880">
        <v>40523340</v>
      </c>
      <c r="I880">
        <v>10</v>
      </c>
      <c r="J880" s="65" t="s">
        <v>540</v>
      </c>
      <c r="K880" s="65" t="s">
        <v>659</v>
      </c>
      <c r="L880" s="66">
        <v>46302</v>
      </c>
      <c r="M880" s="65" t="s">
        <v>287</v>
      </c>
      <c r="N880" s="65" t="s">
        <v>793</v>
      </c>
      <c r="O880" s="65" t="s">
        <v>339</v>
      </c>
      <c r="P880" s="66">
        <v>46302</v>
      </c>
      <c r="Q880" s="31">
        <f t="shared" si="26"/>
        <v>841</v>
      </c>
      <c r="R880" s="31">
        <f t="shared" si="27"/>
        <v>910</v>
      </c>
      <c r="S880" s="29">
        <f>IF($Q880&lt;Parâmetros!$E$19,$G880-1,$G880)</f>
        <v>46302</v>
      </c>
    </row>
    <row r="881" spans="1:19" ht="15" customHeight="1" x14ac:dyDescent="0.25">
      <c r="A881" s="116">
        <v>55387</v>
      </c>
      <c r="B881" s="65" t="s">
        <v>30</v>
      </c>
      <c r="C881" s="65" t="s">
        <v>74</v>
      </c>
      <c r="D881" s="66">
        <v>46304</v>
      </c>
      <c r="E881" s="67">
        <v>1</v>
      </c>
      <c r="F881" s="65" t="s">
        <v>285</v>
      </c>
      <c r="G881" s="66">
        <v>46303</v>
      </c>
      <c r="H881">
        <v>40511065</v>
      </c>
      <c r="I881">
        <v>10</v>
      </c>
      <c r="J881" s="65" t="s">
        <v>368</v>
      </c>
      <c r="K881" s="65" t="s">
        <v>323</v>
      </c>
      <c r="L881" s="66">
        <v>46303</v>
      </c>
      <c r="M881" s="65" t="s">
        <v>1616</v>
      </c>
      <c r="N881" s="65" t="s">
        <v>793</v>
      </c>
      <c r="O881" s="65" t="s">
        <v>339</v>
      </c>
      <c r="P881" s="66">
        <v>46304</v>
      </c>
      <c r="Q881" s="31">
        <f t="shared" si="26"/>
        <v>450</v>
      </c>
      <c r="R881" s="31">
        <f t="shared" si="27"/>
        <v>510</v>
      </c>
      <c r="S881" s="29">
        <f>IF($Q881&lt;Parâmetros!$E$19,$G881-1,$G881)</f>
        <v>46303</v>
      </c>
    </row>
    <row r="882" spans="1:19" ht="15" customHeight="1" x14ac:dyDescent="0.25">
      <c r="A882" s="116">
        <v>55387</v>
      </c>
      <c r="B882" s="65" t="s">
        <v>30</v>
      </c>
      <c r="C882" s="65" t="s">
        <v>74</v>
      </c>
      <c r="D882" s="66">
        <v>46304</v>
      </c>
      <c r="E882" s="67">
        <v>1</v>
      </c>
      <c r="F882" s="65" t="s">
        <v>285</v>
      </c>
      <c r="G882" s="66">
        <v>46303</v>
      </c>
      <c r="H882">
        <v>40521066</v>
      </c>
      <c r="I882">
        <v>10</v>
      </c>
      <c r="J882" s="65" t="s">
        <v>1617</v>
      </c>
      <c r="K882" s="65" t="s">
        <v>317</v>
      </c>
      <c r="L882" s="66">
        <v>46303</v>
      </c>
      <c r="M882" s="65" t="s">
        <v>315</v>
      </c>
      <c r="N882">
        <v>3002725</v>
      </c>
      <c r="O882" s="65" t="s">
        <v>339</v>
      </c>
      <c r="P882" s="66">
        <v>46304</v>
      </c>
      <c r="Q882" s="31">
        <f t="shared" si="26"/>
        <v>510</v>
      </c>
      <c r="R882" s="31">
        <f t="shared" si="27"/>
        <v>570</v>
      </c>
      <c r="S882" s="29">
        <f>IF($Q882&lt;Parâmetros!$E$19,$G882-1,$G882)</f>
        <v>46303</v>
      </c>
    </row>
    <row r="883" spans="1:19" ht="15" customHeight="1" x14ac:dyDescent="0.25">
      <c r="A883" s="116">
        <v>55387</v>
      </c>
      <c r="B883" s="65" t="s">
        <v>30</v>
      </c>
      <c r="C883" s="65" t="s">
        <v>74</v>
      </c>
      <c r="D883" s="66">
        <v>46304</v>
      </c>
      <c r="E883" s="67">
        <v>1</v>
      </c>
      <c r="F883" s="65" t="s">
        <v>285</v>
      </c>
      <c r="G883" s="66">
        <v>46303</v>
      </c>
      <c r="H883">
        <v>40521067</v>
      </c>
      <c r="I883">
        <v>10</v>
      </c>
      <c r="J883" s="65" t="s">
        <v>1618</v>
      </c>
      <c r="K883" s="65" t="s">
        <v>1619</v>
      </c>
      <c r="L883" s="66">
        <v>46303</v>
      </c>
      <c r="M883" s="65" t="s">
        <v>315</v>
      </c>
      <c r="N883" s="65" t="s">
        <v>793</v>
      </c>
      <c r="O883" s="65" t="s">
        <v>339</v>
      </c>
      <c r="P883" s="66">
        <v>46304</v>
      </c>
      <c r="Q883" s="31">
        <f t="shared" si="26"/>
        <v>571</v>
      </c>
      <c r="R883" s="31">
        <f t="shared" si="27"/>
        <v>631</v>
      </c>
      <c r="S883" s="29">
        <f>IF($Q883&lt;Parâmetros!$E$19,$G883-1,$G883)</f>
        <v>46303</v>
      </c>
    </row>
    <row r="884" spans="1:19" ht="15" customHeight="1" x14ac:dyDescent="0.25">
      <c r="A884" s="116">
        <v>55387</v>
      </c>
      <c r="B884" s="65" t="s">
        <v>30</v>
      </c>
      <c r="C884" s="65" t="s">
        <v>74</v>
      </c>
      <c r="D884" s="66">
        <v>46304</v>
      </c>
      <c r="E884" s="67">
        <v>1</v>
      </c>
      <c r="F884" s="65" t="s">
        <v>285</v>
      </c>
      <c r="G884" s="66">
        <v>46303</v>
      </c>
      <c r="H884">
        <v>40521082</v>
      </c>
      <c r="I884">
        <v>10</v>
      </c>
      <c r="J884" s="65" t="s">
        <v>1620</v>
      </c>
      <c r="K884" s="65" t="s">
        <v>292</v>
      </c>
      <c r="L884" s="66">
        <v>46303</v>
      </c>
      <c r="M884" s="65" t="s">
        <v>315</v>
      </c>
      <c r="N884">
        <v>3006458</v>
      </c>
      <c r="O884" s="65" t="s">
        <v>339</v>
      </c>
      <c r="P884" s="66">
        <v>46304</v>
      </c>
      <c r="Q884" s="31">
        <f t="shared" si="26"/>
        <v>631</v>
      </c>
      <c r="R884" s="31">
        <f t="shared" si="27"/>
        <v>660</v>
      </c>
      <c r="S884" s="29">
        <f>IF($Q884&lt;Parâmetros!$E$19,$G884-1,$G884)</f>
        <v>46303</v>
      </c>
    </row>
    <row r="885" spans="1:19" ht="15" customHeight="1" x14ac:dyDescent="0.25">
      <c r="A885" s="116">
        <v>55387</v>
      </c>
      <c r="B885" s="65" t="s">
        <v>30</v>
      </c>
      <c r="C885" s="65" t="s">
        <v>74</v>
      </c>
      <c r="D885" s="66">
        <v>46304</v>
      </c>
      <c r="E885" s="67">
        <v>1</v>
      </c>
      <c r="F885" s="65" t="s">
        <v>285</v>
      </c>
      <c r="G885" s="66">
        <v>46303</v>
      </c>
      <c r="H885">
        <v>40521399</v>
      </c>
      <c r="I885">
        <v>10</v>
      </c>
      <c r="J885" s="65" t="s">
        <v>325</v>
      </c>
      <c r="K885" s="65" t="s">
        <v>327</v>
      </c>
      <c r="L885" s="66">
        <v>46303</v>
      </c>
      <c r="M885" s="65" t="s">
        <v>315</v>
      </c>
      <c r="N885" s="65" t="s">
        <v>793</v>
      </c>
      <c r="O885" s="65" t="s">
        <v>339</v>
      </c>
      <c r="P885" s="66">
        <v>46304</v>
      </c>
      <c r="Q885" s="31">
        <f t="shared" si="26"/>
        <v>720</v>
      </c>
      <c r="R885" s="31">
        <f t="shared" si="27"/>
        <v>780</v>
      </c>
      <c r="S885" s="29">
        <f>IF($Q885&lt;Parâmetros!$E$19,$G885-1,$G885)</f>
        <v>46303</v>
      </c>
    </row>
    <row r="886" spans="1:19" ht="15" customHeight="1" x14ac:dyDescent="0.25">
      <c r="A886" s="116">
        <v>55387</v>
      </c>
      <c r="B886" s="65" t="s">
        <v>30</v>
      </c>
      <c r="C886" s="65" t="s">
        <v>74</v>
      </c>
      <c r="D886" s="66">
        <v>46304</v>
      </c>
      <c r="E886" s="67">
        <v>1</v>
      </c>
      <c r="F886" s="65" t="s">
        <v>285</v>
      </c>
      <c r="G886" s="66">
        <v>46303</v>
      </c>
      <c r="H886">
        <v>40521402</v>
      </c>
      <c r="I886">
        <v>10</v>
      </c>
      <c r="J886" s="65" t="s">
        <v>337</v>
      </c>
      <c r="K886" s="65" t="s">
        <v>329</v>
      </c>
      <c r="L886" s="66">
        <v>46303</v>
      </c>
      <c r="M886" s="65" t="s">
        <v>315</v>
      </c>
      <c r="N886" s="65" t="s">
        <v>793</v>
      </c>
      <c r="O886" s="65" t="s">
        <v>339</v>
      </c>
      <c r="P886" s="66">
        <v>46304</v>
      </c>
      <c r="Q886" s="31">
        <f t="shared" si="26"/>
        <v>781</v>
      </c>
      <c r="R886" s="31">
        <f t="shared" si="27"/>
        <v>840</v>
      </c>
      <c r="S886" s="29">
        <f>IF($Q886&lt;Parâmetros!$E$19,$G886-1,$G886)</f>
        <v>46303</v>
      </c>
    </row>
    <row r="887" spans="1:19" ht="15" customHeight="1" x14ac:dyDescent="0.25">
      <c r="A887" s="116">
        <v>55387</v>
      </c>
      <c r="B887" s="65" t="s">
        <v>30</v>
      </c>
      <c r="C887" s="65" t="s">
        <v>74</v>
      </c>
      <c r="D887" s="66">
        <v>46304</v>
      </c>
      <c r="E887" s="67">
        <v>1</v>
      </c>
      <c r="F887" s="65" t="s">
        <v>285</v>
      </c>
      <c r="G887" s="66">
        <v>46303</v>
      </c>
      <c r="H887">
        <v>40502102</v>
      </c>
      <c r="I887">
        <v>10</v>
      </c>
      <c r="J887" s="65" t="s">
        <v>540</v>
      </c>
      <c r="K887" s="65" t="s">
        <v>659</v>
      </c>
      <c r="L887" s="66">
        <v>46303</v>
      </c>
      <c r="M887" s="65" t="s">
        <v>287</v>
      </c>
      <c r="N887" s="65" t="s">
        <v>793</v>
      </c>
      <c r="O887" s="65" t="s">
        <v>339</v>
      </c>
      <c r="P887" s="66">
        <v>46304</v>
      </c>
      <c r="Q887" s="31">
        <f t="shared" si="26"/>
        <v>841</v>
      </c>
      <c r="R887" s="31">
        <f t="shared" si="27"/>
        <v>910</v>
      </c>
      <c r="S887" s="29">
        <f>IF($Q887&lt;Parâmetros!$E$19,$G887-1,$G887)</f>
        <v>46303</v>
      </c>
    </row>
    <row r="888" spans="1:19" ht="15" customHeight="1" x14ac:dyDescent="0.25">
      <c r="A888" s="116">
        <v>55387</v>
      </c>
      <c r="B888" s="65" t="s">
        <v>30</v>
      </c>
      <c r="C888" s="65" t="s">
        <v>74</v>
      </c>
      <c r="D888" s="66">
        <v>46305</v>
      </c>
      <c r="E888" s="67">
        <v>1</v>
      </c>
      <c r="F888" s="65" t="s">
        <v>285</v>
      </c>
      <c r="G888" s="66">
        <v>46304</v>
      </c>
      <c r="H888">
        <v>40521083</v>
      </c>
      <c r="I888">
        <v>10</v>
      </c>
      <c r="J888" s="65" t="s">
        <v>368</v>
      </c>
      <c r="K888" s="65" t="s">
        <v>323</v>
      </c>
      <c r="L888" s="66">
        <v>46304</v>
      </c>
      <c r="M888" s="65" t="s">
        <v>315</v>
      </c>
      <c r="N888">
        <v>3004919</v>
      </c>
      <c r="O888" s="65" t="s">
        <v>339</v>
      </c>
      <c r="P888" s="66">
        <v>46305</v>
      </c>
      <c r="Q888" s="31">
        <f t="shared" si="26"/>
        <v>450</v>
      </c>
      <c r="R888" s="31">
        <f t="shared" si="27"/>
        <v>510</v>
      </c>
      <c r="S888" s="29">
        <f>IF($Q888&lt;Parâmetros!$E$19,$G888-1,$G888)</f>
        <v>46304</v>
      </c>
    </row>
    <row r="889" spans="1:19" ht="15" customHeight="1" x14ac:dyDescent="0.25">
      <c r="A889" s="116">
        <v>55387</v>
      </c>
      <c r="B889" s="65" t="s">
        <v>30</v>
      </c>
      <c r="C889" s="65" t="s">
        <v>74</v>
      </c>
      <c r="D889" s="66">
        <v>46305</v>
      </c>
      <c r="E889" s="67">
        <v>1</v>
      </c>
      <c r="F889" s="65" t="s">
        <v>285</v>
      </c>
      <c r="G889" s="66">
        <v>46304</v>
      </c>
      <c r="H889">
        <v>40521102</v>
      </c>
      <c r="I889">
        <v>10</v>
      </c>
      <c r="J889" s="65" t="s">
        <v>1617</v>
      </c>
      <c r="K889" s="65" t="s">
        <v>317</v>
      </c>
      <c r="L889" s="66">
        <v>46304</v>
      </c>
      <c r="M889" s="65" t="s">
        <v>315</v>
      </c>
      <c r="N889" s="65" t="s">
        <v>793</v>
      </c>
      <c r="O889" s="65" t="s">
        <v>339</v>
      </c>
      <c r="P889" s="66">
        <v>46305</v>
      </c>
      <c r="Q889" s="31">
        <f t="shared" si="26"/>
        <v>510</v>
      </c>
      <c r="R889" s="31">
        <f t="shared" si="27"/>
        <v>570</v>
      </c>
      <c r="S889" s="29">
        <f>IF($Q889&lt;Parâmetros!$E$19,$G889-1,$G889)</f>
        <v>46304</v>
      </c>
    </row>
    <row r="890" spans="1:19" ht="15" customHeight="1" x14ac:dyDescent="0.25">
      <c r="A890" s="116">
        <v>55387</v>
      </c>
      <c r="B890" s="65" t="s">
        <v>30</v>
      </c>
      <c r="C890" s="65" t="s">
        <v>74</v>
      </c>
      <c r="D890" s="66">
        <v>46305</v>
      </c>
      <c r="E890" s="67">
        <v>2</v>
      </c>
      <c r="F890" s="65" t="s">
        <v>285</v>
      </c>
      <c r="G890" s="66">
        <v>46304</v>
      </c>
      <c r="H890">
        <v>40521103</v>
      </c>
      <c r="I890">
        <v>10</v>
      </c>
      <c r="J890" s="65" t="s">
        <v>1618</v>
      </c>
      <c r="K890" s="65" t="s">
        <v>292</v>
      </c>
      <c r="L890" s="66">
        <v>46304</v>
      </c>
      <c r="M890" s="65" t="s">
        <v>315</v>
      </c>
      <c r="N890" s="65" t="s">
        <v>793</v>
      </c>
      <c r="O890" s="65" t="s">
        <v>339</v>
      </c>
      <c r="P890" s="66">
        <v>46305</v>
      </c>
      <c r="Q890" s="31">
        <f t="shared" si="26"/>
        <v>571</v>
      </c>
      <c r="R890" s="31">
        <f t="shared" si="27"/>
        <v>660</v>
      </c>
      <c r="S890" s="29">
        <f>IF($Q890&lt;Parâmetros!$E$19,$G890-1,$G890)</f>
        <v>46304</v>
      </c>
    </row>
    <row r="891" spans="1:19" ht="15" customHeight="1" x14ac:dyDescent="0.25">
      <c r="A891" s="116">
        <v>55387</v>
      </c>
      <c r="B891" s="65" t="s">
        <v>30</v>
      </c>
      <c r="C891" s="65" t="s">
        <v>74</v>
      </c>
      <c r="D891" s="66">
        <v>46305</v>
      </c>
      <c r="E891" s="67">
        <v>1</v>
      </c>
      <c r="F891" s="65" t="s">
        <v>285</v>
      </c>
      <c r="G891" s="66">
        <v>46304</v>
      </c>
      <c r="H891">
        <v>40521104</v>
      </c>
      <c r="I891">
        <v>10</v>
      </c>
      <c r="J891" s="65" t="s">
        <v>325</v>
      </c>
      <c r="K891" s="65" t="s">
        <v>327</v>
      </c>
      <c r="L891" s="66">
        <v>46304</v>
      </c>
      <c r="M891" s="65" t="s">
        <v>315</v>
      </c>
      <c r="N891" s="65" t="s">
        <v>793</v>
      </c>
      <c r="O891" s="65" t="s">
        <v>339</v>
      </c>
      <c r="P891" s="66">
        <v>46305</v>
      </c>
      <c r="Q891" s="31">
        <f t="shared" si="26"/>
        <v>720</v>
      </c>
      <c r="R891" s="31">
        <f t="shared" si="27"/>
        <v>780</v>
      </c>
      <c r="S891" s="29">
        <f>IF($Q891&lt;Parâmetros!$E$19,$G891-1,$G891)</f>
        <v>46304</v>
      </c>
    </row>
    <row r="892" spans="1:19" ht="15" customHeight="1" x14ac:dyDescent="0.25">
      <c r="A892" s="116">
        <v>55387</v>
      </c>
      <c r="B892" s="65" t="s">
        <v>30</v>
      </c>
      <c r="C892" s="65" t="s">
        <v>74</v>
      </c>
      <c r="D892" s="66">
        <v>46305</v>
      </c>
      <c r="E892" s="67">
        <v>1</v>
      </c>
      <c r="F892" s="65" t="s">
        <v>285</v>
      </c>
      <c r="G892" s="66">
        <v>46304</v>
      </c>
      <c r="H892">
        <v>40521119</v>
      </c>
      <c r="I892">
        <v>10</v>
      </c>
      <c r="J892" s="65" t="s">
        <v>337</v>
      </c>
      <c r="K892" s="65" t="s">
        <v>329</v>
      </c>
      <c r="L892" s="66">
        <v>46304</v>
      </c>
      <c r="M892" s="65" t="s">
        <v>315</v>
      </c>
      <c r="N892" s="65" t="s">
        <v>793</v>
      </c>
      <c r="O892" s="65" t="s">
        <v>339</v>
      </c>
      <c r="P892" s="66">
        <v>46305</v>
      </c>
      <c r="Q892" s="31">
        <f t="shared" si="26"/>
        <v>781</v>
      </c>
      <c r="R892" s="31">
        <f t="shared" si="27"/>
        <v>840</v>
      </c>
      <c r="S892" s="29">
        <f>IF($Q892&lt;Parâmetros!$E$19,$G892-1,$G892)</f>
        <v>46304</v>
      </c>
    </row>
    <row r="893" spans="1:19" ht="15" customHeight="1" x14ac:dyDescent="0.25">
      <c r="A893" s="116">
        <v>55387</v>
      </c>
      <c r="B893" s="65" t="s">
        <v>30</v>
      </c>
      <c r="C893" s="65" t="s">
        <v>74</v>
      </c>
      <c r="D893" s="66">
        <v>46305</v>
      </c>
      <c r="E893" s="67">
        <v>1</v>
      </c>
      <c r="F893" s="65" t="s">
        <v>285</v>
      </c>
      <c r="G893" s="66">
        <v>46304</v>
      </c>
      <c r="H893">
        <v>40521408</v>
      </c>
      <c r="I893">
        <v>10</v>
      </c>
      <c r="J893" s="65" t="s">
        <v>540</v>
      </c>
      <c r="K893" s="65" t="s">
        <v>659</v>
      </c>
      <c r="L893" s="66">
        <v>46304</v>
      </c>
      <c r="M893" s="65" t="s">
        <v>315</v>
      </c>
      <c r="N893" s="65" t="s">
        <v>793</v>
      </c>
      <c r="O893" s="65" t="s">
        <v>339</v>
      </c>
      <c r="P893" s="66">
        <v>46305</v>
      </c>
      <c r="Q893" s="31">
        <f t="shared" si="26"/>
        <v>841</v>
      </c>
      <c r="R893" s="31">
        <f t="shared" si="27"/>
        <v>910</v>
      </c>
      <c r="S893" s="29">
        <f>IF($Q893&lt;Parâmetros!$E$19,$G893-1,$G893)</f>
        <v>46304</v>
      </c>
    </row>
    <row r="894" spans="1:19" ht="15" customHeight="1" x14ac:dyDescent="0.25">
      <c r="A894" s="116">
        <v>55387</v>
      </c>
      <c r="B894" s="65" t="s">
        <v>30</v>
      </c>
      <c r="C894" s="65" t="s">
        <v>74</v>
      </c>
      <c r="D894" s="66">
        <v>46305</v>
      </c>
      <c r="E894" s="67">
        <v>1</v>
      </c>
      <c r="F894" s="65" t="s">
        <v>285</v>
      </c>
      <c r="G894" s="66">
        <v>46305</v>
      </c>
      <c r="H894">
        <v>40521411</v>
      </c>
      <c r="I894">
        <v>10</v>
      </c>
      <c r="J894" s="65" t="s">
        <v>368</v>
      </c>
      <c r="K894" s="65" t="s">
        <v>323</v>
      </c>
      <c r="L894" s="66">
        <v>46305</v>
      </c>
      <c r="M894" s="65" t="s">
        <v>315</v>
      </c>
      <c r="N894" s="65" t="s">
        <v>793</v>
      </c>
      <c r="O894" s="65" t="s">
        <v>339</v>
      </c>
      <c r="P894" s="66">
        <v>46305</v>
      </c>
      <c r="Q894" s="31">
        <f t="shared" si="26"/>
        <v>450</v>
      </c>
      <c r="R894" s="31">
        <f t="shared" si="27"/>
        <v>510</v>
      </c>
      <c r="S894" s="29">
        <f>IF($Q894&lt;Parâmetros!$E$19,$G894-1,$G894)</f>
        <v>46305</v>
      </c>
    </row>
    <row r="895" spans="1:19" ht="15" customHeight="1" x14ac:dyDescent="0.25">
      <c r="A895" s="116">
        <v>55387</v>
      </c>
      <c r="B895" s="65" t="s">
        <v>30</v>
      </c>
      <c r="C895" s="65" t="s">
        <v>74</v>
      </c>
      <c r="D895" s="66">
        <v>46305</v>
      </c>
      <c r="E895" s="67">
        <v>2</v>
      </c>
      <c r="F895" s="65" t="s">
        <v>285</v>
      </c>
      <c r="G895" s="66">
        <v>46305</v>
      </c>
      <c r="H895">
        <v>40522114</v>
      </c>
      <c r="I895">
        <v>10</v>
      </c>
      <c r="J895" s="65" t="s">
        <v>1617</v>
      </c>
      <c r="K895" s="65" t="s">
        <v>1619</v>
      </c>
      <c r="L895" s="66">
        <v>46305</v>
      </c>
      <c r="M895" s="65" t="s">
        <v>287</v>
      </c>
      <c r="N895" s="65" t="s">
        <v>793</v>
      </c>
      <c r="O895" s="65" t="s">
        <v>339</v>
      </c>
      <c r="P895" s="66">
        <v>46305</v>
      </c>
      <c r="Q895" s="31">
        <f t="shared" si="26"/>
        <v>510</v>
      </c>
      <c r="R895" s="31">
        <f t="shared" si="27"/>
        <v>631</v>
      </c>
      <c r="S895" s="29">
        <f>IF($Q895&lt;Parâmetros!$E$19,$G895-1,$G895)</f>
        <v>46305</v>
      </c>
    </row>
    <row r="896" spans="1:19" ht="15" customHeight="1" x14ac:dyDescent="0.25">
      <c r="A896" s="116">
        <v>55387</v>
      </c>
      <c r="B896" s="65" t="s">
        <v>30</v>
      </c>
      <c r="C896" s="65" t="s">
        <v>74</v>
      </c>
      <c r="D896" s="66">
        <v>46305</v>
      </c>
      <c r="E896" s="67">
        <v>1</v>
      </c>
      <c r="F896" s="65" t="s">
        <v>285</v>
      </c>
      <c r="G896" s="66">
        <v>46305</v>
      </c>
      <c r="H896">
        <v>40470187</v>
      </c>
      <c r="I896">
        <v>10</v>
      </c>
      <c r="J896" s="65" t="s">
        <v>1620</v>
      </c>
      <c r="K896" s="65" t="s">
        <v>292</v>
      </c>
      <c r="L896" s="66">
        <v>46305</v>
      </c>
      <c r="M896" s="65" t="s">
        <v>287</v>
      </c>
      <c r="N896" s="65" t="s">
        <v>793</v>
      </c>
      <c r="O896" s="65" t="s">
        <v>339</v>
      </c>
      <c r="P896" s="66">
        <v>46305</v>
      </c>
      <c r="Q896" s="31">
        <f t="shared" ref="Q896:Q959" si="28">IFERROR(VALUE(LEFT($J896,2))*60+VALUE(MID($J896,4,2)),9999)</f>
        <v>631</v>
      </c>
      <c r="R896" s="31">
        <f t="shared" ref="R896:R959" si="29">IFERROR(VALUE(LEFT($K896,2))*60+VALUE(MID($K896,4,2)),"")</f>
        <v>660</v>
      </c>
      <c r="S896" s="29">
        <f>IF($Q896&lt;Parâmetros!$E$19,$G896-1,$G896)</f>
        <v>46305</v>
      </c>
    </row>
    <row r="897" spans="1:19" ht="15" customHeight="1" x14ac:dyDescent="0.25">
      <c r="A897" s="116">
        <v>55387</v>
      </c>
      <c r="B897" s="65" t="s">
        <v>30</v>
      </c>
      <c r="C897" s="65" t="s">
        <v>74</v>
      </c>
      <c r="D897" s="66">
        <v>46306</v>
      </c>
      <c r="E897" s="67">
        <v>3</v>
      </c>
      <c r="F897" s="65" t="s">
        <v>285</v>
      </c>
      <c r="G897" s="66">
        <v>46305</v>
      </c>
      <c r="H897">
        <v>40524851</v>
      </c>
      <c r="I897">
        <v>10</v>
      </c>
      <c r="J897" s="65" t="s">
        <v>325</v>
      </c>
      <c r="K897" s="65" t="s">
        <v>333</v>
      </c>
      <c r="L897" s="66">
        <v>46305</v>
      </c>
      <c r="M897" s="65" t="s">
        <v>287</v>
      </c>
      <c r="N897" s="65" t="s">
        <v>793</v>
      </c>
      <c r="O897" s="65" t="s">
        <v>339</v>
      </c>
      <c r="P897" s="66">
        <v>46306</v>
      </c>
      <c r="Q897" s="31">
        <f t="shared" si="28"/>
        <v>720</v>
      </c>
      <c r="R897" s="31">
        <f t="shared" si="29"/>
        <v>930</v>
      </c>
      <c r="S897" s="29">
        <f>IF($Q897&lt;Parâmetros!$E$19,$G897-1,$G897)</f>
        <v>46305</v>
      </c>
    </row>
    <row r="898" spans="1:19" ht="15" customHeight="1" x14ac:dyDescent="0.25">
      <c r="A898" s="116">
        <v>55387</v>
      </c>
      <c r="B898" s="65" t="s">
        <v>30</v>
      </c>
      <c r="C898" s="65" t="s">
        <v>74</v>
      </c>
      <c r="D898" s="66">
        <v>46306</v>
      </c>
      <c r="E898" s="67">
        <v>3</v>
      </c>
      <c r="F898" s="65" t="s">
        <v>285</v>
      </c>
      <c r="G898" s="66">
        <v>46306</v>
      </c>
      <c r="H898">
        <v>40522118</v>
      </c>
      <c r="I898">
        <v>10</v>
      </c>
      <c r="J898" s="65" t="s">
        <v>368</v>
      </c>
      <c r="K898" s="65" t="s">
        <v>2068</v>
      </c>
      <c r="L898" s="66">
        <v>46306</v>
      </c>
      <c r="M898" s="65" t="s">
        <v>287</v>
      </c>
      <c r="N898" s="65" t="s">
        <v>793</v>
      </c>
      <c r="O898" s="65" t="s">
        <v>339</v>
      </c>
      <c r="P898" s="66">
        <v>46306</v>
      </c>
      <c r="Q898" s="31">
        <f t="shared" si="28"/>
        <v>450</v>
      </c>
      <c r="R898" s="31">
        <f t="shared" si="29"/>
        <v>602</v>
      </c>
      <c r="S898" s="29">
        <f>IF($Q898&lt;Parâmetros!$E$19,$G898-1,$G898)</f>
        <v>46306</v>
      </c>
    </row>
    <row r="899" spans="1:19" ht="15" customHeight="1" x14ac:dyDescent="0.25">
      <c r="A899" s="116">
        <v>55387</v>
      </c>
      <c r="B899" s="65" t="s">
        <v>30</v>
      </c>
      <c r="C899" s="65" t="s">
        <v>74</v>
      </c>
      <c r="D899" s="66">
        <v>46306</v>
      </c>
      <c r="E899" s="67">
        <v>1</v>
      </c>
      <c r="F899" s="65" t="s">
        <v>285</v>
      </c>
      <c r="G899" s="66">
        <v>46306</v>
      </c>
      <c r="H899">
        <v>40521393</v>
      </c>
      <c r="I899">
        <v>10</v>
      </c>
      <c r="J899" s="65" t="s">
        <v>2069</v>
      </c>
      <c r="K899" s="65" t="s">
        <v>292</v>
      </c>
      <c r="L899" s="66">
        <v>46306</v>
      </c>
      <c r="M899" s="65" t="s">
        <v>315</v>
      </c>
      <c r="N899" s="65" t="s">
        <v>793</v>
      </c>
      <c r="O899" s="65" t="s">
        <v>339</v>
      </c>
      <c r="P899" s="66">
        <v>46306</v>
      </c>
      <c r="Q899" s="31">
        <f t="shared" si="28"/>
        <v>605</v>
      </c>
      <c r="R899" s="31">
        <f t="shared" si="29"/>
        <v>660</v>
      </c>
      <c r="S899" s="29">
        <f>IF($Q899&lt;Parâmetros!$E$19,$G899-1,$G899)</f>
        <v>46306</v>
      </c>
    </row>
    <row r="900" spans="1:19" ht="15" customHeight="1" x14ac:dyDescent="0.25">
      <c r="A900" s="116">
        <v>55387</v>
      </c>
      <c r="B900" s="65" t="s">
        <v>30</v>
      </c>
      <c r="C900" s="65" t="s">
        <v>74</v>
      </c>
      <c r="D900" s="66">
        <v>46306</v>
      </c>
      <c r="E900" s="67">
        <v>2</v>
      </c>
      <c r="F900" s="65" t="s">
        <v>285</v>
      </c>
      <c r="G900" s="66">
        <v>46306</v>
      </c>
      <c r="H900">
        <v>40522117</v>
      </c>
      <c r="I900">
        <v>10</v>
      </c>
      <c r="J900" s="65" t="s">
        <v>325</v>
      </c>
      <c r="K900" s="65" t="s">
        <v>329</v>
      </c>
      <c r="L900" s="66">
        <v>46306</v>
      </c>
      <c r="M900" s="65" t="s">
        <v>287</v>
      </c>
      <c r="N900" s="65" t="s">
        <v>793</v>
      </c>
      <c r="O900" s="65" t="s">
        <v>339</v>
      </c>
      <c r="P900" s="66">
        <v>46306</v>
      </c>
      <c r="Q900" s="31">
        <f t="shared" si="28"/>
        <v>720</v>
      </c>
      <c r="R900" s="31">
        <f t="shared" si="29"/>
        <v>840</v>
      </c>
      <c r="S900" s="29">
        <f>IF($Q900&lt;Parâmetros!$E$19,$G900-1,$G900)</f>
        <v>46306</v>
      </c>
    </row>
    <row r="901" spans="1:19" ht="15" customHeight="1" x14ac:dyDescent="0.25">
      <c r="A901" s="116">
        <v>55387</v>
      </c>
      <c r="B901" s="65" t="s">
        <v>30</v>
      </c>
      <c r="C901" s="65" t="s">
        <v>74</v>
      </c>
      <c r="D901" s="66">
        <v>46306</v>
      </c>
      <c r="E901" s="67">
        <v>1</v>
      </c>
      <c r="F901" s="65" t="s">
        <v>285</v>
      </c>
      <c r="G901" s="66">
        <v>46306</v>
      </c>
      <c r="H901">
        <v>40524851</v>
      </c>
      <c r="I901">
        <v>10</v>
      </c>
      <c r="J901" s="65" t="s">
        <v>540</v>
      </c>
      <c r="K901" s="65" t="s">
        <v>338</v>
      </c>
      <c r="L901" s="66">
        <v>46306</v>
      </c>
      <c r="M901" s="65" t="s">
        <v>287</v>
      </c>
      <c r="N901" s="65" t="s">
        <v>793</v>
      </c>
      <c r="O901" s="65" t="s">
        <v>339</v>
      </c>
      <c r="P901" s="66">
        <v>46306</v>
      </c>
      <c r="Q901" s="31">
        <f t="shared" si="28"/>
        <v>841</v>
      </c>
      <c r="R901" s="31">
        <f t="shared" si="29"/>
        <v>920</v>
      </c>
      <c r="S901" s="29">
        <f>IF($Q901&lt;Parâmetros!$E$19,$G901-1,$G901)</f>
        <v>46306</v>
      </c>
    </row>
    <row r="902" spans="1:19" ht="15" customHeight="1" x14ac:dyDescent="0.25">
      <c r="A902" s="116">
        <v>55419</v>
      </c>
      <c r="B902" s="65" t="s">
        <v>38</v>
      </c>
      <c r="C902" s="65" t="s">
        <v>77</v>
      </c>
      <c r="D902" s="66">
        <v>46301</v>
      </c>
      <c r="E902" s="67">
        <v>4.8899999999999997</v>
      </c>
      <c r="F902" s="65" t="s">
        <v>285</v>
      </c>
      <c r="G902" s="66">
        <v>46300</v>
      </c>
      <c r="H902">
        <v>40521821</v>
      </c>
      <c r="I902">
        <v>10</v>
      </c>
      <c r="J902" s="65" t="s">
        <v>707</v>
      </c>
      <c r="K902" s="65" t="s">
        <v>545</v>
      </c>
      <c r="L902" s="66">
        <v>46300</v>
      </c>
      <c r="M902" s="65" t="s">
        <v>291</v>
      </c>
      <c r="N902" s="65" t="s">
        <v>793</v>
      </c>
      <c r="O902" s="65" t="s">
        <v>289</v>
      </c>
      <c r="P902" s="66">
        <v>46301</v>
      </c>
      <c r="Q902" s="31">
        <f t="shared" si="28"/>
        <v>430</v>
      </c>
      <c r="R902" s="31">
        <f t="shared" si="29"/>
        <v>723</v>
      </c>
      <c r="S902" s="29">
        <f>IF($Q902&lt;Parâmetros!$E$19,$G902-1,$G902)</f>
        <v>46300</v>
      </c>
    </row>
    <row r="903" spans="1:19" ht="15" customHeight="1" x14ac:dyDescent="0.25">
      <c r="A903" s="116">
        <v>55419</v>
      </c>
      <c r="B903" s="65" t="s">
        <v>38</v>
      </c>
      <c r="C903" s="65" t="s">
        <v>77</v>
      </c>
      <c r="D903" s="66">
        <v>46301</v>
      </c>
      <c r="E903" s="67">
        <v>3.27</v>
      </c>
      <c r="F903" s="65" t="s">
        <v>285</v>
      </c>
      <c r="G903" s="66">
        <v>46300</v>
      </c>
      <c r="H903">
        <v>40521821</v>
      </c>
      <c r="I903">
        <v>10</v>
      </c>
      <c r="J903" s="65" t="s">
        <v>878</v>
      </c>
      <c r="K903" s="65" t="s">
        <v>879</v>
      </c>
      <c r="L903" s="66">
        <v>46300</v>
      </c>
      <c r="M903" s="65" t="s">
        <v>291</v>
      </c>
      <c r="N903" s="65" t="s">
        <v>793</v>
      </c>
      <c r="O903" s="65" t="s">
        <v>289</v>
      </c>
      <c r="P903" s="66">
        <v>46301</v>
      </c>
      <c r="Q903" s="31">
        <f t="shared" si="28"/>
        <v>784</v>
      </c>
      <c r="R903" s="31">
        <f t="shared" si="29"/>
        <v>980</v>
      </c>
      <c r="S903" s="29">
        <f>IF($Q903&lt;Parâmetros!$E$19,$G903-1,$G903)</f>
        <v>46300</v>
      </c>
    </row>
    <row r="904" spans="1:19" ht="15" customHeight="1" x14ac:dyDescent="0.25">
      <c r="A904" s="116">
        <v>55419</v>
      </c>
      <c r="B904" s="65" t="s">
        <v>38</v>
      </c>
      <c r="C904" s="65" t="s">
        <v>77</v>
      </c>
      <c r="D904" s="66">
        <v>46302</v>
      </c>
      <c r="E904" s="67">
        <v>4.95</v>
      </c>
      <c r="F904" s="65" t="s">
        <v>285</v>
      </c>
      <c r="G904" s="66">
        <v>46301</v>
      </c>
      <c r="H904">
        <v>40521806</v>
      </c>
      <c r="I904">
        <v>10</v>
      </c>
      <c r="J904" s="65" t="s">
        <v>880</v>
      </c>
      <c r="K904" s="65" t="s">
        <v>679</v>
      </c>
      <c r="L904" s="66">
        <v>46301</v>
      </c>
      <c r="M904" s="65" t="s">
        <v>315</v>
      </c>
      <c r="N904" s="65" t="s">
        <v>793</v>
      </c>
      <c r="O904" s="65" t="s">
        <v>289</v>
      </c>
      <c r="P904" s="66">
        <v>46302</v>
      </c>
      <c r="Q904" s="31">
        <f t="shared" si="28"/>
        <v>423</v>
      </c>
      <c r="R904" s="31">
        <f t="shared" si="29"/>
        <v>720</v>
      </c>
      <c r="S904" s="29">
        <f>IF($Q904&lt;Parâmetros!$E$19,$G904-1,$G904)</f>
        <v>46301</v>
      </c>
    </row>
    <row r="905" spans="1:19" ht="15" customHeight="1" x14ac:dyDescent="0.25">
      <c r="A905" s="116">
        <v>55419</v>
      </c>
      <c r="B905" s="65" t="s">
        <v>38</v>
      </c>
      <c r="C905" s="65" t="s">
        <v>77</v>
      </c>
      <c r="D905" s="66">
        <v>46302</v>
      </c>
      <c r="E905" s="67">
        <v>3.22</v>
      </c>
      <c r="F905" s="65" t="s">
        <v>285</v>
      </c>
      <c r="G905" s="66">
        <v>46301</v>
      </c>
      <c r="H905">
        <v>40521806</v>
      </c>
      <c r="I905">
        <v>10</v>
      </c>
      <c r="J905" s="65" t="s">
        <v>881</v>
      </c>
      <c r="K905" s="65" t="s">
        <v>535</v>
      </c>
      <c r="L905" s="66">
        <v>46301</v>
      </c>
      <c r="M905" s="65" t="s">
        <v>315</v>
      </c>
      <c r="N905" s="65" t="s">
        <v>793</v>
      </c>
      <c r="O905" s="65" t="s">
        <v>289</v>
      </c>
      <c r="P905" s="66">
        <v>46302</v>
      </c>
      <c r="Q905" s="31">
        <f t="shared" si="28"/>
        <v>782</v>
      </c>
      <c r="R905" s="31">
        <f t="shared" si="29"/>
        <v>975</v>
      </c>
      <c r="S905" s="29">
        <f>IF($Q905&lt;Parâmetros!$E$19,$G905-1,$G905)</f>
        <v>46301</v>
      </c>
    </row>
    <row r="906" spans="1:19" ht="15" customHeight="1" x14ac:dyDescent="0.25">
      <c r="A906" s="116">
        <v>55419</v>
      </c>
      <c r="B906" s="65" t="s">
        <v>38</v>
      </c>
      <c r="C906" s="65" t="s">
        <v>77</v>
      </c>
      <c r="D906" s="66">
        <v>46302</v>
      </c>
      <c r="E906" s="67">
        <v>4.97</v>
      </c>
      <c r="F906" s="65" t="s">
        <v>285</v>
      </c>
      <c r="G906" s="66">
        <v>46302</v>
      </c>
      <c r="H906">
        <v>40521807</v>
      </c>
      <c r="I906">
        <v>10</v>
      </c>
      <c r="J906" s="65" t="s">
        <v>1068</v>
      </c>
      <c r="K906" s="65" t="s">
        <v>1069</v>
      </c>
      <c r="L906" s="66">
        <v>46302</v>
      </c>
      <c r="M906" s="65" t="s">
        <v>315</v>
      </c>
      <c r="N906" s="65" t="s">
        <v>793</v>
      </c>
      <c r="O906" s="65" t="s">
        <v>289</v>
      </c>
      <c r="P906" s="66">
        <v>46302</v>
      </c>
      <c r="Q906" s="31">
        <f t="shared" si="28"/>
        <v>424</v>
      </c>
      <c r="R906" s="31">
        <f t="shared" si="29"/>
        <v>722</v>
      </c>
      <c r="S906" s="29">
        <f>IF($Q906&lt;Parâmetros!$E$19,$G906-1,$G906)</f>
        <v>46302</v>
      </c>
    </row>
    <row r="907" spans="1:19" ht="15" customHeight="1" x14ac:dyDescent="0.25">
      <c r="A907" s="116">
        <v>55419</v>
      </c>
      <c r="B907" s="65" t="s">
        <v>38</v>
      </c>
      <c r="C907" s="65" t="s">
        <v>77</v>
      </c>
      <c r="D907" s="66">
        <v>46302</v>
      </c>
      <c r="E907" s="67">
        <v>3.64</v>
      </c>
      <c r="F907" s="65" t="s">
        <v>285</v>
      </c>
      <c r="G907" s="66">
        <v>46302</v>
      </c>
      <c r="H907">
        <v>40521807</v>
      </c>
      <c r="I907">
        <v>10</v>
      </c>
      <c r="J907" s="65" t="s">
        <v>1070</v>
      </c>
      <c r="K907" s="65" t="s">
        <v>440</v>
      </c>
      <c r="L907" s="66">
        <v>46302</v>
      </c>
      <c r="M907" s="65" t="s">
        <v>315</v>
      </c>
      <c r="N907" s="65" t="s">
        <v>793</v>
      </c>
      <c r="O907" s="65" t="s">
        <v>289</v>
      </c>
      <c r="P907" s="66">
        <v>46302</v>
      </c>
      <c r="Q907" s="31">
        <f t="shared" si="28"/>
        <v>782</v>
      </c>
      <c r="R907" s="31">
        <f t="shared" si="29"/>
        <v>1000</v>
      </c>
      <c r="S907" s="29">
        <f>IF($Q907&lt;Parâmetros!$E$19,$G907-1,$G907)</f>
        <v>46302</v>
      </c>
    </row>
    <row r="908" spans="1:19" ht="15" customHeight="1" x14ac:dyDescent="0.25">
      <c r="A908" s="116">
        <v>55419</v>
      </c>
      <c r="B908" s="65" t="s">
        <v>38</v>
      </c>
      <c r="C908" s="65" t="s">
        <v>77</v>
      </c>
      <c r="D908" s="66">
        <v>46303</v>
      </c>
      <c r="E908" s="67">
        <v>4.95</v>
      </c>
      <c r="F908" s="65" t="s">
        <v>285</v>
      </c>
      <c r="G908" s="66">
        <v>46303</v>
      </c>
      <c r="H908">
        <v>40521810</v>
      </c>
      <c r="I908">
        <v>10</v>
      </c>
      <c r="J908" s="65" t="s">
        <v>1330</v>
      </c>
      <c r="K908" s="65" t="s">
        <v>1331</v>
      </c>
      <c r="L908" s="66">
        <v>46303</v>
      </c>
      <c r="M908" s="65" t="s">
        <v>291</v>
      </c>
      <c r="N908" s="65" t="s">
        <v>793</v>
      </c>
      <c r="O908" s="65" t="s">
        <v>289</v>
      </c>
      <c r="P908" s="66">
        <v>46303</v>
      </c>
      <c r="Q908" s="31">
        <f t="shared" si="28"/>
        <v>425</v>
      </c>
      <c r="R908" s="31">
        <f t="shared" si="29"/>
        <v>722</v>
      </c>
      <c r="S908" s="29">
        <f>IF($Q908&lt;Parâmetros!$E$19,$G908-1,$G908)</f>
        <v>46303</v>
      </c>
    </row>
    <row r="909" spans="1:19" ht="15" customHeight="1" x14ac:dyDescent="0.25">
      <c r="A909" s="116">
        <v>55419</v>
      </c>
      <c r="B909" s="65" t="s">
        <v>38</v>
      </c>
      <c r="C909" s="65" t="s">
        <v>77</v>
      </c>
      <c r="D909" s="66">
        <v>46303</v>
      </c>
      <c r="E909" s="67">
        <v>3.19</v>
      </c>
      <c r="F909" s="65" t="s">
        <v>285</v>
      </c>
      <c r="G909" s="66">
        <v>46303</v>
      </c>
      <c r="H909">
        <v>40521810</v>
      </c>
      <c r="I909">
        <v>10</v>
      </c>
      <c r="J909" s="65" t="s">
        <v>1332</v>
      </c>
      <c r="K909" s="65" t="s">
        <v>1333</v>
      </c>
      <c r="L909" s="66">
        <v>46303</v>
      </c>
      <c r="M909" s="65" t="s">
        <v>291</v>
      </c>
      <c r="N909" s="65" t="s">
        <v>793</v>
      </c>
      <c r="O909" s="65" t="s">
        <v>289</v>
      </c>
      <c r="P909" s="66">
        <v>46303</v>
      </c>
      <c r="Q909" s="31">
        <f t="shared" si="28"/>
        <v>788</v>
      </c>
      <c r="R909" s="31">
        <f t="shared" si="29"/>
        <v>980</v>
      </c>
      <c r="S909" s="29">
        <f>IF($Q909&lt;Parâmetros!$E$19,$G909-1,$G909)</f>
        <v>46303</v>
      </c>
    </row>
    <row r="910" spans="1:19" ht="15" customHeight="1" x14ac:dyDescent="0.25">
      <c r="A910" s="116">
        <v>55419</v>
      </c>
      <c r="B910" s="65" t="s">
        <v>38</v>
      </c>
      <c r="C910" s="65" t="s">
        <v>77</v>
      </c>
      <c r="D910" s="66">
        <v>46305</v>
      </c>
      <c r="E910" s="67">
        <v>4.84</v>
      </c>
      <c r="F910" s="65" t="s">
        <v>285</v>
      </c>
      <c r="G910" s="66">
        <v>46304</v>
      </c>
      <c r="H910">
        <v>40521811</v>
      </c>
      <c r="I910">
        <v>10</v>
      </c>
      <c r="J910" s="65" t="s">
        <v>2070</v>
      </c>
      <c r="K910" s="65" t="s">
        <v>2071</v>
      </c>
      <c r="L910" s="66">
        <v>46304</v>
      </c>
      <c r="M910" s="65" t="s">
        <v>291</v>
      </c>
      <c r="N910" s="65" t="s">
        <v>793</v>
      </c>
      <c r="O910" s="65" t="s">
        <v>289</v>
      </c>
      <c r="P910" s="66">
        <v>46305</v>
      </c>
      <c r="Q910" s="31">
        <f t="shared" si="28"/>
        <v>430</v>
      </c>
      <c r="R910" s="31">
        <f t="shared" si="29"/>
        <v>720</v>
      </c>
      <c r="S910" s="29">
        <f>IF($Q910&lt;Parâmetros!$E$19,$G910-1,$G910)</f>
        <v>46304</v>
      </c>
    </row>
    <row r="911" spans="1:19" ht="15" customHeight="1" x14ac:dyDescent="0.25">
      <c r="A911" s="116">
        <v>55419</v>
      </c>
      <c r="B911" s="65" t="s">
        <v>38</v>
      </c>
      <c r="C911" s="65" t="s">
        <v>77</v>
      </c>
      <c r="D911" s="66">
        <v>46305</v>
      </c>
      <c r="E911" s="67">
        <v>3.29</v>
      </c>
      <c r="F911" s="65" t="s">
        <v>285</v>
      </c>
      <c r="G911" s="66">
        <v>46304</v>
      </c>
      <c r="H911">
        <v>40521811</v>
      </c>
      <c r="I911">
        <v>10</v>
      </c>
      <c r="J911" s="65" t="s">
        <v>2072</v>
      </c>
      <c r="K911" s="65" t="s">
        <v>2073</v>
      </c>
      <c r="L911" s="66">
        <v>46304</v>
      </c>
      <c r="M911" s="65" t="s">
        <v>291</v>
      </c>
      <c r="N911" s="65" t="s">
        <v>793</v>
      </c>
      <c r="O911" s="65" t="s">
        <v>289</v>
      </c>
      <c r="P911" s="66">
        <v>46305</v>
      </c>
      <c r="Q911" s="31">
        <f t="shared" si="28"/>
        <v>783</v>
      </c>
      <c r="R911" s="31">
        <f t="shared" si="29"/>
        <v>980</v>
      </c>
      <c r="S911" s="29">
        <f>IF($Q911&lt;Parâmetros!$E$19,$G911-1,$G911)</f>
        <v>46304</v>
      </c>
    </row>
    <row r="912" spans="1:19" ht="15" customHeight="1" x14ac:dyDescent="0.25">
      <c r="A912" s="116">
        <v>55419</v>
      </c>
      <c r="B912" s="65" t="s">
        <v>38</v>
      </c>
      <c r="C912" s="65" t="s">
        <v>77</v>
      </c>
      <c r="D912" s="66">
        <v>46305</v>
      </c>
      <c r="E912" s="67">
        <v>4.87</v>
      </c>
      <c r="F912" s="65" t="s">
        <v>285</v>
      </c>
      <c r="G912" s="66">
        <v>46305</v>
      </c>
      <c r="H912">
        <v>40521812</v>
      </c>
      <c r="I912">
        <v>10</v>
      </c>
      <c r="J912" s="65" t="s">
        <v>2074</v>
      </c>
      <c r="K912" s="65" t="s">
        <v>2021</v>
      </c>
      <c r="L912" s="66">
        <v>46305</v>
      </c>
      <c r="M912" s="65" t="s">
        <v>291</v>
      </c>
      <c r="N912" s="65" t="s">
        <v>793</v>
      </c>
      <c r="O912" s="65" t="s">
        <v>289</v>
      </c>
      <c r="P912" s="66">
        <v>46305</v>
      </c>
      <c r="Q912" s="31">
        <f t="shared" si="28"/>
        <v>428</v>
      </c>
      <c r="R912" s="31">
        <f t="shared" si="29"/>
        <v>720</v>
      </c>
      <c r="S912" s="29">
        <f>IF($Q912&lt;Parâmetros!$E$19,$G912-1,$G912)</f>
        <v>46305</v>
      </c>
    </row>
    <row r="913" spans="1:19" ht="15" customHeight="1" x14ac:dyDescent="0.25">
      <c r="A913" s="116">
        <v>55419</v>
      </c>
      <c r="B913" s="65" t="s">
        <v>38</v>
      </c>
      <c r="C913" s="65" t="s">
        <v>77</v>
      </c>
      <c r="D913" s="66">
        <v>46305</v>
      </c>
      <c r="E913" s="67">
        <v>2.1</v>
      </c>
      <c r="F913" s="65" t="s">
        <v>285</v>
      </c>
      <c r="G913" s="66">
        <v>46305</v>
      </c>
      <c r="H913">
        <v>40521812</v>
      </c>
      <c r="I913">
        <v>10</v>
      </c>
      <c r="J913" s="65" t="s">
        <v>2075</v>
      </c>
      <c r="K913" s="65" t="s">
        <v>2076</v>
      </c>
      <c r="L913" s="66">
        <v>46305</v>
      </c>
      <c r="M913" s="65" t="s">
        <v>291</v>
      </c>
      <c r="N913" s="65" t="s">
        <v>793</v>
      </c>
      <c r="O913" s="65" t="s">
        <v>289</v>
      </c>
      <c r="P913" s="66">
        <v>46305</v>
      </c>
      <c r="Q913" s="31">
        <f t="shared" si="28"/>
        <v>781</v>
      </c>
      <c r="R913" s="31">
        <f t="shared" si="29"/>
        <v>908</v>
      </c>
      <c r="S913" s="29">
        <f>IF($Q913&lt;Parâmetros!$E$19,$G913-1,$G913)</f>
        <v>46305</v>
      </c>
    </row>
    <row r="914" spans="1:19" ht="15" customHeight="1" x14ac:dyDescent="0.25">
      <c r="A914" s="116">
        <v>55419</v>
      </c>
      <c r="B914" s="65" t="s">
        <v>38</v>
      </c>
      <c r="C914" s="65" t="s">
        <v>77</v>
      </c>
      <c r="D914" s="66">
        <v>46308</v>
      </c>
      <c r="E914" s="67">
        <v>4.97</v>
      </c>
      <c r="F914" s="65" t="s">
        <v>285</v>
      </c>
      <c r="G914" s="66">
        <v>46307</v>
      </c>
      <c r="H914">
        <v>40524579</v>
      </c>
      <c r="I914">
        <v>10</v>
      </c>
      <c r="J914" s="65" t="s">
        <v>2394</v>
      </c>
      <c r="K914" s="65" t="s">
        <v>2395</v>
      </c>
      <c r="L914" s="66">
        <v>46307</v>
      </c>
      <c r="M914" s="65" t="s">
        <v>315</v>
      </c>
      <c r="N914" s="65" t="s">
        <v>793</v>
      </c>
      <c r="O914" s="65" t="s">
        <v>289</v>
      </c>
      <c r="P914" s="66">
        <v>46308</v>
      </c>
      <c r="Q914" s="31">
        <f t="shared" si="28"/>
        <v>423</v>
      </c>
      <c r="R914" s="31">
        <f t="shared" si="29"/>
        <v>721</v>
      </c>
      <c r="S914" s="29">
        <f>IF($Q914&lt;Parâmetros!$E$19,$G914-1,$G914)</f>
        <v>46307</v>
      </c>
    </row>
    <row r="915" spans="1:19" ht="15" customHeight="1" x14ac:dyDescent="0.25">
      <c r="A915" s="116">
        <v>55419</v>
      </c>
      <c r="B915" s="65" t="s">
        <v>38</v>
      </c>
      <c r="C915" s="65" t="s">
        <v>77</v>
      </c>
      <c r="D915" s="66">
        <v>46308</v>
      </c>
      <c r="E915" s="67">
        <v>3.3</v>
      </c>
      <c r="F915" s="65" t="s">
        <v>285</v>
      </c>
      <c r="G915" s="66">
        <v>46307</v>
      </c>
      <c r="H915">
        <v>40524579</v>
      </c>
      <c r="I915">
        <v>10</v>
      </c>
      <c r="J915" s="65" t="s">
        <v>1270</v>
      </c>
      <c r="K915" s="65" t="s">
        <v>2396</v>
      </c>
      <c r="L915" s="66">
        <v>46307</v>
      </c>
      <c r="M915" s="65" t="s">
        <v>315</v>
      </c>
      <c r="N915" s="65" t="s">
        <v>793</v>
      </c>
      <c r="O915" s="65" t="s">
        <v>289</v>
      </c>
      <c r="P915" s="66">
        <v>46308</v>
      </c>
      <c r="Q915" s="31">
        <f t="shared" si="28"/>
        <v>782</v>
      </c>
      <c r="R915" s="31">
        <f t="shared" si="29"/>
        <v>980</v>
      </c>
      <c r="S915" s="29">
        <f>IF($Q915&lt;Parâmetros!$E$19,$G915-1,$G915)</f>
        <v>46307</v>
      </c>
    </row>
    <row r="916" spans="1:19" ht="15" customHeight="1" x14ac:dyDescent="0.25">
      <c r="A916" s="116">
        <v>55420</v>
      </c>
      <c r="B916" s="65" t="s">
        <v>660</v>
      </c>
      <c r="C916" s="65" t="s">
        <v>72</v>
      </c>
      <c r="D916" s="66">
        <v>46300</v>
      </c>
      <c r="E916" s="67">
        <v>0.91</v>
      </c>
      <c r="F916" s="65" t="s">
        <v>285</v>
      </c>
      <c r="G916" s="66">
        <v>46294</v>
      </c>
      <c r="H916">
        <v>40520754</v>
      </c>
      <c r="I916">
        <v>10</v>
      </c>
      <c r="J916" s="65" t="s">
        <v>661</v>
      </c>
      <c r="K916" s="65" t="s">
        <v>360</v>
      </c>
      <c r="L916" s="66">
        <v>46294</v>
      </c>
      <c r="M916" s="65" t="s">
        <v>287</v>
      </c>
      <c r="N916" s="65" t="s">
        <v>793</v>
      </c>
      <c r="O916" s="65" t="s">
        <v>289</v>
      </c>
      <c r="P916" s="66">
        <v>46300</v>
      </c>
      <c r="Q916" s="31">
        <f t="shared" si="28"/>
        <v>930</v>
      </c>
      <c r="R916" s="31">
        <f t="shared" si="29"/>
        <v>984</v>
      </c>
      <c r="S916" s="29">
        <f>IF($Q916&lt;Parâmetros!$E$19,$G916-1,$G916)</f>
        <v>46294</v>
      </c>
    </row>
    <row r="917" spans="1:19" ht="15" customHeight="1" x14ac:dyDescent="0.25">
      <c r="A917" s="116">
        <v>55420</v>
      </c>
      <c r="B917" s="65" t="s">
        <v>660</v>
      </c>
      <c r="C917" s="65" t="s">
        <v>72</v>
      </c>
      <c r="D917" s="66">
        <v>46300</v>
      </c>
      <c r="E917" s="67">
        <v>1.61</v>
      </c>
      <c r="F917" s="65" t="s">
        <v>285</v>
      </c>
      <c r="G917" s="66">
        <v>46298</v>
      </c>
      <c r="H917">
        <v>40519045</v>
      </c>
      <c r="I917">
        <v>20</v>
      </c>
      <c r="J917" s="65" t="s">
        <v>663</v>
      </c>
      <c r="K917" s="65" t="s">
        <v>664</v>
      </c>
      <c r="L917" s="66">
        <v>46298</v>
      </c>
      <c r="M917" s="65" t="s">
        <v>287</v>
      </c>
      <c r="N917" s="65" t="s">
        <v>793</v>
      </c>
      <c r="O917" s="65" t="s">
        <v>289</v>
      </c>
      <c r="P917" s="66">
        <v>46300</v>
      </c>
      <c r="Q917" s="31">
        <f t="shared" si="28"/>
        <v>1263</v>
      </c>
      <c r="R917" s="31">
        <f t="shared" si="29"/>
        <v>1359</v>
      </c>
      <c r="S917" s="29">
        <f>IF($Q917&lt;Parâmetros!$E$19,$G917-1,$G917)</f>
        <v>46298</v>
      </c>
    </row>
    <row r="918" spans="1:19" ht="15" customHeight="1" x14ac:dyDescent="0.25">
      <c r="A918" s="116">
        <v>55420</v>
      </c>
      <c r="B918" s="65" t="s">
        <v>660</v>
      </c>
      <c r="C918" s="65" t="s">
        <v>72</v>
      </c>
      <c r="D918" s="66">
        <v>46300</v>
      </c>
      <c r="E918" s="67">
        <v>2.0699999999999998</v>
      </c>
      <c r="F918" s="65" t="s">
        <v>285</v>
      </c>
      <c r="G918" s="66">
        <v>46298</v>
      </c>
      <c r="H918">
        <v>40520433</v>
      </c>
      <c r="I918">
        <v>10</v>
      </c>
      <c r="J918" s="65" t="s">
        <v>665</v>
      </c>
      <c r="K918" s="65" t="s">
        <v>666</v>
      </c>
      <c r="L918" s="66">
        <v>46298</v>
      </c>
      <c r="M918" s="65" t="s">
        <v>287</v>
      </c>
      <c r="N918" s="65" t="s">
        <v>793</v>
      </c>
      <c r="O918" s="65" t="s">
        <v>289</v>
      </c>
      <c r="P918" s="66">
        <v>46300</v>
      </c>
      <c r="Q918" s="31">
        <f t="shared" si="28"/>
        <v>1266</v>
      </c>
      <c r="R918" s="31">
        <f t="shared" si="29"/>
        <v>1390</v>
      </c>
      <c r="S918" s="29">
        <f>IF($Q918&lt;Parâmetros!$E$19,$G918-1,$G918)</f>
        <v>46298</v>
      </c>
    </row>
    <row r="919" spans="1:19" ht="15" customHeight="1" x14ac:dyDescent="0.25">
      <c r="A919" s="116">
        <v>55420</v>
      </c>
      <c r="B919" s="65" t="s">
        <v>660</v>
      </c>
      <c r="C919" s="65" t="s">
        <v>72</v>
      </c>
      <c r="D919" s="66">
        <v>46300</v>
      </c>
      <c r="E919" s="67">
        <v>-2.0699999999999998</v>
      </c>
      <c r="F919" s="65" t="s">
        <v>285</v>
      </c>
      <c r="G919" s="66">
        <v>46298</v>
      </c>
      <c r="H919">
        <v>40520433</v>
      </c>
      <c r="I919">
        <v>10</v>
      </c>
      <c r="J919" s="65" t="s">
        <v>665</v>
      </c>
      <c r="K919" s="65" t="s">
        <v>666</v>
      </c>
      <c r="L919" s="66">
        <v>46298</v>
      </c>
      <c r="M919" s="65" t="s">
        <v>287</v>
      </c>
      <c r="N919" s="65" t="s">
        <v>793</v>
      </c>
      <c r="O919" s="65" t="s">
        <v>289</v>
      </c>
      <c r="P919" s="66">
        <v>46300</v>
      </c>
      <c r="Q919" s="31">
        <f t="shared" si="28"/>
        <v>1266</v>
      </c>
      <c r="R919" s="31">
        <f t="shared" si="29"/>
        <v>1390</v>
      </c>
      <c r="S919" s="29">
        <f>IF($Q919&lt;Parâmetros!$E$19,$G919-1,$G919)</f>
        <v>46298</v>
      </c>
    </row>
    <row r="920" spans="1:19" ht="15" customHeight="1" x14ac:dyDescent="0.25">
      <c r="A920" s="116">
        <v>55420</v>
      </c>
      <c r="B920" s="65" t="s">
        <v>660</v>
      </c>
      <c r="C920" s="65" t="s">
        <v>72</v>
      </c>
      <c r="D920" s="66">
        <v>46300</v>
      </c>
      <c r="E920" s="67">
        <v>2.11</v>
      </c>
      <c r="F920" s="65" t="s">
        <v>285</v>
      </c>
      <c r="G920" s="66">
        <v>46298</v>
      </c>
      <c r="H920">
        <v>40519045</v>
      </c>
      <c r="I920">
        <v>10</v>
      </c>
      <c r="J920" s="65" t="s">
        <v>667</v>
      </c>
      <c r="K920" s="65" t="s">
        <v>668</v>
      </c>
      <c r="L920" s="66">
        <v>46298</v>
      </c>
      <c r="M920" s="65" t="s">
        <v>287</v>
      </c>
      <c r="N920" s="65" t="s">
        <v>793</v>
      </c>
      <c r="O920" s="65" t="s">
        <v>289</v>
      </c>
      <c r="P920" s="66">
        <v>46300</v>
      </c>
      <c r="Q920" s="31">
        <f t="shared" si="28"/>
        <v>1267</v>
      </c>
      <c r="R920" s="31">
        <f t="shared" si="29"/>
        <v>1394</v>
      </c>
      <c r="S920" s="29">
        <f>IF($Q920&lt;Parâmetros!$E$19,$G920-1,$G920)</f>
        <v>46298</v>
      </c>
    </row>
    <row r="921" spans="1:19" ht="15" customHeight="1" x14ac:dyDescent="0.25">
      <c r="A921" s="116">
        <v>55420</v>
      </c>
      <c r="B921" s="65" t="s">
        <v>660</v>
      </c>
      <c r="C921" s="65" t="s">
        <v>72</v>
      </c>
      <c r="D921" s="66">
        <v>46300</v>
      </c>
      <c r="E921" s="67">
        <v>0.77</v>
      </c>
      <c r="F921" s="65" t="s">
        <v>285</v>
      </c>
      <c r="G921" s="66">
        <v>46300</v>
      </c>
      <c r="H921">
        <v>40521845</v>
      </c>
      <c r="I921">
        <v>20</v>
      </c>
      <c r="J921" s="65" t="s">
        <v>319</v>
      </c>
      <c r="K921" s="65" t="s">
        <v>669</v>
      </c>
      <c r="L921" s="66">
        <v>46300</v>
      </c>
      <c r="M921" s="65" t="s">
        <v>287</v>
      </c>
      <c r="N921" s="65" t="s">
        <v>793</v>
      </c>
      <c r="O921" s="65" t="s">
        <v>289</v>
      </c>
      <c r="P921" s="66">
        <v>46300</v>
      </c>
      <c r="Q921" s="31">
        <f t="shared" si="28"/>
        <v>929</v>
      </c>
      <c r="R921" s="31">
        <f t="shared" si="29"/>
        <v>976</v>
      </c>
      <c r="S921" s="29">
        <f>IF($Q921&lt;Parâmetros!$E$19,$G921-1,$G921)</f>
        <v>46300</v>
      </c>
    </row>
    <row r="922" spans="1:19" ht="15" customHeight="1" x14ac:dyDescent="0.25">
      <c r="A922" s="116">
        <v>55420</v>
      </c>
      <c r="B922" s="65" t="s">
        <v>660</v>
      </c>
      <c r="C922" s="65" t="s">
        <v>72</v>
      </c>
      <c r="D922" s="66">
        <v>46300</v>
      </c>
      <c r="E922" s="67">
        <v>6.82</v>
      </c>
      <c r="F922" s="65" t="s">
        <v>285</v>
      </c>
      <c r="G922" s="66">
        <v>46300</v>
      </c>
      <c r="H922">
        <v>40521845</v>
      </c>
      <c r="I922">
        <v>20</v>
      </c>
      <c r="J922" s="65" t="s">
        <v>553</v>
      </c>
      <c r="K922" s="65" t="s">
        <v>670</v>
      </c>
      <c r="L922" s="66">
        <v>46300</v>
      </c>
      <c r="M922" s="65" t="s">
        <v>287</v>
      </c>
      <c r="N922" s="65" t="s">
        <v>793</v>
      </c>
      <c r="O922" s="65" t="s">
        <v>289</v>
      </c>
      <c r="P922" s="66">
        <v>46300</v>
      </c>
      <c r="Q922" s="31">
        <f t="shared" si="28"/>
        <v>976</v>
      </c>
      <c r="R922" s="31">
        <f t="shared" si="29"/>
        <v>1385</v>
      </c>
      <c r="S922" s="29">
        <f>IF($Q922&lt;Parâmetros!$E$19,$G922-1,$G922)</f>
        <v>46300</v>
      </c>
    </row>
    <row r="923" spans="1:19" ht="15" customHeight="1" x14ac:dyDescent="0.25">
      <c r="A923" s="116">
        <v>55420</v>
      </c>
      <c r="B923" s="65" t="s">
        <v>660</v>
      </c>
      <c r="C923" s="65" t="s">
        <v>72</v>
      </c>
      <c r="D923" s="66">
        <v>46301</v>
      </c>
      <c r="E923" s="67">
        <v>7.56</v>
      </c>
      <c r="F923" s="65" t="s">
        <v>285</v>
      </c>
      <c r="G923" s="66">
        <v>46301</v>
      </c>
      <c r="H923">
        <v>40521845</v>
      </c>
      <c r="I923">
        <v>20</v>
      </c>
      <c r="J923" s="65" t="s">
        <v>882</v>
      </c>
      <c r="K923" s="65" t="s">
        <v>883</v>
      </c>
      <c r="L923" s="66">
        <v>46301</v>
      </c>
      <c r="M923" s="65" t="s">
        <v>287</v>
      </c>
      <c r="N923" s="65" t="s">
        <v>793</v>
      </c>
      <c r="O923" s="65" t="s">
        <v>289</v>
      </c>
      <c r="P923" s="66">
        <v>46301</v>
      </c>
      <c r="Q923" s="31">
        <f t="shared" si="28"/>
        <v>935</v>
      </c>
      <c r="R923" s="31">
        <f t="shared" si="29"/>
        <v>1388</v>
      </c>
      <c r="S923" s="29">
        <f>IF($Q923&lt;Parâmetros!$E$19,$G923-1,$G923)</f>
        <v>46301</v>
      </c>
    </row>
    <row r="924" spans="1:19" ht="15" customHeight="1" x14ac:dyDescent="0.25">
      <c r="A924" s="116">
        <v>55420</v>
      </c>
      <c r="B924" s="65" t="s">
        <v>660</v>
      </c>
      <c r="C924" s="65" t="s">
        <v>72</v>
      </c>
      <c r="D924" s="66">
        <v>46302</v>
      </c>
      <c r="E924" s="67">
        <v>0.78</v>
      </c>
      <c r="F924" s="65" t="s">
        <v>285</v>
      </c>
      <c r="G924" s="66">
        <v>46302</v>
      </c>
      <c r="H924">
        <v>40516013</v>
      </c>
      <c r="I924">
        <v>10</v>
      </c>
      <c r="J924" s="65" t="s">
        <v>1071</v>
      </c>
      <c r="K924" s="65" t="s">
        <v>1072</v>
      </c>
      <c r="L924" s="66">
        <v>46302</v>
      </c>
      <c r="M924" s="65" t="s">
        <v>315</v>
      </c>
      <c r="N924">
        <v>3004661</v>
      </c>
      <c r="O924" s="65" t="s">
        <v>289</v>
      </c>
      <c r="P924" s="66">
        <v>46302</v>
      </c>
      <c r="Q924" s="31">
        <f t="shared" si="28"/>
        <v>941</v>
      </c>
      <c r="R924" s="31">
        <f t="shared" si="29"/>
        <v>988</v>
      </c>
      <c r="S924" s="29">
        <f>IF($Q924&lt;Parâmetros!$E$19,$G924-1,$G924)</f>
        <v>46302</v>
      </c>
    </row>
    <row r="925" spans="1:19" ht="15" customHeight="1" x14ac:dyDescent="0.25">
      <c r="A925" s="116">
        <v>55420</v>
      </c>
      <c r="B925" s="65" t="s">
        <v>660</v>
      </c>
      <c r="C925" s="65" t="s">
        <v>72</v>
      </c>
      <c r="D925" s="66">
        <v>46302</v>
      </c>
      <c r="E925" s="67">
        <v>0.38</v>
      </c>
      <c r="F925" s="65" t="s">
        <v>285</v>
      </c>
      <c r="G925" s="66">
        <v>46302</v>
      </c>
      <c r="H925">
        <v>40516014</v>
      </c>
      <c r="I925">
        <v>10</v>
      </c>
      <c r="J925" s="65" t="s">
        <v>1073</v>
      </c>
      <c r="K925" s="65" t="s">
        <v>1074</v>
      </c>
      <c r="L925" s="66">
        <v>46302</v>
      </c>
      <c r="M925" s="65" t="s">
        <v>315</v>
      </c>
      <c r="N925">
        <v>3006534</v>
      </c>
      <c r="O925" s="65" t="s">
        <v>289</v>
      </c>
      <c r="P925" s="66">
        <v>46302</v>
      </c>
      <c r="Q925" s="31">
        <f t="shared" si="28"/>
        <v>989</v>
      </c>
      <c r="R925" s="31">
        <f t="shared" si="29"/>
        <v>1012</v>
      </c>
      <c r="S925" s="29">
        <f>IF($Q925&lt;Parâmetros!$E$19,$G925-1,$G925)</f>
        <v>46302</v>
      </c>
    </row>
    <row r="926" spans="1:19" ht="15" customHeight="1" x14ac:dyDescent="0.25">
      <c r="A926" s="116">
        <v>55420</v>
      </c>
      <c r="B926" s="65" t="s">
        <v>660</v>
      </c>
      <c r="C926" s="65" t="s">
        <v>72</v>
      </c>
      <c r="D926" s="66">
        <v>46302</v>
      </c>
      <c r="E926" s="67">
        <v>0.31</v>
      </c>
      <c r="F926" s="65" t="s">
        <v>285</v>
      </c>
      <c r="G926" s="66">
        <v>46302</v>
      </c>
      <c r="H926">
        <v>40516016</v>
      </c>
      <c r="I926">
        <v>10</v>
      </c>
      <c r="J926" s="65" t="s">
        <v>1075</v>
      </c>
      <c r="K926" s="65" t="s">
        <v>1076</v>
      </c>
      <c r="L926" s="66">
        <v>46302</v>
      </c>
      <c r="M926" s="65" t="s">
        <v>315</v>
      </c>
      <c r="N926" s="65" t="s">
        <v>793</v>
      </c>
      <c r="O926" s="65" t="s">
        <v>289</v>
      </c>
      <c r="P926" s="66">
        <v>46302</v>
      </c>
      <c r="Q926" s="31">
        <f t="shared" si="28"/>
        <v>1013</v>
      </c>
      <c r="R926" s="31">
        <f t="shared" si="29"/>
        <v>1031</v>
      </c>
      <c r="S926" s="29">
        <f>IF($Q926&lt;Parâmetros!$E$19,$G926-1,$G926)</f>
        <v>46302</v>
      </c>
    </row>
    <row r="927" spans="1:19" ht="15" customHeight="1" x14ac:dyDescent="0.25">
      <c r="A927" s="116">
        <v>55420</v>
      </c>
      <c r="B927" s="65" t="s">
        <v>660</v>
      </c>
      <c r="C927" s="65" t="s">
        <v>72</v>
      </c>
      <c r="D927" s="66">
        <v>46302</v>
      </c>
      <c r="E927" s="67">
        <v>0.28000000000000003</v>
      </c>
      <c r="F927" s="65" t="s">
        <v>285</v>
      </c>
      <c r="G927" s="66">
        <v>46302</v>
      </c>
      <c r="H927">
        <v>40516019</v>
      </c>
      <c r="I927">
        <v>10</v>
      </c>
      <c r="J927" s="65" t="s">
        <v>1077</v>
      </c>
      <c r="K927" s="65" t="s">
        <v>1078</v>
      </c>
      <c r="L927" s="66">
        <v>46302</v>
      </c>
      <c r="M927" s="65" t="s">
        <v>315</v>
      </c>
      <c r="N927">
        <v>3002681</v>
      </c>
      <c r="O927" s="65" t="s">
        <v>289</v>
      </c>
      <c r="P927" s="66">
        <v>46302</v>
      </c>
      <c r="Q927" s="31">
        <f t="shared" si="28"/>
        <v>1032</v>
      </c>
      <c r="R927" s="31">
        <f t="shared" si="29"/>
        <v>1048</v>
      </c>
      <c r="S927" s="29">
        <f>IF($Q927&lt;Parâmetros!$E$19,$G927-1,$G927)</f>
        <v>46302</v>
      </c>
    </row>
    <row r="928" spans="1:19" ht="15" customHeight="1" x14ac:dyDescent="0.25">
      <c r="A928" s="116">
        <v>55420</v>
      </c>
      <c r="B928" s="65" t="s">
        <v>660</v>
      </c>
      <c r="C928" s="65" t="s">
        <v>72</v>
      </c>
      <c r="D928" s="66">
        <v>46302</v>
      </c>
      <c r="E928" s="67">
        <v>0.18</v>
      </c>
      <c r="F928" s="65" t="s">
        <v>285</v>
      </c>
      <c r="G928" s="66">
        <v>46302</v>
      </c>
      <c r="H928">
        <v>40516020</v>
      </c>
      <c r="I928">
        <v>10</v>
      </c>
      <c r="J928" s="65" t="s">
        <v>1079</v>
      </c>
      <c r="K928" s="65" t="s">
        <v>1080</v>
      </c>
      <c r="L928" s="66">
        <v>46302</v>
      </c>
      <c r="M928" s="65" t="s">
        <v>315</v>
      </c>
      <c r="N928">
        <v>3002680</v>
      </c>
      <c r="O928" s="65" t="s">
        <v>289</v>
      </c>
      <c r="P928" s="66">
        <v>46302</v>
      </c>
      <c r="Q928" s="31">
        <f t="shared" si="28"/>
        <v>1049</v>
      </c>
      <c r="R928" s="31">
        <f t="shared" si="29"/>
        <v>1060</v>
      </c>
      <c r="S928" s="29">
        <f>IF($Q928&lt;Parâmetros!$E$19,$G928-1,$G928)</f>
        <v>46302</v>
      </c>
    </row>
    <row r="929" spans="1:19" ht="15" customHeight="1" x14ac:dyDescent="0.25">
      <c r="A929" s="116">
        <v>55420</v>
      </c>
      <c r="B929" s="65" t="s">
        <v>660</v>
      </c>
      <c r="C929" s="65" t="s">
        <v>72</v>
      </c>
      <c r="D929" s="66">
        <v>46302</v>
      </c>
      <c r="E929" s="67">
        <v>0.39</v>
      </c>
      <c r="F929" s="65" t="s">
        <v>285</v>
      </c>
      <c r="G929" s="66">
        <v>46302</v>
      </c>
      <c r="H929">
        <v>40516021</v>
      </c>
      <c r="I929">
        <v>10</v>
      </c>
      <c r="J929" s="65" t="s">
        <v>1081</v>
      </c>
      <c r="K929" s="65" t="s">
        <v>1082</v>
      </c>
      <c r="L929" s="66">
        <v>46302</v>
      </c>
      <c r="M929" s="65" t="s">
        <v>315</v>
      </c>
      <c r="N929">
        <v>3004692</v>
      </c>
      <c r="O929" s="65" t="s">
        <v>289</v>
      </c>
      <c r="P929" s="66">
        <v>46302</v>
      </c>
      <c r="Q929" s="31">
        <f t="shared" si="28"/>
        <v>1061</v>
      </c>
      <c r="R929" s="31">
        <f t="shared" si="29"/>
        <v>1084</v>
      </c>
      <c r="S929" s="29">
        <f>IF($Q929&lt;Parâmetros!$E$19,$G929-1,$G929)</f>
        <v>46302</v>
      </c>
    </row>
    <row r="930" spans="1:19" ht="15" customHeight="1" x14ac:dyDescent="0.25">
      <c r="A930" s="116">
        <v>55420</v>
      </c>
      <c r="B930" s="65" t="s">
        <v>660</v>
      </c>
      <c r="C930" s="65" t="s">
        <v>72</v>
      </c>
      <c r="D930" s="66">
        <v>46302</v>
      </c>
      <c r="E930" s="67">
        <v>0.27</v>
      </c>
      <c r="F930" s="65" t="s">
        <v>285</v>
      </c>
      <c r="G930" s="66">
        <v>46302</v>
      </c>
      <c r="H930">
        <v>40516023</v>
      </c>
      <c r="I930">
        <v>10</v>
      </c>
      <c r="J930" s="65" t="s">
        <v>1083</v>
      </c>
      <c r="K930" s="65" t="s">
        <v>1084</v>
      </c>
      <c r="L930" s="66">
        <v>46302</v>
      </c>
      <c r="M930" s="65" t="s">
        <v>315</v>
      </c>
      <c r="N930">
        <v>3002629</v>
      </c>
      <c r="O930" s="65" t="s">
        <v>289</v>
      </c>
      <c r="P930" s="66">
        <v>46302</v>
      </c>
      <c r="Q930" s="31">
        <f t="shared" si="28"/>
        <v>1085</v>
      </c>
      <c r="R930" s="31">
        <f t="shared" si="29"/>
        <v>1101</v>
      </c>
      <c r="S930" s="29">
        <f>IF($Q930&lt;Parâmetros!$E$19,$G930-1,$G930)</f>
        <v>46302</v>
      </c>
    </row>
    <row r="931" spans="1:19" ht="15" customHeight="1" x14ac:dyDescent="0.25">
      <c r="A931" s="116">
        <v>55420</v>
      </c>
      <c r="B931" s="65" t="s">
        <v>660</v>
      </c>
      <c r="C931" s="65" t="s">
        <v>72</v>
      </c>
      <c r="D931" s="66">
        <v>46302</v>
      </c>
      <c r="E931" s="67">
        <v>0.16</v>
      </c>
      <c r="F931" s="65" t="s">
        <v>285</v>
      </c>
      <c r="G931" s="66">
        <v>46302</v>
      </c>
      <c r="H931">
        <v>40516024</v>
      </c>
      <c r="I931">
        <v>10</v>
      </c>
      <c r="J931" s="65" t="s">
        <v>1085</v>
      </c>
      <c r="K931" s="65" t="s">
        <v>1086</v>
      </c>
      <c r="L931" s="66">
        <v>46302</v>
      </c>
      <c r="M931" s="65" t="s">
        <v>315</v>
      </c>
      <c r="N931">
        <v>3002845</v>
      </c>
      <c r="O931" s="65" t="s">
        <v>289</v>
      </c>
      <c r="P931" s="66">
        <v>46302</v>
      </c>
      <c r="Q931" s="31">
        <f t="shared" si="28"/>
        <v>1102</v>
      </c>
      <c r="R931" s="31">
        <f t="shared" si="29"/>
        <v>1112</v>
      </c>
      <c r="S931" s="29">
        <f>IF($Q931&lt;Parâmetros!$E$19,$G931-1,$G931)</f>
        <v>46302</v>
      </c>
    </row>
    <row r="932" spans="1:19" ht="15" customHeight="1" x14ac:dyDescent="0.25">
      <c r="A932" s="116">
        <v>55420</v>
      </c>
      <c r="B932" s="65" t="s">
        <v>660</v>
      </c>
      <c r="C932" s="65" t="s">
        <v>72</v>
      </c>
      <c r="D932" s="66">
        <v>46302</v>
      </c>
      <c r="E932" s="67">
        <v>0.22</v>
      </c>
      <c r="F932" s="65" t="s">
        <v>285</v>
      </c>
      <c r="G932" s="66">
        <v>46302</v>
      </c>
      <c r="H932">
        <v>40516025</v>
      </c>
      <c r="I932">
        <v>10</v>
      </c>
      <c r="J932" s="65" t="s">
        <v>1087</v>
      </c>
      <c r="K932" s="65" t="s">
        <v>1088</v>
      </c>
      <c r="L932" s="66">
        <v>46302</v>
      </c>
      <c r="M932" s="65" t="s">
        <v>315</v>
      </c>
      <c r="N932">
        <v>3002630</v>
      </c>
      <c r="O932" s="65" t="s">
        <v>289</v>
      </c>
      <c r="P932" s="66">
        <v>46302</v>
      </c>
      <c r="Q932" s="31">
        <f t="shared" si="28"/>
        <v>1112</v>
      </c>
      <c r="R932" s="31">
        <f t="shared" si="29"/>
        <v>1125</v>
      </c>
      <c r="S932" s="29">
        <f>IF($Q932&lt;Parâmetros!$E$19,$G932-1,$G932)</f>
        <v>46302</v>
      </c>
    </row>
    <row r="933" spans="1:19" ht="15" customHeight="1" x14ac:dyDescent="0.25">
      <c r="A933" s="116">
        <v>55420</v>
      </c>
      <c r="B933" s="65" t="s">
        <v>660</v>
      </c>
      <c r="C933" s="65" t="s">
        <v>72</v>
      </c>
      <c r="D933" s="66">
        <v>46302</v>
      </c>
      <c r="E933" s="67">
        <v>0.73</v>
      </c>
      <c r="F933" s="65" t="s">
        <v>285</v>
      </c>
      <c r="G933" s="66">
        <v>46302</v>
      </c>
      <c r="H933">
        <v>40516026</v>
      </c>
      <c r="I933">
        <v>10</v>
      </c>
      <c r="J933" s="65" t="s">
        <v>1089</v>
      </c>
      <c r="K933" s="65" t="s">
        <v>1090</v>
      </c>
      <c r="L933" s="66">
        <v>46302</v>
      </c>
      <c r="M933" s="65" t="s">
        <v>315</v>
      </c>
      <c r="N933">
        <v>3002846</v>
      </c>
      <c r="O933" s="65" t="s">
        <v>289</v>
      </c>
      <c r="P933" s="66">
        <v>46302</v>
      </c>
      <c r="Q933" s="31">
        <f t="shared" si="28"/>
        <v>1125</v>
      </c>
      <c r="R933" s="31">
        <f t="shared" si="29"/>
        <v>1169</v>
      </c>
      <c r="S933" s="29">
        <f>IF($Q933&lt;Parâmetros!$E$19,$G933-1,$G933)</f>
        <v>46302</v>
      </c>
    </row>
    <row r="934" spans="1:19" ht="15" customHeight="1" x14ac:dyDescent="0.25">
      <c r="A934" s="116">
        <v>55420</v>
      </c>
      <c r="B934" s="65" t="s">
        <v>660</v>
      </c>
      <c r="C934" s="65" t="s">
        <v>72</v>
      </c>
      <c r="D934" s="66">
        <v>46302</v>
      </c>
      <c r="E934" s="67">
        <v>0.41</v>
      </c>
      <c r="F934" s="65" t="s">
        <v>285</v>
      </c>
      <c r="G934" s="66">
        <v>46302</v>
      </c>
      <c r="H934">
        <v>40516027</v>
      </c>
      <c r="I934">
        <v>10</v>
      </c>
      <c r="J934" s="65" t="s">
        <v>1091</v>
      </c>
      <c r="K934" s="65" t="s">
        <v>1092</v>
      </c>
      <c r="L934" s="66">
        <v>46302</v>
      </c>
      <c r="M934" s="65" t="s">
        <v>315</v>
      </c>
      <c r="N934">
        <v>3002850</v>
      </c>
      <c r="O934" s="65" t="s">
        <v>289</v>
      </c>
      <c r="P934" s="66">
        <v>46302</v>
      </c>
      <c r="Q934" s="31">
        <f t="shared" si="28"/>
        <v>1170</v>
      </c>
      <c r="R934" s="31">
        <f t="shared" si="29"/>
        <v>1194</v>
      </c>
      <c r="S934" s="29">
        <f>IF($Q934&lt;Parâmetros!$E$19,$G934-1,$G934)</f>
        <v>46302</v>
      </c>
    </row>
    <row r="935" spans="1:19" ht="15" customHeight="1" x14ac:dyDescent="0.25">
      <c r="A935" s="116">
        <v>55420</v>
      </c>
      <c r="B935" s="65" t="s">
        <v>660</v>
      </c>
      <c r="C935" s="65" t="s">
        <v>72</v>
      </c>
      <c r="D935" s="66">
        <v>46302</v>
      </c>
      <c r="E935" s="67">
        <v>0.6</v>
      </c>
      <c r="F935" s="65" t="s">
        <v>285</v>
      </c>
      <c r="G935" s="66">
        <v>46302</v>
      </c>
      <c r="H935">
        <v>40516028</v>
      </c>
      <c r="I935">
        <v>10</v>
      </c>
      <c r="J935" s="65" t="s">
        <v>1093</v>
      </c>
      <c r="K935" s="65" t="s">
        <v>1094</v>
      </c>
      <c r="L935" s="66">
        <v>46302</v>
      </c>
      <c r="M935" s="65" t="s">
        <v>315</v>
      </c>
      <c r="N935">
        <v>3002851</v>
      </c>
      <c r="O935" s="65" t="s">
        <v>289</v>
      </c>
      <c r="P935" s="66">
        <v>46302</v>
      </c>
      <c r="Q935" s="31">
        <f t="shared" si="28"/>
        <v>1195</v>
      </c>
      <c r="R935" s="31">
        <f t="shared" si="29"/>
        <v>1231</v>
      </c>
      <c r="S935" s="29">
        <f>IF($Q935&lt;Parâmetros!$E$19,$G935-1,$G935)</f>
        <v>46302</v>
      </c>
    </row>
    <row r="936" spans="1:19" ht="15" customHeight="1" x14ac:dyDescent="0.25">
      <c r="A936" s="116">
        <v>55420</v>
      </c>
      <c r="B936" s="65" t="s">
        <v>660</v>
      </c>
      <c r="C936" s="65" t="s">
        <v>72</v>
      </c>
      <c r="D936" s="66">
        <v>46302</v>
      </c>
      <c r="E936" s="67">
        <v>0.93</v>
      </c>
      <c r="F936" s="65" t="s">
        <v>285</v>
      </c>
      <c r="G936" s="66">
        <v>46302</v>
      </c>
      <c r="H936">
        <v>40516029</v>
      </c>
      <c r="I936">
        <v>10</v>
      </c>
      <c r="J936" s="65" t="s">
        <v>1095</v>
      </c>
      <c r="K936" s="65" t="s">
        <v>1096</v>
      </c>
      <c r="L936" s="66">
        <v>46302</v>
      </c>
      <c r="M936" s="65" t="s">
        <v>315</v>
      </c>
      <c r="N936">
        <v>3002852</v>
      </c>
      <c r="O936" s="65" t="s">
        <v>289</v>
      </c>
      <c r="P936" s="66">
        <v>46302</v>
      </c>
      <c r="Q936" s="31">
        <f t="shared" si="28"/>
        <v>1232</v>
      </c>
      <c r="R936" s="31">
        <f t="shared" si="29"/>
        <v>1288</v>
      </c>
      <c r="S936" s="29">
        <f>IF($Q936&lt;Parâmetros!$E$19,$G936-1,$G936)</f>
        <v>46302</v>
      </c>
    </row>
    <row r="937" spans="1:19" ht="15" customHeight="1" x14ac:dyDescent="0.25">
      <c r="A937" s="116">
        <v>55420</v>
      </c>
      <c r="B937" s="65" t="s">
        <v>660</v>
      </c>
      <c r="C937" s="65" t="s">
        <v>72</v>
      </c>
      <c r="D937" s="66">
        <v>46302</v>
      </c>
      <c r="E937" s="67">
        <v>0.67</v>
      </c>
      <c r="F937" s="65" t="s">
        <v>285</v>
      </c>
      <c r="G937" s="66">
        <v>46302</v>
      </c>
      <c r="H937">
        <v>40516030</v>
      </c>
      <c r="I937">
        <v>10</v>
      </c>
      <c r="J937" s="65" t="s">
        <v>1097</v>
      </c>
      <c r="K937" s="65" t="s">
        <v>662</v>
      </c>
      <c r="L937" s="66">
        <v>46302</v>
      </c>
      <c r="M937" s="65" t="s">
        <v>315</v>
      </c>
      <c r="N937">
        <v>3002853</v>
      </c>
      <c r="O937" s="65" t="s">
        <v>289</v>
      </c>
      <c r="P937" s="66">
        <v>46302</v>
      </c>
      <c r="Q937" s="31">
        <f t="shared" si="28"/>
        <v>1289</v>
      </c>
      <c r="R937" s="31">
        <f t="shared" si="29"/>
        <v>1329</v>
      </c>
      <c r="S937" s="29">
        <f>IF($Q937&lt;Parâmetros!$E$19,$G937-1,$G937)</f>
        <v>46302</v>
      </c>
    </row>
    <row r="938" spans="1:19" ht="15" customHeight="1" x14ac:dyDescent="0.25">
      <c r="A938" s="116">
        <v>55420</v>
      </c>
      <c r="B938" s="65" t="s">
        <v>660</v>
      </c>
      <c r="C938" s="65" t="s">
        <v>72</v>
      </c>
      <c r="D938" s="66">
        <v>46302</v>
      </c>
      <c r="E938" s="67">
        <v>0.88</v>
      </c>
      <c r="F938" s="65" t="s">
        <v>285</v>
      </c>
      <c r="G938" s="66">
        <v>46302</v>
      </c>
      <c r="H938">
        <v>40516031</v>
      </c>
      <c r="I938">
        <v>10</v>
      </c>
      <c r="J938" s="65" t="s">
        <v>1098</v>
      </c>
      <c r="K938" s="65" t="s">
        <v>1099</v>
      </c>
      <c r="L938" s="66">
        <v>46302</v>
      </c>
      <c r="M938" s="65" t="s">
        <v>315</v>
      </c>
      <c r="N938">
        <v>3002854</v>
      </c>
      <c r="O938" s="65" t="s">
        <v>289</v>
      </c>
      <c r="P938" s="66">
        <v>46302</v>
      </c>
      <c r="Q938" s="31">
        <f t="shared" si="28"/>
        <v>1329</v>
      </c>
      <c r="R938" s="31">
        <f t="shared" si="29"/>
        <v>1382</v>
      </c>
      <c r="S938" s="29">
        <f>IF($Q938&lt;Parâmetros!$E$19,$G938-1,$G938)</f>
        <v>46302</v>
      </c>
    </row>
    <row r="939" spans="1:19" ht="15" customHeight="1" x14ac:dyDescent="0.25">
      <c r="A939" s="116">
        <v>55420</v>
      </c>
      <c r="B939" s="65" t="s">
        <v>660</v>
      </c>
      <c r="C939" s="65" t="s">
        <v>72</v>
      </c>
      <c r="D939" s="66">
        <v>46302</v>
      </c>
      <c r="E939" s="67">
        <v>0.28999999999999998</v>
      </c>
      <c r="F939" s="65" t="s">
        <v>285</v>
      </c>
      <c r="G939" s="66">
        <v>46302</v>
      </c>
      <c r="H939">
        <v>40516032</v>
      </c>
      <c r="I939">
        <v>10</v>
      </c>
      <c r="J939" s="65" t="s">
        <v>1100</v>
      </c>
      <c r="K939" s="65" t="s">
        <v>1101</v>
      </c>
      <c r="L939" s="66">
        <v>46302</v>
      </c>
      <c r="M939" s="65" t="s">
        <v>315</v>
      </c>
      <c r="N939">
        <v>3002855</v>
      </c>
      <c r="O939" s="65" t="s">
        <v>289</v>
      </c>
      <c r="P939" s="66">
        <v>46302</v>
      </c>
      <c r="Q939" s="31">
        <f t="shared" si="28"/>
        <v>1383</v>
      </c>
      <c r="R939" s="31">
        <f t="shared" si="29"/>
        <v>1400</v>
      </c>
      <c r="S939" s="29">
        <f>IF($Q939&lt;Parâmetros!$E$19,$G939-1,$G939)</f>
        <v>46302</v>
      </c>
    </row>
    <row r="940" spans="1:19" ht="15" customHeight="1" x14ac:dyDescent="0.25">
      <c r="A940" s="116">
        <v>55420</v>
      </c>
      <c r="B940" s="65" t="s">
        <v>660</v>
      </c>
      <c r="C940" s="65" t="s">
        <v>72</v>
      </c>
      <c r="D940" s="66">
        <v>46303</v>
      </c>
      <c r="E940" s="67">
        <v>0.84</v>
      </c>
      <c r="F940" s="65" t="s">
        <v>285</v>
      </c>
      <c r="G940" s="66">
        <v>46303</v>
      </c>
      <c r="H940">
        <v>40516033</v>
      </c>
      <c r="I940">
        <v>10</v>
      </c>
      <c r="J940" s="65" t="s">
        <v>1334</v>
      </c>
      <c r="K940" s="65" t="s">
        <v>1335</v>
      </c>
      <c r="L940" s="66">
        <v>46303</v>
      </c>
      <c r="M940" s="65" t="s">
        <v>315</v>
      </c>
      <c r="N940">
        <v>3003268</v>
      </c>
      <c r="O940" s="65" t="s">
        <v>289</v>
      </c>
      <c r="P940" s="66">
        <v>46303</v>
      </c>
      <c r="Q940" s="31">
        <f t="shared" si="28"/>
        <v>948</v>
      </c>
      <c r="R940" s="31">
        <f t="shared" si="29"/>
        <v>999</v>
      </c>
      <c r="S940" s="29">
        <f>IF($Q940&lt;Parâmetros!$E$19,$G940-1,$G940)</f>
        <v>46303</v>
      </c>
    </row>
    <row r="941" spans="1:19" ht="15" customHeight="1" x14ac:dyDescent="0.25">
      <c r="A941" s="116">
        <v>55420</v>
      </c>
      <c r="B941" s="65" t="s">
        <v>660</v>
      </c>
      <c r="C941" s="65" t="s">
        <v>72</v>
      </c>
      <c r="D941" s="66">
        <v>46303</v>
      </c>
      <c r="E941" s="67">
        <v>0.81</v>
      </c>
      <c r="F941" s="65" t="s">
        <v>285</v>
      </c>
      <c r="G941" s="66">
        <v>46303</v>
      </c>
      <c r="H941">
        <v>40516034</v>
      </c>
      <c r="I941">
        <v>10</v>
      </c>
      <c r="J941" s="65" t="s">
        <v>1336</v>
      </c>
      <c r="K941" s="65" t="s">
        <v>1337</v>
      </c>
      <c r="L941" s="66">
        <v>46303</v>
      </c>
      <c r="M941" s="65" t="s">
        <v>315</v>
      </c>
      <c r="N941">
        <v>3002698</v>
      </c>
      <c r="O941" s="65" t="s">
        <v>289</v>
      </c>
      <c r="P941" s="66">
        <v>46303</v>
      </c>
      <c r="Q941" s="31">
        <f t="shared" si="28"/>
        <v>999</v>
      </c>
      <c r="R941" s="31">
        <f t="shared" si="29"/>
        <v>1048</v>
      </c>
      <c r="S941" s="29">
        <f>IF($Q941&lt;Parâmetros!$E$19,$G941-1,$G941)</f>
        <v>46303</v>
      </c>
    </row>
    <row r="942" spans="1:19" ht="15" customHeight="1" x14ac:dyDescent="0.25">
      <c r="A942" s="116">
        <v>55420</v>
      </c>
      <c r="B942" s="65" t="s">
        <v>660</v>
      </c>
      <c r="C942" s="65" t="s">
        <v>72</v>
      </c>
      <c r="D942" s="66">
        <v>46305</v>
      </c>
      <c r="E942" s="67">
        <v>3</v>
      </c>
      <c r="F942" s="65" t="s">
        <v>285</v>
      </c>
      <c r="G942" s="66">
        <v>46303</v>
      </c>
      <c r="H942">
        <v>40521845</v>
      </c>
      <c r="I942">
        <v>10</v>
      </c>
      <c r="J942" s="65" t="s">
        <v>2077</v>
      </c>
      <c r="K942" s="65" t="s">
        <v>2009</v>
      </c>
      <c r="L942" s="66">
        <v>46303</v>
      </c>
      <c r="M942" s="65" t="s">
        <v>287</v>
      </c>
      <c r="N942" s="65" t="s">
        <v>793</v>
      </c>
      <c r="O942" s="65" t="s">
        <v>306</v>
      </c>
      <c r="P942" s="66">
        <v>46305</v>
      </c>
      <c r="Q942" s="31">
        <f t="shared" si="28"/>
        <v>1050</v>
      </c>
      <c r="R942" s="31">
        <f t="shared" si="29"/>
        <v>1230</v>
      </c>
      <c r="S942" s="29">
        <f>IF($Q942&lt;Parâmetros!$E$19,$G942-1,$G942)</f>
        <v>46303</v>
      </c>
    </row>
    <row r="943" spans="1:19" ht="15" customHeight="1" x14ac:dyDescent="0.25">
      <c r="A943" s="116">
        <v>55420</v>
      </c>
      <c r="B943" s="65" t="s">
        <v>660</v>
      </c>
      <c r="C943" s="65" t="s">
        <v>72</v>
      </c>
      <c r="D943" s="66">
        <v>46305</v>
      </c>
      <c r="E943" s="67">
        <v>2</v>
      </c>
      <c r="F943" s="65" t="s">
        <v>285</v>
      </c>
      <c r="G943" s="66">
        <v>46303</v>
      </c>
      <c r="H943">
        <v>40521845</v>
      </c>
      <c r="I943">
        <v>10</v>
      </c>
      <c r="J943" s="65" t="s">
        <v>2016</v>
      </c>
      <c r="K943" s="65" t="s">
        <v>371</v>
      </c>
      <c r="L943" s="66">
        <v>46303</v>
      </c>
      <c r="M943" s="65" t="s">
        <v>287</v>
      </c>
      <c r="N943" s="65" t="s">
        <v>793</v>
      </c>
      <c r="O943" s="65" t="s">
        <v>306</v>
      </c>
      <c r="P943" s="66">
        <v>46305</v>
      </c>
      <c r="Q943" s="31">
        <f t="shared" si="28"/>
        <v>1290</v>
      </c>
      <c r="R943" s="31">
        <f t="shared" si="29"/>
        <v>1410</v>
      </c>
      <c r="S943" s="29">
        <f>IF($Q943&lt;Parâmetros!$E$19,$G943-1,$G943)</f>
        <v>46303</v>
      </c>
    </row>
    <row r="944" spans="1:19" ht="15" customHeight="1" x14ac:dyDescent="0.25">
      <c r="A944" s="116">
        <v>55420</v>
      </c>
      <c r="B944" s="65" t="s">
        <v>660</v>
      </c>
      <c r="C944" s="65" t="s">
        <v>72</v>
      </c>
      <c r="D944" s="66">
        <v>46304</v>
      </c>
      <c r="E944" s="67">
        <v>7.67</v>
      </c>
      <c r="F944" s="65" t="s">
        <v>285</v>
      </c>
      <c r="G944" s="66">
        <v>46304</v>
      </c>
      <c r="H944">
        <v>40521845</v>
      </c>
      <c r="I944">
        <v>20</v>
      </c>
      <c r="J944" s="65" t="s">
        <v>1621</v>
      </c>
      <c r="K944" s="65" t="s">
        <v>1622</v>
      </c>
      <c r="L944" s="66">
        <v>46304</v>
      </c>
      <c r="M944" s="65" t="s">
        <v>287</v>
      </c>
      <c r="N944" s="65" t="s">
        <v>793</v>
      </c>
      <c r="O944" s="65" t="s">
        <v>289</v>
      </c>
      <c r="P944" s="66">
        <v>46304</v>
      </c>
      <c r="Q944" s="31">
        <f t="shared" si="28"/>
        <v>927</v>
      </c>
      <c r="R944" s="31">
        <f t="shared" si="29"/>
        <v>1387</v>
      </c>
      <c r="S944" s="29">
        <f>IF($Q944&lt;Parâmetros!$E$19,$G944-1,$G944)</f>
        <v>46304</v>
      </c>
    </row>
    <row r="945" spans="1:19" ht="15" customHeight="1" x14ac:dyDescent="0.25">
      <c r="A945" s="116">
        <v>55420</v>
      </c>
      <c r="B945" s="65" t="s">
        <v>660</v>
      </c>
      <c r="C945" s="65" t="s">
        <v>72</v>
      </c>
      <c r="D945" s="66">
        <v>46306</v>
      </c>
      <c r="E945" s="67">
        <v>6.99</v>
      </c>
      <c r="F945" s="65" t="s">
        <v>285</v>
      </c>
      <c r="G945" s="66">
        <v>46306</v>
      </c>
      <c r="H945">
        <v>40521845</v>
      </c>
      <c r="I945">
        <v>20</v>
      </c>
      <c r="J945" s="65" t="s">
        <v>2078</v>
      </c>
      <c r="K945" s="65" t="s">
        <v>2079</v>
      </c>
      <c r="L945" s="66">
        <v>46306</v>
      </c>
      <c r="M945" s="65" t="s">
        <v>287</v>
      </c>
      <c r="N945" s="65" t="s">
        <v>793</v>
      </c>
      <c r="O945" s="65" t="s">
        <v>289</v>
      </c>
      <c r="P945" s="66">
        <v>46306</v>
      </c>
      <c r="Q945" s="31">
        <f t="shared" si="28"/>
        <v>955</v>
      </c>
      <c r="R945" s="31">
        <f t="shared" si="29"/>
        <v>1375</v>
      </c>
      <c r="S945" s="29">
        <f>IF($Q945&lt;Parâmetros!$E$19,$G945-1,$G945)</f>
        <v>46306</v>
      </c>
    </row>
    <row r="946" spans="1:19" ht="15" customHeight="1" x14ac:dyDescent="0.25">
      <c r="A946" s="116">
        <v>55420</v>
      </c>
      <c r="B946" s="65" t="s">
        <v>660</v>
      </c>
      <c r="C946" s="65" t="s">
        <v>72</v>
      </c>
      <c r="D946" s="66">
        <v>46307</v>
      </c>
      <c r="E946" s="67">
        <v>0.47</v>
      </c>
      <c r="F946" s="65" t="s">
        <v>285</v>
      </c>
      <c r="G946" s="66">
        <v>46307</v>
      </c>
      <c r="H946">
        <v>40494418</v>
      </c>
      <c r="I946">
        <v>10</v>
      </c>
      <c r="J946" s="65" t="s">
        <v>2397</v>
      </c>
      <c r="K946" s="65" t="s">
        <v>2398</v>
      </c>
      <c r="L946" s="66">
        <v>46307</v>
      </c>
      <c r="M946" s="65" t="s">
        <v>315</v>
      </c>
      <c r="N946">
        <v>4000475</v>
      </c>
      <c r="O946" s="65" t="s">
        <v>289</v>
      </c>
      <c r="P946" s="66">
        <v>46307</v>
      </c>
      <c r="Q946" s="31">
        <f t="shared" si="28"/>
        <v>932</v>
      </c>
      <c r="R946" s="31">
        <f t="shared" si="29"/>
        <v>960</v>
      </c>
      <c r="S946" s="29">
        <f>IF($Q946&lt;Parâmetros!$E$19,$G946-1,$G946)</f>
        <v>46307</v>
      </c>
    </row>
    <row r="947" spans="1:19" ht="15" customHeight="1" x14ac:dyDescent="0.25">
      <c r="A947" s="116">
        <v>55420</v>
      </c>
      <c r="B947" s="65" t="s">
        <v>660</v>
      </c>
      <c r="C947" s="65" t="s">
        <v>72</v>
      </c>
      <c r="D947" s="66">
        <v>46307</v>
      </c>
      <c r="E947" s="67">
        <v>0.62</v>
      </c>
      <c r="F947" s="65" t="s">
        <v>285</v>
      </c>
      <c r="G947" s="66">
        <v>46307</v>
      </c>
      <c r="H947">
        <v>40494418</v>
      </c>
      <c r="I947">
        <v>10</v>
      </c>
      <c r="J947" s="65" t="s">
        <v>2399</v>
      </c>
      <c r="K947" s="65" t="s">
        <v>2400</v>
      </c>
      <c r="L947" s="66">
        <v>46307</v>
      </c>
      <c r="M947" s="65" t="s">
        <v>315</v>
      </c>
      <c r="N947">
        <v>4000475</v>
      </c>
      <c r="O947" s="65" t="s">
        <v>289</v>
      </c>
      <c r="P947" s="66">
        <v>46307</v>
      </c>
      <c r="Q947" s="31">
        <f t="shared" si="28"/>
        <v>944</v>
      </c>
      <c r="R947" s="31">
        <f t="shared" si="29"/>
        <v>981</v>
      </c>
      <c r="S947" s="29">
        <f>IF($Q947&lt;Parâmetros!$E$19,$G947-1,$G947)</f>
        <v>46307</v>
      </c>
    </row>
    <row r="948" spans="1:19" ht="15" customHeight="1" x14ac:dyDescent="0.25">
      <c r="A948" s="116">
        <v>55420</v>
      </c>
      <c r="B948" s="65" t="s">
        <v>660</v>
      </c>
      <c r="C948" s="65" t="s">
        <v>72</v>
      </c>
      <c r="D948" s="66">
        <v>46307</v>
      </c>
      <c r="E948" s="67">
        <v>-0.62</v>
      </c>
      <c r="F948" s="65" t="s">
        <v>285</v>
      </c>
      <c r="G948" s="66">
        <v>46307</v>
      </c>
      <c r="H948">
        <v>40494418</v>
      </c>
      <c r="I948">
        <v>10</v>
      </c>
      <c r="J948" s="65" t="s">
        <v>2399</v>
      </c>
      <c r="K948" s="65" t="s">
        <v>2400</v>
      </c>
      <c r="L948" s="66">
        <v>46307</v>
      </c>
      <c r="M948" s="65" t="s">
        <v>315</v>
      </c>
      <c r="N948">
        <v>4000475</v>
      </c>
      <c r="O948" s="65" t="s">
        <v>289</v>
      </c>
      <c r="P948" s="66">
        <v>46307</v>
      </c>
      <c r="Q948" s="31">
        <f t="shared" si="28"/>
        <v>944</v>
      </c>
      <c r="R948" s="31">
        <f t="shared" si="29"/>
        <v>981</v>
      </c>
      <c r="S948" s="29">
        <f>IF($Q948&lt;Parâmetros!$E$19,$G948-1,$G948)</f>
        <v>46307</v>
      </c>
    </row>
    <row r="949" spans="1:19" ht="15" customHeight="1" x14ac:dyDescent="0.25">
      <c r="A949" s="116">
        <v>55420</v>
      </c>
      <c r="B949" s="65" t="s">
        <v>660</v>
      </c>
      <c r="C949" s="65" t="s">
        <v>72</v>
      </c>
      <c r="D949" s="66">
        <v>46307</v>
      </c>
      <c r="E949" s="67">
        <v>3.5</v>
      </c>
      <c r="F949" s="65" t="s">
        <v>285</v>
      </c>
      <c r="G949" s="66">
        <v>46307</v>
      </c>
      <c r="H949">
        <v>40494418</v>
      </c>
      <c r="I949">
        <v>20</v>
      </c>
      <c r="J949" s="65" t="s">
        <v>2401</v>
      </c>
      <c r="K949" s="65" t="s">
        <v>2402</v>
      </c>
      <c r="L949" s="66">
        <v>46307</v>
      </c>
      <c r="M949" s="65" t="s">
        <v>315</v>
      </c>
      <c r="N949">
        <v>4000475</v>
      </c>
      <c r="O949" s="65" t="s">
        <v>289</v>
      </c>
      <c r="P949" s="66">
        <v>46307</v>
      </c>
      <c r="Q949" s="31">
        <f t="shared" si="28"/>
        <v>963</v>
      </c>
      <c r="R949" s="31">
        <f t="shared" si="29"/>
        <v>1173</v>
      </c>
      <c r="S949" s="29">
        <f>IF($Q949&lt;Parâmetros!$E$19,$G949-1,$G949)</f>
        <v>46307</v>
      </c>
    </row>
    <row r="950" spans="1:19" ht="15" customHeight="1" x14ac:dyDescent="0.25">
      <c r="A950" s="116">
        <v>55420</v>
      </c>
      <c r="B950" s="65" t="s">
        <v>660</v>
      </c>
      <c r="C950" s="65" t="s">
        <v>72</v>
      </c>
      <c r="D950" s="66">
        <v>46307</v>
      </c>
      <c r="E950" s="67">
        <v>-3.5</v>
      </c>
      <c r="F950" s="65" t="s">
        <v>285</v>
      </c>
      <c r="G950" s="66">
        <v>46307</v>
      </c>
      <c r="H950">
        <v>40494418</v>
      </c>
      <c r="I950">
        <v>20</v>
      </c>
      <c r="J950" s="65" t="s">
        <v>2401</v>
      </c>
      <c r="K950" s="65" t="s">
        <v>2402</v>
      </c>
      <c r="L950" s="66">
        <v>46307</v>
      </c>
      <c r="M950" s="65" t="s">
        <v>315</v>
      </c>
      <c r="N950">
        <v>4000475</v>
      </c>
      <c r="O950" s="65" t="s">
        <v>289</v>
      </c>
      <c r="P950" s="66">
        <v>46307</v>
      </c>
      <c r="Q950" s="31">
        <f t="shared" si="28"/>
        <v>963</v>
      </c>
      <c r="R950" s="31">
        <f t="shared" si="29"/>
        <v>1173</v>
      </c>
      <c r="S950" s="29">
        <f>IF($Q950&lt;Parâmetros!$E$19,$G950-1,$G950)</f>
        <v>46307</v>
      </c>
    </row>
    <row r="951" spans="1:19" ht="15" customHeight="1" x14ac:dyDescent="0.25">
      <c r="A951" s="116">
        <v>55420</v>
      </c>
      <c r="B951" s="65" t="s">
        <v>660</v>
      </c>
      <c r="C951" s="65" t="s">
        <v>72</v>
      </c>
      <c r="D951" s="66">
        <v>46307</v>
      </c>
      <c r="E951" s="67">
        <v>3.16</v>
      </c>
      <c r="F951" s="65" t="s">
        <v>285</v>
      </c>
      <c r="G951" s="66">
        <v>46307</v>
      </c>
      <c r="H951">
        <v>40494418</v>
      </c>
      <c r="I951">
        <v>20</v>
      </c>
      <c r="J951" s="65" t="s">
        <v>1138</v>
      </c>
      <c r="K951" s="65" t="s">
        <v>2403</v>
      </c>
      <c r="L951" s="66">
        <v>46307</v>
      </c>
      <c r="M951" s="65" t="s">
        <v>315</v>
      </c>
      <c r="N951">
        <v>4000475</v>
      </c>
      <c r="O951" s="65" t="s">
        <v>289</v>
      </c>
      <c r="P951" s="66">
        <v>46307</v>
      </c>
      <c r="Q951" s="31">
        <f t="shared" si="28"/>
        <v>981</v>
      </c>
      <c r="R951" s="31">
        <f t="shared" si="29"/>
        <v>1171</v>
      </c>
      <c r="S951" s="29">
        <f>IF($Q951&lt;Parâmetros!$E$19,$G951-1,$G951)</f>
        <v>46307</v>
      </c>
    </row>
    <row r="952" spans="1:19" ht="15" customHeight="1" x14ac:dyDescent="0.25">
      <c r="A952" s="116">
        <v>55420</v>
      </c>
      <c r="B952" s="65" t="s">
        <v>660</v>
      </c>
      <c r="C952" s="65" t="s">
        <v>72</v>
      </c>
      <c r="D952" s="66">
        <v>46307</v>
      </c>
      <c r="E952" s="67">
        <v>-3.16</v>
      </c>
      <c r="F952" s="65" t="s">
        <v>285</v>
      </c>
      <c r="G952" s="66">
        <v>46307</v>
      </c>
      <c r="H952">
        <v>40494418</v>
      </c>
      <c r="I952">
        <v>20</v>
      </c>
      <c r="J952" s="65" t="s">
        <v>1138</v>
      </c>
      <c r="K952" s="65" t="s">
        <v>2403</v>
      </c>
      <c r="L952" s="66">
        <v>46307</v>
      </c>
      <c r="M952" s="65" t="s">
        <v>315</v>
      </c>
      <c r="N952">
        <v>4000475</v>
      </c>
      <c r="O952" s="65" t="s">
        <v>289</v>
      </c>
      <c r="P952" s="66">
        <v>46307</v>
      </c>
      <c r="Q952" s="31">
        <f t="shared" si="28"/>
        <v>981</v>
      </c>
      <c r="R952" s="31">
        <f t="shared" si="29"/>
        <v>1171</v>
      </c>
      <c r="S952" s="29">
        <f>IF($Q952&lt;Parâmetros!$E$19,$G952-1,$G952)</f>
        <v>46307</v>
      </c>
    </row>
    <row r="953" spans="1:19" ht="15" customHeight="1" x14ac:dyDescent="0.25">
      <c r="A953" s="116">
        <v>55420</v>
      </c>
      <c r="B953" s="65" t="s">
        <v>660</v>
      </c>
      <c r="C953" s="65" t="s">
        <v>72</v>
      </c>
      <c r="D953" s="66">
        <v>46307</v>
      </c>
      <c r="E953" s="67">
        <v>0.47</v>
      </c>
      <c r="F953" s="65" t="s">
        <v>285</v>
      </c>
      <c r="G953" s="66">
        <v>46307</v>
      </c>
      <c r="H953">
        <v>40494418</v>
      </c>
      <c r="I953">
        <v>20</v>
      </c>
      <c r="J953" s="65" t="s">
        <v>2404</v>
      </c>
      <c r="K953" s="65" t="s">
        <v>2405</v>
      </c>
      <c r="L953" s="66">
        <v>46307</v>
      </c>
      <c r="M953" s="65" t="s">
        <v>315</v>
      </c>
      <c r="N953">
        <v>4000475</v>
      </c>
      <c r="O953" s="65" t="s">
        <v>289</v>
      </c>
      <c r="P953" s="66">
        <v>46307</v>
      </c>
      <c r="Q953" s="31">
        <f t="shared" si="28"/>
        <v>992</v>
      </c>
      <c r="R953" s="31">
        <f t="shared" si="29"/>
        <v>1020</v>
      </c>
      <c r="S953" s="29">
        <f>IF($Q953&lt;Parâmetros!$E$19,$G953-1,$G953)</f>
        <v>46307</v>
      </c>
    </row>
    <row r="954" spans="1:19" ht="15" customHeight="1" x14ac:dyDescent="0.25">
      <c r="A954" s="116">
        <v>55420</v>
      </c>
      <c r="B954" s="65" t="s">
        <v>660</v>
      </c>
      <c r="C954" s="65" t="s">
        <v>72</v>
      </c>
      <c r="D954" s="66">
        <v>46307</v>
      </c>
      <c r="E954" s="67">
        <v>2.78</v>
      </c>
      <c r="F954" s="65" t="s">
        <v>285</v>
      </c>
      <c r="G954" s="66">
        <v>46307</v>
      </c>
      <c r="H954">
        <v>40520166</v>
      </c>
      <c r="I954">
        <v>10</v>
      </c>
      <c r="J954" s="65" t="s">
        <v>2406</v>
      </c>
      <c r="K954" s="65" t="s">
        <v>2407</v>
      </c>
      <c r="L954" s="66">
        <v>46307</v>
      </c>
      <c r="M954" s="65" t="s">
        <v>287</v>
      </c>
      <c r="N954">
        <v>3010336</v>
      </c>
      <c r="O954" s="65" t="s">
        <v>289</v>
      </c>
      <c r="P954" s="66">
        <v>46307</v>
      </c>
      <c r="Q954" s="31">
        <f t="shared" si="28"/>
        <v>1000</v>
      </c>
      <c r="R954" s="31">
        <f t="shared" si="29"/>
        <v>1167</v>
      </c>
      <c r="S954" s="29">
        <f>IF($Q954&lt;Parâmetros!$E$19,$G954-1,$G954)</f>
        <v>46307</v>
      </c>
    </row>
    <row r="955" spans="1:19" ht="15" customHeight="1" x14ac:dyDescent="0.25">
      <c r="A955" s="116">
        <v>55420</v>
      </c>
      <c r="B955" s="65" t="s">
        <v>660</v>
      </c>
      <c r="C955" s="65" t="s">
        <v>72</v>
      </c>
      <c r="D955" s="66">
        <v>46307</v>
      </c>
      <c r="E955" s="67">
        <v>-2.78</v>
      </c>
      <c r="F955" s="65" t="s">
        <v>285</v>
      </c>
      <c r="G955" s="66">
        <v>46307</v>
      </c>
      <c r="H955">
        <v>40520166</v>
      </c>
      <c r="I955">
        <v>10</v>
      </c>
      <c r="J955" s="65" t="s">
        <v>2406</v>
      </c>
      <c r="K955" s="65" t="s">
        <v>2407</v>
      </c>
      <c r="L955" s="66">
        <v>46307</v>
      </c>
      <c r="M955" s="65" t="s">
        <v>287</v>
      </c>
      <c r="N955">
        <v>3010336</v>
      </c>
      <c r="O955" s="65" t="s">
        <v>289</v>
      </c>
      <c r="P955" s="66">
        <v>46307</v>
      </c>
      <c r="Q955" s="31">
        <f t="shared" si="28"/>
        <v>1000</v>
      </c>
      <c r="R955" s="31">
        <f t="shared" si="29"/>
        <v>1167</v>
      </c>
      <c r="S955" s="29">
        <f>IF($Q955&lt;Parâmetros!$E$19,$G955-1,$G955)</f>
        <v>46307</v>
      </c>
    </row>
    <row r="956" spans="1:19" ht="15" customHeight="1" x14ac:dyDescent="0.25">
      <c r="A956" s="116">
        <v>55420</v>
      </c>
      <c r="B956" s="65" t="s">
        <v>660</v>
      </c>
      <c r="C956" s="65" t="s">
        <v>72</v>
      </c>
      <c r="D956" s="66">
        <v>46307</v>
      </c>
      <c r="E956" s="67">
        <v>2.59</v>
      </c>
      <c r="F956" s="65" t="s">
        <v>285</v>
      </c>
      <c r="G956" s="66">
        <v>46307</v>
      </c>
      <c r="H956">
        <v>40520166</v>
      </c>
      <c r="I956">
        <v>10</v>
      </c>
      <c r="J956" s="65" t="s">
        <v>2408</v>
      </c>
      <c r="K956" s="65" t="s">
        <v>2409</v>
      </c>
      <c r="L956" s="66">
        <v>46307</v>
      </c>
      <c r="M956" s="65" t="s">
        <v>287</v>
      </c>
      <c r="N956">
        <v>3010336</v>
      </c>
      <c r="O956" s="65" t="s">
        <v>289</v>
      </c>
      <c r="P956" s="66">
        <v>46307</v>
      </c>
      <c r="Q956" s="31">
        <f t="shared" si="28"/>
        <v>1023</v>
      </c>
      <c r="R956" s="31">
        <f t="shared" si="29"/>
        <v>1178</v>
      </c>
      <c r="S956" s="29">
        <f>IF($Q956&lt;Parâmetros!$E$19,$G956-1,$G956)</f>
        <v>46307</v>
      </c>
    </row>
    <row r="957" spans="1:19" ht="15" customHeight="1" x14ac:dyDescent="0.25">
      <c r="A957" s="116">
        <v>55420</v>
      </c>
      <c r="B957" s="65" t="s">
        <v>660</v>
      </c>
      <c r="C957" s="65" t="s">
        <v>72</v>
      </c>
      <c r="D957" s="66">
        <v>46307</v>
      </c>
      <c r="E957" s="67">
        <v>0.5</v>
      </c>
      <c r="F957" s="65" t="s">
        <v>285</v>
      </c>
      <c r="G957" s="66">
        <v>46307</v>
      </c>
      <c r="H957">
        <v>40523750</v>
      </c>
      <c r="I957">
        <v>10</v>
      </c>
      <c r="J957" s="65" t="s">
        <v>2410</v>
      </c>
      <c r="K957" s="65" t="s">
        <v>2411</v>
      </c>
      <c r="L957" s="66">
        <v>46307</v>
      </c>
      <c r="M957" s="65" t="s">
        <v>315</v>
      </c>
      <c r="N957">
        <v>3010390</v>
      </c>
      <c r="O957" s="65" t="s">
        <v>289</v>
      </c>
      <c r="P957" s="66">
        <v>46307</v>
      </c>
      <c r="Q957" s="31">
        <f t="shared" si="28"/>
        <v>1178</v>
      </c>
      <c r="R957" s="31">
        <f t="shared" si="29"/>
        <v>1208</v>
      </c>
      <c r="S957" s="29">
        <f>IF($Q957&lt;Parâmetros!$E$19,$G957-1,$G957)</f>
        <v>46307</v>
      </c>
    </row>
    <row r="958" spans="1:19" ht="15" customHeight="1" x14ac:dyDescent="0.25">
      <c r="A958" s="116">
        <v>55420</v>
      </c>
      <c r="B958" s="65" t="s">
        <v>660</v>
      </c>
      <c r="C958" s="65" t="s">
        <v>72</v>
      </c>
      <c r="D958" s="66">
        <v>46307</v>
      </c>
      <c r="E958" s="67">
        <v>0.47</v>
      </c>
      <c r="F958" s="65" t="s">
        <v>285</v>
      </c>
      <c r="G958" s="66">
        <v>46307</v>
      </c>
      <c r="H958">
        <v>40525159</v>
      </c>
      <c r="I958">
        <v>10</v>
      </c>
      <c r="J958" s="65" t="s">
        <v>2412</v>
      </c>
      <c r="K958" s="65" t="s">
        <v>2413</v>
      </c>
      <c r="L958" s="66">
        <v>46307</v>
      </c>
      <c r="M958" s="65" t="s">
        <v>315</v>
      </c>
      <c r="N958">
        <v>3010404</v>
      </c>
      <c r="O958" s="65" t="s">
        <v>289</v>
      </c>
      <c r="P958" s="66">
        <v>46307</v>
      </c>
      <c r="Q958" s="31">
        <f t="shared" si="28"/>
        <v>1209</v>
      </c>
      <c r="R958" s="31">
        <f t="shared" si="29"/>
        <v>1237</v>
      </c>
      <c r="S958" s="29">
        <f>IF($Q958&lt;Parâmetros!$E$19,$G958-1,$G958)</f>
        <v>46307</v>
      </c>
    </row>
    <row r="959" spans="1:19" ht="15" customHeight="1" x14ac:dyDescent="0.25">
      <c r="A959" s="116">
        <v>55420</v>
      </c>
      <c r="B959" s="65" t="s">
        <v>660</v>
      </c>
      <c r="C959" s="65" t="s">
        <v>72</v>
      </c>
      <c r="D959" s="66">
        <v>46307</v>
      </c>
      <c r="E959" s="67">
        <v>0.57999999999999996</v>
      </c>
      <c r="F959" s="65" t="s">
        <v>285</v>
      </c>
      <c r="G959" s="66">
        <v>46307</v>
      </c>
      <c r="H959">
        <v>40525161</v>
      </c>
      <c r="I959">
        <v>10</v>
      </c>
      <c r="J959" s="65" t="s">
        <v>2414</v>
      </c>
      <c r="K959" s="65" t="s">
        <v>2415</v>
      </c>
      <c r="L959" s="66">
        <v>46307</v>
      </c>
      <c r="M959" s="65" t="s">
        <v>315</v>
      </c>
      <c r="N959">
        <v>3003118</v>
      </c>
      <c r="O959" s="65" t="s">
        <v>289</v>
      </c>
      <c r="P959" s="66">
        <v>46307</v>
      </c>
      <c r="Q959" s="31">
        <f t="shared" si="28"/>
        <v>1238</v>
      </c>
      <c r="R959" s="31">
        <f t="shared" si="29"/>
        <v>1273</v>
      </c>
      <c r="S959" s="29">
        <f>IF($Q959&lt;Parâmetros!$E$19,$G959-1,$G959)</f>
        <v>46307</v>
      </c>
    </row>
    <row r="960" spans="1:19" ht="15" customHeight="1" x14ac:dyDescent="0.25">
      <c r="A960" s="116">
        <v>55420</v>
      </c>
      <c r="B960" s="65" t="s">
        <v>660</v>
      </c>
      <c r="C960" s="65" t="s">
        <v>72</v>
      </c>
      <c r="D960" s="66">
        <v>46307</v>
      </c>
      <c r="E960" s="67">
        <v>0.46</v>
      </c>
      <c r="F960" s="65" t="s">
        <v>285</v>
      </c>
      <c r="G960" s="66">
        <v>46307</v>
      </c>
      <c r="H960">
        <v>40525162</v>
      </c>
      <c r="I960">
        <v>10</v>
      </c>
      <c r="J960" s="65" t="s">
        <v>2416</v>
      </c>
      <c r="K960" s="65" t="s">
        <v>2417</v>
      </c>
      <c r="L960" s="66">
        <v>46307</v>
      </c>
      <c r="M960" s="65" t="s">
        <v>315</v>
      </c>
      <c r="N960">
        <v>3010292</v>
      </c>
      <c r="O960" s="65" t="s">
        <v>289</v>
      </c>
      <c r="P960" s="66">
        <v>46307</v>
      </c>
      <c r="Q960" s="31">
        <f t="shared" ref="Q960:Q1023" si="30">IFERROR(VALUE(LEFT($J960,2))*60+VALUE(MID($J960,4,2)),9999)</f>
        <v>1273</v>
      </c>
      <c r="R960" s="31">
        <f t="shared" ref="R960:R1023" si="31">IFERROR(VALUE(LEFT($K960,2))*60+VALUE(MID($K960,4,2)),"")</f>
        <v>1301</v>
      </c>
      <c r="S960" s="29">
        <f>IF($Q960&lt;Parâmetros!$E$19,$G960-1,$G960)</f>
        <v>46307</v>
      </c>
    </row>
    <row r="961" spans="1:19" ht="15" customHeight="1" x14ac:dyDescent="0.25">
      <c r="A961" s="116">
        <v>55420</v>
      </c>
      <c r="B961" s="65" t="s">
        <v>660</v>
      </c>
      <c r="C961" s="65" t="s">
        <v>72</v>
      </c>
      <c r="D961" s="66">
        <v>46307</v>
      </c>
      <c r="E961" s="67">
        <v>0.35</v>
      </c>
      <c r="F961" s="65" t="s">
        <v>285</v>
      </c>
      <c r="G961" s="66">
        <v>46307</v>
      </c>
      <c r="H961">
        <v>40525163</v>
      </c>
      <c r="I961">
        <v>10</v>
      </c>
      <c r="J961" s="65" t="s">
        <v>2418</v>
      </c>
      <c r="K961" s="65" t="s">
        <v>2419</v>
      </c>
      <c r="L961" s="66">
        <v>46307</v>
      </c>
      <c r="M961" s="65" t="s">
        <v>315</v>
      </c>
      <c r="N961">
        <v>3010257</v>
      </c>
      <c r="O961" s="65" t="s">
        <v>289</v>
      </c>
      <c r="P961" s="66">
        <v>46307</v>
      </c>
      <c r="Q961" s="31">
        <f t="shared" si="30"/>
        <v>1302</v>
      </c>
      <c r="R961" s="31">
        <f t="shared" si="31"/>
        <v>1323</v>
      </c>
      <c r="S961" s="29">
        <f>IF($Q961&lt;Parâmetros!$E$19,$G961-1,$G961)</f>
        <v>46307</v>
      </c>
    </row>
    <row r="962" spans="1:19" ht="15" customHeight="1" x14ac:dyDescent="0.25">
      <c r="A962" s="116">
        <v>55420</v>
      </c>
      <c r="B962" s="65" t="s">
        <v>660</v>
      </c>
      <c r="C962" s="65" t="s">
        <v>72</v>
      </c>
      <c r="D962" s="66">
        <v>46307</v>
      </c>
      <c r="E962" s="67">
        <v>0.41</v>
      </c>
      <c r="F962" s="65" t="s">
        <v>285</v>
      </c>
      <c r="G962" s="66">
        <v>46307</v>
      </c>
      <c r="H962">
        <v>40525164</v>
      </c>
      <c r="I962">
        <v>10</v>
      </c>
      <c r="J962" s="65" t="s">
        <v>2420</v>
      </c>
      <c r="K962" s="65" t="s">
        <v>2421</v>
      </c>
      <c r="L962" s="66">
        <v>46307</v>
      </c>
      <c r="M962" s="65" t="s">
        <v>315</v>
      </c>
      <c r="N962">
        <v>3010258</v>
      </c>
      <c r="O962" s="65" t="s">
        <v>289</v>
      </c>
      <c r="P962" s="66">
        <v>46307</v>
      </c>
      <c r="Q962" s="31">
        <f t="shared" si="30"/>
        <v>1324</v>
      </c>
      <c r="R962" s="31">
        <f t="shared" si="31"/>
        <v>1348</v>
      </c>
      <c r="S962" s="29">
        <f>IF($Q962&lt;Parâmetros!$E$19,$G962-1,$G962)</f>
        <v>46307</v>
      </c>
    </row>
    <row r="963" spans="1:19" ht="15" customHeight="1" x14ac:dyDescent="0.25">
      <c r="A963" s="116">
        <v>55420</v>
      </c>
      <c r="B963" s="65" t="s">
        <v>660</v>
      </c>
      <c r="C963" s="65" t="s">
        <v>72</v>
      </c>
      <c r="D963" s="66">
        <v>46307</v>
      </c>
      <c r="E963" s="67">
        <v>0.68</v>
      </c>
      <c r="F963" s="65" t="s">
        <v>285</v>
      </c>
      <c r="G963" s="66">
        <v>46307</v>
      </c>
      <c r="H963">
        <v>40525165</v>
      </c>
      <c r="I963">
        <v>10</v>
      </c>
      <c r="J963" s="65" t="s">
        <v>2422</v>
      </c>
      <c r="K963" s="65" t="s">
        <v>2423</v>
      </c>
      <c r="L963" s="66">
        <v>46307</v>
      </c>
      <c r="M963" s="65" t="s">
        <v>315</v>
      </c>
      <c r="N963">
        <v>3010382</v>
      </c>
      <c r="O963" s="65" t="s">
        <v>289</v>
      </c>
      <c r="P963" s="66">
        <v>46307</v>
      </c>
      <c r="Q963" s="31">
        <f t="shared" si="30"/>
        <v>1349</v>
      </c>
      <c r="R963" s="31">
        <f t="shared" si="31"/>
        <v>1390</v>
      </c>
      <c r="S963" s="29">
        <f>IF($Q963&lt;Parâmetros!$E$19,$G963-1,$G963)</f>
        <v>46307</v>
      </c>
    </row>
    <row r="964" spans="1:19" ht="15" customHeight="1" x14ac:dyDescent="0.25">
      <c r="A964" s="116">
        <v>55541</v>
      </c>
      <c r="B964" s="65" t="s">
        <v>671</v>
      </c>
      <c r="C964" s="65" t="s">
        <v>74</v>
      </c>
      <c r="D964" s="66">
        <v>46302</v>
      </c>
      <c r="E964" s="67">
        <v>1</v>
      </c>
      <c r="F964" s="65" t="s">
        <v>285</v>
      </c>
      <c r="G964" s="66">
        <v>46300</v>
      </c>
      <c r="H964">
        <v>40521110</v>
      </c>
      <c r="I964">
        <v>10</v>
      </c>
      <c r="J964" s="65" t="s">
        <v>523</v>
      </c>
      <c r="K964" s="65" t="s">
        <v>320</v>
      </c>
      <c r="L964" s="66">
        <v>46300</v>
      </c>
      <c r="M964" s="65" t="s">
        <v>315</v>
      </c>
      <c r="N964" s="65" t="s">
        <v>793</v>
      </c>
      <c r="O964" s="65" t="s">
        <v>289</v>
      </c>
      <c r="P964" s="66">
        <v>46302</v>
      </c>
      <c r="Q964" s="31">
        <f t="shared" si="30"/>
        <v>440</v>
      </c>
      <c r="R964" s="31">
        <f t="shared" si="31"/>
        <v>500</v>
      </c>
      <c r="S964" s="29">
        <f>IF($Q964&lt;Parâmetros!$E$19,$G964-1,$G964)</f>
        <v>46300</v>
      </c>
    </row>
    <row r="965" spans="1:19" ht="15" customHeight="1" x14ac:dyDescent="0.25">
      <c r="A965" s="116">
        <v>55541</v>
      </c>
      <c r="B965" s="65" t="s">
        <v>671</v>
      </c>
      <c r="C965" s="65" t="s">
        <v>74</v>
      </c>
      <c r="D965" s="66">
        <v>46302</v>
      </c>
      <c r="E965" s="67">
        <v>1</v>
      </c>
      <c r="F965" s="65" t="s">
        <v>285</v>
      </c>
      <c r="G965" s="66">
        <v>46300</v>
      </c>
      <c r="H965">
        <v>40523161</v>
      </c>
      <c r="I965">
        <v>10</v>
      </c>
      <c r="J965" s="65" t="s">
        <v>624</v>
      </c>
      <c r="K965" s="65" t="s">
        <v>625</v>
      </c>
      <c r="L965" s="66">
        <v>46300</v>
      </c>
      <c r="M965" s="65" t="s">
        <v>287</v>
      </c>
      <c r="N965" s="65" t="s">
        <v>793</v>
      </c>
      <c r="O965" s="65" t="s">
        <v>289</v>
      </c>
      <c r="P965" s="66">
        <v>46302</v>
      </c>
      <c r="Q965" s="31">
        <f t="shared" si="30"/>
        <v>500</v>
      </c>
      <c r="R965" s="31">
        <f t="shared" si="31"/>
        <v>560</v>
      </c>
      <c r="S965" s="29">
        <f>IF($Q965&lt;Parâmetros!$E$19,$G965-1,$G965)</f>
        <v>46300</v>
      </c>
    </row>
    <row r="966" spans="1:19" ht="15" customHeight="1" x14ac:dyDescent="0.25">
      <c r="A966" s="116">
        <v>55541</v>
      </c>
      <c r="B966" s="65" t="s">
        <v>671</v>
      </c>
      <c r="C966" s="65" t="s">
        <v>74</v>
      </c>
      <c r="D966" s="66">
        <v>46302</v>
      </c>
      <c r="E966" s="67">
        <v>1</v>
      </c>
      <c r="F966" s="65" t="s">
        <v>285</v>
      </c>
      <c r="G966" s="66">
        <v>46300</v>
      </c>
      <c r="H966">
        <v>40523162</v>
      </c>
      <c r="I966">
        <v>10</v>
      </c>
      <c r="J966" s="65" t="s">
        <v>455</v>
      </c>
      <c r="K966" s="65" t="s">
        <v>626</v>
      </c>
      <c r="L966" s="66">
        <v>46300</v>
      </c>
      <c r="M966" s="65" t="s">
        <v>287</v>
      </c>
      <c r="N966" s="65" t="s">
        <v>793</v>
      </c>
      <c r="O966" s="65" t="s">
        <v>289</v>
      </c>
      <c r="P966" s="66">
        <v>46302</v>
      </c>
      <c r="Q966" s="31">
        <f t="shared" si="30"/>
        <v>560</v>
      </c>
      <c r="R966" s="31">
        <f t="shared" si="31"/>
        <v>620</v>
      </c>
      <c r="S966" s="29">
        <f>IF($Q966&lt;Parâmetros!$E$19,$G966-1,$G966)</f>
        <v>46300</v>
      </c>
    </row>
    <row r="967" spans="1:19" ht="15" customHeight="1" x14ac:dyDescent="0.25">
      <c r="A967" s="116">
        <v>55541</v>
      </c>
      <c r="B967" s="65" t="s">
        <v>671</v>
      </c>
      <c r="C967" s="65" t="s">
        <v>74</v>
      </c>
      <c r="D967" s="66">
        <v>46302</v>
      </c>
      <c r="E967" s="67">
        <v>0.67</v>
      </c>
      <c r="F967" s="65" t="s">
        <v>285</v>
      </c>
      <c r="G967" s="66">
        <v>46300</v>
      </c>
      <c r="H967">
        <v>40523163</v>
      </c>
      <c r="I967">
        <v>10</v>
      </c>
      <c r="J967" s="65" t="s">
        <v>526</v>
      </c>
      <c r="K967" s="65" t="s">
        <v>292</v>
      </c>
      <c r="L967" s="66">
        <v>46300</v>
      </c>
      <c r="M967" s="65" t="s">
        <v>287</v>
      </c>
      <c r="N967" s="65" t="s">
        <v>793</v>
      </c>
      <c r="O967" s="65" t="s">
        <v>289</v>
      </c>
      <c r="P967" s="66">
        <v>46302</v>
      </c>
      <c r="Q967" s="31">
        <f t="shared" si="30"/>
        <v>620</v>
      </c>
      <c r="R967" s="31">
        <f t="shared" si="31"/>
        <v>660</v>
      </c>
      <c r="S967" s="29">
        <f>IF($Q967&lt;Parâmetros!$E$19,$G967-1,$G967)</f>
        <v>46300</v>
      </c>
    </row>
    <row r="968" spans="1:19" ht="15" customHeight="1" x14ac:dyDescent="0.25">
      <c r="A968" s="116">
        <v>55541</v>
      </c>
      <c r="B968" s="65" t="s">
        <v>671</v>
      </c>
      <c r="C968" s="65" t="s">
        <v>74</v>
      </c>
      <c r="D968" s="66">
        <v>46302</v>
      </c>
      <c r="E968" s="67">
        <v>2.5</v>
      </c>
      <c r="F968" s="65" t="s">
        <v>285</v>
      </c>
      <c r="G968" s="66">
        <v>46300</v>
      </c>
      <c r="H968">
        <v>40523167</v>
      </c>
      <c r="I968">
        <v>10</v>
      </c>
      <c r="J968" s="65" t="s">
        <v>325</v>
      </c>
      <c r="K968" s="65" t="s">
        <v>331</v>
      </c>
      <c r="L968" s="66">
        <v>46300</v>
      </c>
      <c r="M968" s="65" t="s">
        <v>287</v>
      </c>
      <c r="N968" s="65" t="s">
        <v>793</v>
      </c>
      <c r="O968" s="65" t="s">
        <v>289</v>
      </c>
      <c r="P968" s="66">
        <v>46302</v>
      </c>
      <c r="Q968" s="31">
        <f t="shared" si="30"/>
        <v>720</v>
      </c>
      <c r="R968" s="31">
        <f t="shared" si="31"/>
        <v>870</v>
      </c>
      <c r="S968" s="29">
        <f>IF($Q968&lt;Parâmetros!$E$19,$G968-1,$G968)</f>
        <v>46300</v>
      </c>
    </row>
    <row r="969" spans="1:19" ht="15" customHeight="1" x14ac:dyDescent="0.25">
      <c r="A969" s="116">
        <v>55541</v>
      </c>
      <c r="B969" s="65" t="s">
        <v>671</v>
      </c>
      <c r="C969" s="65" t="s">
        <v>74</v>
      </c>
      <c r="D969" s="66">
        <v>46302</v>
      </c>
      <c r="E969" s="67">
        <v>1</v>
      </c>
      <c r="F969" s="65" t="s">
        <v>285</v>
      </c>
      <c r="G969" s="66">
        <v>46300</v>
      </c>
      <c r="H969">
        <v>40521051</v>
      </c>
      <c r="I969">
        <v>10</v>
      </c>
      <c r="J969" s="65" t="s">
        <v>713</v>
      </c>
      <c r="K969" s="65" t="s">
        <v>333</v>
      </c>
      <c r="L969" s="66">
        <v>46300</v>
      </c>
      <c r="M969" s="65" t="s">
        <v>315</v>
      </c>
      <c r="N969">
        <v>3004492</v>
      </c>
      <c r="O969" s="65" t="s">
        <v>289</v>
      </c>
      <c r="P969" s="66">
        <v>46302</v>
      </c>
      <c r="Q969" s="31">
        <f t="shared" si="30"/>
        <v>870</v>
      </c>
      <c r="R969" s="31">
        <f t="shared" si="31"/>
        <v>930</v>
      </c>
      <c r="S969" s="29">
        <f>IF($Q969&lt;Parâmetros!$E$19,$G969-1,$G969)</f>
        <v>46300</v>
      </c>
    </row>
    <row r="970" spans="1:19" ht="15" customHeight="1" x14ac:dyDescent="0.25">
      <c r="A970" s="116">
        <v>55541</v>
      </c>
      <c r="B970" s="65" t="s">
        <v>671</v>
      </c>
      <c r="C970" s="65" t="s">
        <v>74</v>
      </c>
      <c r="D970" s="66">
        <v>46302</v>
      </c>
      <c r="E970" s="67">
        <v>1</v>
      </c>
      <c r="F970" s="65" t="s">
        <v>285</v>
      </c>
      <c r="G970" s="66">
        <v>46301</v>
      </c>
      <c r="H970">
        <v>40521110</v>
      </c>
      <c r="I970">
        <v>10</v>
      </c>
      <c r="J970" s="65" t="s">
        <v>523</v>
      </c>
      <c r="K970" s="65" t="s">
        <v>320</v>
      </c>
      <c r="L970" s="66">
        <v>46301</v>
      </c>
      <c r="M970" s="65" t="s">
        <v>315</v>
      </c>
      <c r="N970" s="65" t="s">
        <v>793</v>
      </c>
      <c r="O970" s="65" t="s">
        <v>289</v>
      </c>
      <c r="P970" s="66">
        <v>46302</v>
      </c>
      <c r="Q970" s="31">
        <f t="shared" si="30"/>
        <v>440</v>
      </c>
      <c r="R970" s="31">
        <f t="shared" si="31"/>
        <v>500</v>
      </c>
      <c r="S970" s="29">
        <f>IF($Q970&lt;Parâmetros!$E$19,$G970-1,$G970)</f>
        <v>46301</v>
      </c>
    </row>
    <row r="971" spans="1:19" ht="15" customHeight="1" x14ac:dyDescent="0.25">
      <c r="A971" s="116">
        <v>55541</v>
      </c>
      <c r="B971" s="65" t="s">
        <v>671</v>
      </c>
      <c r="C971" s="65" t="s">
        <v>74</v>
      </c>
      <c r="D971" s="66">
        <v>46302</v>
      </c>
      <c r="E971" s="67">
        <v>1</v>
      </c>
      <c r="F971" s="65" t="s">
        <v>285</v>
      </c>
      <c r="G971" s="66">
        <v>46301</v>
      </c>
      <c r="H971">
        <v>40523159</v>
      </c>
      <c r="I971">
        <v>10</v>
      </c>
      <c r="J971" s="65" t="s">
        <v>624</v>
      </c>
      <c r="K971" s="65" t="s">
        <v>625</v>
      </c>
      <c r="L971" s="66">
        <v>46301</v>
      </c>
      <c r="M971" s="65" t="s">
        <v>287</v>
      </c>
      <c r="N971" s="65" t="s">
        <v>793</v>
      </c>
      <c r="O971" s="65" t="s">
        <v>289</v>
      </c>
      <c r="P971" s="66">
        <v>46302</v>
      </c>
      <c r="Q971" s="31">
        <f t="shared" si="30"/>
        <v>500</v>
      </c>
      <c r="R971" s="31">
        <f t="shared" si="31"/>
        <v>560</v>
      </c>
      <c r="S971" s="29">
        <f>IF($Q971&lt;Parâmetros!$E$19,$G971-1,$G971)</f>
        <v>46301</v>
      </c>
    </row>
    <row r="972" spans="1:19" ht="15" customHeight="1" x14ac:dyDescent="0.25">
      <c r="A972" s="116">
        <v>55541</v>
      </c>
      <c r="B972" s="65" t="s">
        <v>671</v>
      </c>
      <c r="C972" s="65" t="s">
        <v>74</v>
      </c>
      <c r="D972" s="66">
        <v>46302</v>
      </c>
      <c r="E972" s="67">
        <v>1.67</v>
      </c>
      <c r="F972" s="65" t="s">
        <v>285</v>
      </c>
      <c r="G972" s="66">
        <v>46301</v>
      </c>
      <c r="H972">
        <v>40523160</v>
      </c>
      <c r="I972">
        <v>10</v>
      </c>
      <c r="J972" s="65" t="s">
        <v>455</v>
      </c>
      <c r="K972" s="65" t="s">
        <v>292</v>
      </c>
      <c r="L972" s="66">
        <v>46301</v>
      </c>
      <c r="M972" s="65" t="s">
        <v>287</v>
      </c>
      <c r="N972" s="65" t="s">
        <v>793</v>
      </c>
      <c r="O972" s="65" t="s">
        <v>289</v>
      </c>
      <c r="P972" s="66">
        <v>46302</v>
      </c>
      <c r="Q972" s="31">
        <f t="shared" si="30"/>
        <v>560</v>
      </c>
      <c r="R972" s="31">
        <f t="shared" si="31"/>
        <v>660</v>
      </c>
      <c r="S972" s="29">
        <f>IF($Q972&lt;Parâmetros!$E$19,$G972-1,$G972)</f>
        <v>46301</v>
      </c>
    </row>
    <row r="973" spans="1:19" ht="15" customHeight="1" x14ac:dyDescent="0.25">
      <c r="A973" s="116">
        <v>55541</v>
      </c>
      <c r="B973" s="65" t="s">
        <v>671</v>
      </c>
      <c r="C973" s="65" t="s">
        <v>74</v>
      </c>
      <c r="D973" s="66">
        <v>46302</v>
      </c>
      <c r="E973" s="67">
        <v>1</v>
      </c>
      <c r="F973" s="65" t="s">
        <v>285</v>
      </c>
      <c r="G973" s="66">
        <v>46301</v>
      </c>
      <c r="H973">
        <v>40523163</v>
      </c>
      <c r="I973">
        <v>10</v>
      </c>
      <c r="J973" s="65" t="s">
        <v>325</v>
      </c>
      <c r="K973" s="65" t="s">
        <v>327</v>
      </c>
      <c r="L973" s="66">
        <v>46301</v>
      </c>
      <c r="M973" s="65" t="s">
        <v>287</v>
      </c>
      <c r="N973" s="65" t="s">
        <v>793</v>
      </c>
      <c r="O973" s="65" t="s">
        <v>289</v>
      </c>
      <c r="P973" s="66">
        <v>46302</v>
      </c>
      <c r="Q973" s="31">
        <f t="shared" si="30"/>
        <v>720</v>
      </c>
      <c r="R973" s="31">
        <f t="shared" si="31"/>
        <v>780</v>
      </c>
      <c r="S973" s="29">
        <f>IF($Q973&lt;Parâmetros!$E$19,$G973-1,$G973)</f>
        <v>46301</v>
      </c>
    </row>
    <row r="974" spans="1:19" ht="15" customHeight="1" x14ac:dyDescent="0.25">
      <c r="A974" s="116">
        <v>55541</v>
      </c>
      <c r="B974" s="65" t="s">
        <v>671</v>
      </c>
      <c r="C974" s="65" t="s">
        <v>74</v>
      </c>
      <c r="D974" s="66">
        <v>46302</v>
      </c>
      <c r="E974" s="67">
        <v>2.5</v>
      </c>
      <c r="F974" s="65" t="s">
        <v>285</v>
      </c>
      <c r="G974" s="66">
        <v>46301</v>
      </c>
      <c r="H974">
        <v>40523165</v>
      </c>
      <c r="I974">
        <v>10</v>
      </c>
      <c r="J974" s="65" t="s">
        <v>621</v>
      </c>
      <c r="K974" s="65" t="s">
        <v>333</v>
      </c>
      <c r="L974" s="66">
        <v>46301</v>
      </c>
      <c r="M974" s="65" t="s">
        <v>287</v>
      </c>
      <c r="N974" s="65" t="s">
        <v>793</v>
      </c>
      <c r="O974" s="65" t="s">
        <v>289</v>
      </c>
      <c r="P974" s="66">
        <v>46302</v>
      </c>
      <c r="Q974" s="31">
        <f t="shared" si="30"/>
        <v>780</v>
      </c>
      <c r="R974" s="31">
        <f t="shared" si="31"/>
        <v>930</v>
      </c>
      <c r="S974" s="29">
        <f>IF($Q974&lt;Parâmetros!$E$19,$G974-1,$G974)</f>
        <v>46301</v>
      </c>
    </row>
    <row r="975" spans="1:19" ht="15" customHeight="1" x14ac:dyDescent="0.25">
      <c r="A975" s="116">
        <v>55541</v>
      </c>
      <c r="B975" s="65" t="s">
        <v>671</v>
      </c>
      <c r="C975" s="65" t="s">
        <v>74</v>
      </c>
      <c r="D975" s="66">
        <v>46302</v>
      </c>
      <c r="E975" s="67">
        <v>1</v>
      </c>
      <c r="F975" s="65" t="s">
        <v>285</v>
      </c>
      <c r="G975" s="66">
        <v>46302</v>
      </c>
      <c r="H975">
        <v>40521113</v>
      </c>
      <c r="I975">
        <v>10</v>
      </c>
      <c r="J975" s="65" t="s">
        <v>523</v>
      </c>
      <c r="K975" s="65" t="s">
        <v>320</v>
      </c>
      <c r="L975" s="66">
        <v>46302</v>
      </c>
      <c r="M975" s="65" t="s">
        <v>315</v>
      </c>
      <c r="N975" s="65" t="s">
        <v>793</v>
      </c>
      <c r="O975" s="65" t="s">
        <v>289</v>
      </c>
      <c r="P975" s="66">
        <v>46302</v>
      </c>
      <c r="Q975" s="31">
        <f t="shared" si="30"/>
        <v>440</v>
      </c>
      <c r="R975" s="31">
        <f t="shared" si="31"/>
        <v>500</v>
      </c>
      <c r="S975" s="29">
        <f>IF($Q975&lt;Parâmetros!$E$19,$G975-1,$G975)</f>
        <v>46302</v>
      </c>
    </row>
    <row r="976" spans="1:19" ht="15" customHeight="1" x14ac:dyDescent="0.25">
      <c r="A976" s="116">
        <v>55541</v>
      </c>
      <c r="B976" s="65" t="s">
        <v>671</v>
      </c>
      <c r="C976" s="65" t="s">
        <v>74</v>
      </c>
      <c r="D976" s="66">
        <v>46302</v>
      </c>
      <c r="E976" s="67">
        <v>1.67</v>
      </c>
      <c r="F976" s="65" t="s">
        <v>285</v>
      </c>
      <c r="G976" s="66">
        <v>46302</v>
      </c>
      <c r="H976">
        <v>40523166</v>
      </c>
      <c r="I976">
        <v>10</v>
      </c>
      <c r="J976" s="65" t="s">
        <v>624</v>
      </c>
      <c r="K976" s="65" t="s">
        <v>318</v>
      </c>
      <c r="L976" s="66">
        <v>46302</v>
      </c>
      <c r="M976" s="65" t="s">
        <v>287</v>
      </c>
      <c r="N976" s="65" t="s">
        <v>793</v>
      </c>
      <c r="O976" s="65" t="s">
        <v>289</v>
      </c>
      <c r="P976" s="66">
        <v>46302</v>
      </c>
      <c r="Q976" s="31">
        <f t="shared" si="30"/>
        <v>500</v>
      </c>
      <c r="R976" s="31">
        <f t="shared" si="31"/>
        <v>600</v>
      </c>
      <c r="S976" s="29">
        <f>IF($Q976&lt;Parâmetros!$E$19,$G976-1,$G976)</f>
        <v>46302</v>
      </c>
    </row>
    <row r="977" spans="1:19" ht="15" customHeight="1" x14ac:dyDescent="0.25">
      <c r="A977" s="116">
        <v>55541</v>
      </c>
      <c r="B977" s="65" t="s">
        <v>671</v>
      </c>
      <c r="C977" s="65" t="s">
        <v>74</v>
      </c>
      <c r="D977" s="66">
        <v>46302</v>
      </c>
      <c r="E977" s="67">
        <v>1</v>
      </c>
      <c r="F977" s="65" t="s">
        <v>285</v>
      </c>
      <c r="G977" s="66">
        <v>46302</v>
      </c>
      <c r="H977">
        <v>40523158</v>
      </c>
      <c r="I977">
        <v>10</v>
      </c>
      <c r="J977" s="65" t="s">
        <v>623</v>
      </c>
      <c r="K977" s="65" t="s">
        <v>292</v>
      </c>
      <c r="L977" s="66">
        <v>46302</v>
      </c>
      <c r="M977" s="65" t="s">
        <v>287</v>
      </c>
      <c r="N977" s="65" t="s">
        <v>793</v>
      </c>
      <c r="O977" s="65" t="s">
        <v>289</v>
      </c>
      <c r="P977" s="66">
        <v>46302</v>
      </c>
      <c r="Q977" s="31">
        <f t="shared" si="30"/>
        <v>600</v>
      </c>
      <c r="R977" s="31">
        <f t="shared" si="31"/>
        <v>660</v>
      </c>
      <c r="S977" s="29">
        <f>IF($Q977&lt;Parâmetros!$E$19,$G977-1,$G977)</f>
        <v>46302</v>
      </c>
    </row>
    <row r="978" spans="1:19" ht="15" customHeight="1" x14ac:dyDescent="0.25">
      <c r="A978" s="116">
        <v>55541</v>
      </c>
      <c r="B978" s="65" t="s">
        <v>671</v>
      </c>
      <c r="C978" s="65" t="s">
        <v>74</v>
      </c>
      <c r="D978" s="66">
        <v>46302</v>
      </c>
      <c r="E978" s="67">
        <v>1</v>
      </c>
      <c r="F978" s="65" t="s">
        <v>285</v>
      </c>
      <c r="G978" s="66">
        <v>46302</v>
      </c>
      <c r="H978">
        <v>31543922</v>
      </c>
      <c r="I978">
        <v>20</v>
      </c>
      <c r="J978" s="65" t="s">
        <v>620</v>
      </c>
      <c r="K978" s="65" t="s">
        <v>325</v>
      </c>
      <c r="L978" s="66">
        <v>46302</v>
      </c>
      <c r="M978" s="65" t="s">
        <v>381</v>
      </c>
      <c r="N978" s="65" t="s">
        <v>793</v>
      </c>
      <c r="O978" s="65" t="s">
        <v>289</v>
      </c>
      <c r="P978" s="66">
        <v>46302</v>
      </c>
      <c r="Q978" s="31">
        <f t="shared" si="30"/>
        <v>660</v>
      </c>
      <c r="R978" s="31">
        <f t="shared" si="31"/>
        <v>720</v>
      </c>
      <c r="S978" s="29">
        <f>IF($Q978&lt;Parâmetros!$E$19,$G978-1,$G978)</f>
        <v>46302</v>
      </c>
    </row>
    <row r="979" spans="1:19" ht="15" customHeight="1" x14ac:dyDescent="0.25">
      <c r="A979" s="116">
        <v>55541</v>
      </c>
      <c r="B979" s="65" t="s">
        <v>671</v>
      </c>
      <c r="C979" s="65" t="s">
        <v>74</v>
      </c>
      <c r="D979" s="66">
        <v>46305</v>
      </c>
      <c r="E979" s="67">
        <v>1</v>
      </c>
      <c r="F979" s="65" t="s">
        <v>285</v>
      </c>
      <c r="G979" s="66">
        <v>46302</v>
      </c>
      <c r="H979">
        <v>40522116</v>
      </c>
      <c r="I979">
        <v>10</v>
      </c>
      <c r="J979" s="65" t="s">
        <v>327</v>
      </c>
      <c r="K979" s="65" t="s">
        <v>329</v>
      </c>
      <c r="L979" s="66">
        <v>46302</v>
      </c>
      <c r="M979" s="65" t="s">
        <v>287</v>
      </c>
      <c r="N979" s="65" t="s">
        <v>793</v>
      </c>
      <c r="O979" s="65" t="s">
        <v>289</v>
      </c>
      <c r="P979" s="66">
        <v>46305</v>
      </c>
      <c r="Q979" s="31">
        <f t="shared" si="30"/>
        <v>780</v>
      </c>
      <c r="R979" s="31">
        <f t="shared" si="31"/>
        <v>840</v>
      </c>
      <c r="S979" s="29">
        <f>IF($Q979&lt;Parâmetros!$E$19,$G979-1,$G979)</f>
        <v>46302</v>
      </c>
    </row>
    <row r="980" spans="1:19" ht="15" customHeight="1" x14ac:dyDescent="0.25">
      <c r="A980" s="116">
        <v>55541</v>
      </c>
      <c r="B980" s="65" t="s">
        <v>671</v>
      </c>
      <c r="C980" s="65" t="s">
        <v>74</v>
      </c>
      <c r="D980" s="66">
        <v>46305</v>
      </c>
      <c r="E980" s="67">
        <v>1</v>
      </c>
      <c r="F980" s="65" t="s">
        <v>285</v>
      </c>
      <c r="G980" s="66">
        <v>46302</v>
      </c>
      <c r="H980">
        <v>40522109</v>
      </c>
      <c r="I980">
        <v>10</v>
      </c>
      <c r="J980" s="65" t="s">
        <v>2080</v>
      </c>
      <c r="K980" s="65" t="s">
        <v>332</v>
      </c>
      <c r="L980" s="66">
        <v>46302</v>
      </c>
      <c r="M980" s="65" t="s">
        <v>287</v>
      </c>
      <c r="N980" s="65" t="s">
        <v>793</v>
      </c>
      <c r="O980" s="65" t="s">
        <v>289</v>
      </c>
      <c r="P980" s="66">
        <v>46305</v>
      </c>
      <c r="Q980" s="31">
        <f t="shared" si="30"/>
        <v>840</v>
      </c>
      <c r="R980" s="31">
        <f t="shared" si="31"/>
        <v>900</v>
      </c>
      <c r="S980" s="29">
        <f>IF($Q980&lt;Parâmetros!$E$19,$G980-1,$G980)</f>
        <v>46302</v>
      </c>
    </row>
    <row r="981" spans="1:19" ht="15" customHeight="1" x14ac:dyDescent="0.25">
      <c r="A981" s="116">
        <v>55541</v>
      </c>
      <c r="B981" s="65" t="s">
        <v>671</v>
      </c>
      <c r="C981" s="65" t="s">
        <v>74</v>
      </c>
      <c r="D981" s="66">
        <v>46305</v>
      </c>
      <c r="E981" s="67">
        <v>0.5</v>
      </c>
      <c r="F981" s="65" t="s">
        <v>285</v>
      </c>
      <c r="G981" s="66">
        <v>46302</v>
      </c>
      <c r="H981">
        <v>40522108</v>
      </c>
      <c r="I981">
        <v>10</v>
      </c>
      <c r="J981" s="65" t="s">
        <v>2081</v>
      </c>
      <c r="K981" s="65" t="s">
        <v>333</v>
      </c>
      <c r="L981" s="66">
        <v>46302</v>
      </c>
      <c r="M981" s="65" t="s">
        <v>287</v>
      </c>
      <c r="N981" s="65" t="s">
        <v>793</v>
      </c>
      <c r="O981" s="65" t="s">
        <v>289</v>
      </c>
      <c r="P981" s="66">
        <v>46305</v>
      </c>
      <c r="Q981" s="31">
        <f t="shared" si="30"/>
        <v>900</v>
      </c>
      <c r="R981" s="31">
        <f t="shared" si="31"/>
        <v>930</v>
      </c>
      <c r="S981" s="29">
        <f>IF($Q981&lt;Parâmetros!$E$19,$G981-1,$G981)</f>
        <v>46302</v>
      </c>
    </row>
    <row r="982" spans="1:19" ht="15" customHeight="1" x14ac:dyDescent="0.25">
      <c r="A982" s="116">
        <v>55541</v>
      </c>
      <c r="B982" s="65" t="s">
        <v>671</v>
      </c>
      <c r="C982" s="65" t="s">
        <v>74</v>
      </c>
      <c r="D982" s="66">
        <v>46305</v>
      </c>
      <c r="E982" s="67">
        <v>5</v>
      </c>
      <c r="F982" s="65" t="s">
        <v>285</v>
      </c>
      <c r="G982" s="66">
        <v>46304</v>
      </c>
      <c r="H982">
        <v>40521396</v>
      </c>
      <c r="I982">
        <v>10</v>
      </c>
      <c r="J982" s="65" t="s">
        <v>342</v>
      </c>
      <c r="K982" s="65" t="s">
        <v>325</v>
      </c>
      <c r="L982" s="66">
        <v>46304</v>
      </c>
      <c r="M982" s="65" t="s">
        <v>315</v>
      </c>
      <c r="N982" s="65" t="s">
        <v>793</v>
      </c>
      <c r="O982" s="65" t="s">
        <v>289</v>
      </c>
      <c r="P982" s="66">
        <v>46305</v>
      </c>
      <c r="Q982" s="31">
        <f t="shared" si="30"/>
        <v>420</v>
      </c>
      <c r="R982" s="31">
        <f t="shared" si="31"/>
        <v>720</v>
      </c>
      <c r="S982" s="29">
        <f>IF($Q982&lt;Parâmetros!$E$19,$G982-1,$G982)</f>
        <v>46304</v>
      </c>
    </row>
    <row r="983" spans="1:19" ht="15" customHeight="1" x14ac:dyDescent="0.25">
      <c r="A983" s="116">
        <v>55541</v>
      </c>
      <c r="B983" s="65" t="s">
        <v>671</v>
      </c>
      <c r="C983" s="65" t="s">
        <v>74</v>
      </c>
      <c r="D983" s="66">
        <v>46305</v>
      </c>
      <c r="E983" s="67">
        <v>2.5</v>
      </c>
      <c r="F983" s="65" t="s">
        <v>285</v>
      </c>
      <c r="G983" s="66">
        <v>46304</v>
      </c>
      <c r="H983">
        <v>40521396</v>
      </c>
      <c r="I983">
        <v>10</v>
      </c>
      <c r="J983" s="65" t="s">
        <v>327</v>
      </c>
      <c r="K983" s="65" t="s">
        <v>333</v>
      </c>
      <c r="L983" s="66">
        <v>46304</v>
      </c>
      <c r="M983" s="65" t="s">
        <v>315</v>
      </c>
      <c r="N983" s="65" t="s">
        <v>793</v>
      </c>
      <c r="O983" s="65" t="s">
        <v>289</v>
      </c>
      <c r="P983" s="66">
        <v>46305</v>
      </c>
      <c r="Q983" s="31">
        <f t="shared" si="30"/>
        <v>780</v>
      </c>
      <c r="R983" s="31">
        <f t="shared" si="31"/>
        <v>930</v>
      </c>
      <c r="S983" s="29">
        <f>IF($Q983&lt;Parâmetros!$E$19,$G983-1,$G983)</f>
        <v>46304</v>
      </c>
    </row>
    <row r="984" spans="1:19" ht="15" customHeight="1" x14ac:dyDescent="0.25">
      <c r="A984" s="116">
        <v>55541</v>
      </c>
      <c r="B984" s="65" t="s">
        <v>671</v>
      </c>
      <c r="C984" s="65" t="s">
        <v>74</v>
      </c>
      <c r="D984" s="66">
        <v>46305</v>
      </c>
      <c r="E984" s="67">
        <v>1</v>
      </c>
      <c r="F984" s="65" t="s">
        <v>285</v>
      </c>
      <c r="G984" s="66">
        <v>46305</v>
      </c>
      <c r="H984">
        <v>40521122</v>
      </c>
      <c r="I984">
        <v>10</v>
      </c>
      <c r="J984" s="65" t="s">
        <v>523</v>
      </c>
      <c r="K984" s="65" t="s">
        <v>320</v>
      </c>
      <c r="L984" s="66">
        <v>46305</v>
      </c>
      <c r="M984" s="65" t="s">
        <v>315</v>
      </c>
      <c r="N984" s="65" t="s">
        <v>793</v>
      </c>
      <c r="O984" s="65" t="s">
        <v>289</v>
      </c>
      <c r="P984" s="66">
        <v>46305</v>
      </c>
      <c r="Q984" s="31">
        <f t="shared" si="30"/>
        <v>440</v>
      </c>
      <c r="R984" s="31">
        <f t="shared" si="31"/>
        <v>500</v>
      </c>
      <c r="S984" s="29">
        <f>IF($Q984&lt;Parâmetros!$E$19,$G984-1,$G984)</f>
        <v>46305</v>
      </c>
    </row>
    <row r="985" spans="1:19" ht="15" customHeight="1" x14ac:dyDescent="0.25">
      <c r="A985" s="116">
        <v>55541</v>
      </c>
      <c r="B985" s="65" t="s">
        <v>671</v>
      </c>
      <c r="C985" s="65" t="s">
        <v>74</v>
      </c>
      <c r="D985" s="66">
        <v>46305</v>
      </c>
      <c r="E985" s="67">
        <v>2</v>
      </c>
      <c r="F985" s="65" t="s">
        <v>285</v>
      </c>
      <c r="G985" s="66">
        <v>46305</v>
      </c>
      <c r="H985">
        <v>31547476</v>
      </c>
      <c r="I985">
        <v>10</v>
      </c>
      <c r="J985" s="65" t="s">
        <v>624</v>
      </c>
      <c r="K985" s="65" t="s">
        <v>626</v>
      </c>
      <c r="L985" s="66">
        <v>46305</v>
      </c>
      <c r="M985" s="65" t="s">
        <v>381</v>
      </c>
      <c r="N985" s="65" t="s">
        <v>793</v>
      </c>
      <c r="O985" s="65" t="s">
        <v>289</v>
      </c>
      <c r="P985" s="66">
        <v>46305</v>
      </c>
      <c r="Q985" s="31">
        <f t="shared" si="30"/>
        <v>500</v>
      </c>
      <c r="R985" s="31">
        <f t="shared" si="31"/>
        <v>620</v>
      </c>
      <c r="S985" s="29">
        <f>IF($Q985&lt;Parâmetros!$E$19,$G985-1,$G985)</f>
        <v>46305</v>
      </c>
    </row>
    <row r="986" spans="1:19" ht="15" customHeight="1" x14ac:dyDescent="0.25">
      <c r="A986" s="116">
        <v>55541</v>
      </c>
      <c r="B986" s="65" t="s">
        <v>671</v>
      </c>
      <c r="C986" s="65" t="s">
        <v>74</v>
      </c>
      <c r="D986" s="66">
        <v>46305</v>
      </c>
      <c r="E986" s="67">
        <v>1</v>
      </c>
      <c r="F986" s="65" t="s">
        <v>285</v>
      </c>
      <c r="G986" s="66">
        <v>46305</v>
      </c>
      <c r="H986">
        <v>40524558</v>
      </c>
      <c r="I986">
        <v>10</v>
      </c>
      <c r="J986" s="65" t="s">
        <v>526</v>
      </c>
      <c r="K986" s="65" t="s">
        <v>2082</v>
      </c>
      <c r="L986" s="66">
        <v>46305</v>
      </c>
      <c r="M986" s="65" t="s">
        <v>287</v>
      </c>
      <c r="N986" s="65" t="s">
        <v>793</v>
      </c>
      <c r="O986" s="65" t="s">
        <v>289</v>
      </c>
      <c r="P986" s="66">
        <v>46305</v>
      </c>
      <c r="Q986" s="31">
        <f t="shared" si="30"/>
        <v>620</v>
      </c>
      <c r="R986" s="31">
        <f t="shared" si="31"/>
        <v>680</v>
      </c>
      <c r="S986" s="29">
        <f>IF($Q986&lt;Parâmetros!$E$19,$G986-1,$G986)</f>
        <v>46305</v>
      </c>
    </row>
    <row r="987" spans="1:19" ht="15" customHeight="1" x14ac:dyDescent="0.25">
      <c r="A987" s="116">
        <v>55541</v>
      </c>
      <c r="B987" s="65" t="s">
        <v>671</v>
      </c>
      <c r="C987" s="65" t="s">
        <v>74</v>
      </c>
      <c r="D987" s="66">
        <v>46305</v>
      </c>
      <c r="E987" s="67">
        <v>1</v>
      </c>
      <c r="F987" s="65" t="s">
        <v>285</v>
      </c>
      <c r="G987" s="66">
        <v>46305</v>
      </c>
      <c r="H987">
        <v>40524605</v>
      </c>
      <c r="I987">
        <v>10</v>
      </c>
      <c r="J987" s="65" t="s">
        <v>2083</v>
      </c>
      <c r="K987" s="65" t="s">
        <v>2084</v>
      </c>
      <c r="L987" s="66">
        <v>46305</v>
      </c>
      <c r="M987" s="65" t="s">
        <v>287</v>
      </c>
      <c r="N987" s="65" t="s">
        <v>793</v>
      </c>
      <c r="O987" s="65" t="s">
        <v>289</v>
      </c>
      <c r="P987" s="66">
        <v>46305</v>
      </c>
      <c r="Q987" s="31">
        <f t="shared" si="30"/>
        <v>680</v>
      </c>
      <c r="R987" s="31">
        <f t="shared" si="31"/>
        <v>740</v>
      </c>
      <c r="S987" s="29">
        <f>IF($Q987&lt;Parâmetros!$E$19,$G987-1,$G987)</f>
        <v>46305</v>
      </c>
    </row>
    <row r="988" spans="1:19" ht="15" customHeight="1" x14ac:dyDescent="0.25">
      <c r="A988" s="116">
        <v>55541</v>
      </c>
      <c r="B988" s="65" t="s">
        <v>671</v>
      </c>
      <c r="C988" s="65" t="s">
        <v>74</v>
      </c>
      <c r="D988" s="66">
        <v>46305</v>
      </c>
      <c r="E988" s="67">
        <v>1.33</v>
      </c>
      <c r="F988" s="65" t="s">
        <v>285</v>
      </c>
      <c r="G988" s="66">
        <v>46305</v>
      </c>
      <c r="H988">
        <v>40503926</v>
      </c>
      <c r="I988">
        <v>70</v>
      </c>
      <c r="J988" s="65" t="s">
        <v>2085</v>
      </c>
      <c r="K988" s="65" t="s">
        <v>2086</v>
      </c>
      <c r="L988" s="66">
        <v>46305</v>
      </c>
      <c r="M988" s="65" t="s">
        <v>387</v>
      </c>
      <c r="N988" s="65" t="s">
        <v>793</v>
      </c>
      <c r="O988" s="65" t="s">
        <v>289</v>
      </c>
      <c r="P988" s="66">
        <v>46305</v>
      </c>
      <c r="Q988" s="31">
        <f t="shared" si="30"/>
        <v>800</v>
      </c>
      <c r="R988" s="31">
        <f t="shared" si="31"/>
        <v>880</v>
      </c>
      <c r="S988" s="29">
        <f>IF($Q988&lt;Parâmetros!$E$19,$G988-1,$G988)</f>
        <v>46305</v>
      </c>
    </row>
    <row r="989" spans="1:19" ht="15" customHeight="1" x14ac:dyDescent="0.25">
      <c r="A989" s="116">
        <v>55541</v>
      </c>
      <c r="B989" s="65" t="s">
        <v>671</v>
      </c>
      <c r="C989" s="65" t="s">
        <v>74</v>
      </c>
      <c r="D989" s="66">
        <v>46305</v>
      </c>
      <c r="E989" s="67">
        <v>0.78</v>
      </c>
      <c r="F989" s="65" t="s">
        <v>285</v>
      </c>
      <c r="G989" s="66">
        <v>46305</v>
      </c>
      <c r="H989">
        <v>40524609</v>
      </c>
      <c r="I989">
        <v>10</v>
      </c>
      <c r="J989" s="65" t="s">
        <v>2087</v>
      </c>
      <c r="K989" s="65" t="s">
        <v>2088</v>
      </c>
      <c r="L989" s="66">
        <v>46305</v>
      </c>
      <c r="M989" s="65" t="s">
        <v>287</v>
      </c>
      <c r="N989" s="65" t="s">
        <v>793</v>
      </c>
      <c r="O989" s="65" t="s">
        <v>289</v>
      </c>
      <c r="P989" s="66">
        <v>46305</v>
      </c>
      <c r="Q989" s="31">
        <f t="shared" si="30"/>
        <v>880</v>
      </c>
      <c r="R989" s="31">
        <f t="shared" si="31"/>
        <v>927</v>
      </c>
      <c r="S989" s="29">
        <f>IF($Q989&lt;Parâmetros!$E$19,$G989-1,$G989)</f>
        <v>46305</v>
      </c>
    </row>
    <row r="990" spans="1:19" ht="15" customHeight="1" x14ac:dyDescent="0.25">
      <c r="A990" s="116">
        <v>55541</v>
      </c>
      <c r="B990" s="65" t="s">
        <v>671</v>
      </c>
      <c r="C990" s="65" t="s">
        <v>74</v>
      </c>
      <c r="D990" s="66">
        <v>46306</v>
      </c>
      <c r="E990" s="67">
        <v>2</v>
      </c>
      <c r="F990" s="65" t="s">
        <v>285</v>
      </c>
      <c r="G990" s="66">
        <v>46306</v>
      </c>
      <c r="H990">
        <v>40521052</v>
      </c>
      <c r="I990">
        <v>10</v>
      </c>
      <c r="J990" s="65" t="s">
        <v>523</v>
      </c>
      <c r="K990" s="65" t="s">
        <v>625</v>
      </c>
      <c r="L990" s="66">
        <v>46306</v>
      </c>
      <c r="M990" s="65" t="s">
        <v>315</v>
      </c>
      <c r="N990">
        <v>3002518</v>
      </c>
      <c r="O990" s="65" t="s">
        <v>289</v>
      </c>
      <c r="P990" s="66">
        <v>46306</v>
      </c>
      <c r="Q990" s="31">
        <f t="shared" si="30"/>
        <v>440</v>
      </c>
      <c r="R990" s="31">
        <f t="shared" si="31"/>
        <v>560</v>
      </c>
      <c r="S990" s="29">
        <f>IF($Q990&lt;Parâmetros!$E$19,$G990-1,$G990)</f>
        <v>46306</v>
      </c>
    </row>
    <row r="991" spans="1:19" ht="15" customHeight="1" x14ac:dyDescent="0.25">
      <c r="A991" s="116">
        <v>55541</v>
      </c>
      <c r="B991" s="65" t="s">
        <v>671</v>
      </c>
      <c r="C991" s="65" t="s">
        <v>74</v>
      </c>
      <c r="D991" s="66">
        <v>46306</v>
      </c>
      <c r="E991" s="67">
        <v>1</v>
      </c>
      <c r="F991" s="65" t="s">
        <v>285</v>
      </c>
      <c r="G991" s="66">
        <v>46306</v>
      </c>
      <c r="H991">
        <v>40521053</v>
      </c>
      <c r="I991">
        <v>10</v>
      </c>
      <c r="J991" s="65" t="s">
        <v>455</v>
      </c>
      <c r="K991" s="65" t="s">
        <v>626</v>
      </c>
      <c r="L991" s="66">
        <v>46306</v>
      </c>
      <c r="M991" s="65" t="s">
        <v>315</v>
      </c>
      <c r="N991">
        <v>3002484</v>
      </c>
      <c r="O991" s="65" t="s">
        <v>289</v>
      </c>
      <c r="P991" s="66">
        <v>46306</v>
      </c>
      <c r="Q991" s="31">
        <f t="shared" si="30"/>
        <v>560</v>
      </c>
      <c r="R991" s="31">
        <f t="shared" si="31"/>
        <v>620</v>
      </c>
      <c r="S991" s="29">
        <f>IF($Q991&lt;Parâmetros!$E$19,$G991-1,$G991)</f>
        <v>46306</v>
      </c>
    </row>
    <row r="992" spans="1:19" ht="15" customHeight="1" x14ac:dyDescent="0.25">
      <c r="A992" s="116">
        <v>55541</v>
      </c>
      <c r="B992" s="65" t="s">
        <v>671</v>
      </c>
      <c r="C992" s="65" t="s">
        <v>74</v>
      </c>
      <c r="D992" s="66">
        <v>46306</v>
      </c>
      <c r="E992" s="67">
        <v>1</v>
      </c>
      <c r="F992" s="65" t="s">
        <v>285</v>
      </c>
      <c r="G992" s="66">
        <v>46306</v>
      </c>
      <c r="H992">
        <v>40521057</v>
      </c>
      <c r="I992">
        <v>10</v>
      </c>
      <c r="J992" s="65" t="s">
        <v>526</v>
      </c>
      <c r="K992" s="65" t="s">
        <v>2082</v>
      </c>
      <c r="L992" s="66">
        <v>46306</v>
      </c>
      <c r="M992" s="65" t="s">
        <v>315</v>
      </c>
      <c r="N992">
        <v>3004491</v>
      </c>
      <c r="O992" s="65" t="s">
        <v>289</v>
      </c>
      <c r="P992" s="66">
        <v>46306</v>
      </c>
      <c r="Q992" s="31">
        <f t="shared" si="30"/>
        <v>620</v>
      </c>
      <c r="R992" s="31">
        <f t="shared" si="31"/>
        <v>680</v>
      </c>
      <c r="S992" s="29">
        <f>IF($Q992&lt;Parâmetros!$E$19,$G992-1,$G992)</f>
        <v>46306</v>
      </c>
    </row>
    <row r="993" spans="1:19" ht="15" customHeight="1" x14ac:dyDescent="0.25">
      <c r="A993" s="116">
        <v>55541</v>
      </c>
      <c r="B993" s="65" t="s">
        <v>671</v>
      </c>
      <c r="C993" s="65" t="s">
        <v>74</v>
      </c>
      <c r="D993" s="66">
        <v>46306</v>
      </c>
      <c r="E993" s="67">
        <v>1</v>
      </c>
      <c r="F993" s="65" t="s">
        <v>285</v>
      </c>
      <c r="G993" s="66">
        <v>46306</v>
      </c>
      <c r="H993">
        <v>40521059</v>
      </c>
      <c r="I993">
        <v>10</v>
      </c>
      <c r="J993" s="65" t="s">
        <v>2084</v>
      </c>
      <c r="K993" s="65" t="s">
        <v>2085</v>
      </c>
      <c r="L993" s="66">
        <v>46306</v>
      </c>
      <c r="M993" s="65" t="s">
        <v>315</v>
      </c>
      <c r="N993">
        <v>3002622</v>
      </c>
      <c r="O993" s="65" t="s">
        <v>289</v>
      </c>
      <c r="P993" s="66">
        <v>46306</v>
      </c>
      <c r="Q993" s="31">
        <f t="shared" si="30"/>
        <v>740</v>
      </c>
      <c r="R993" s="31">
        <f t="shared" si="31"/>
        <v>800</v>
      </c>
      <c r="S993" s="29">
        <f>IF($Q993&lt;Parâmetros!$E$19,$G993-1,$G993)</f>
        <v>46306</v>
      </c>
    </row>
    <row r="994" spans="1:19" ht="15" customHeight="1" x14ac:dyDescent="0.25">
      <c r="A994" s="116">
        <v>55541</v>
      </c>
      <c r="B994" s="65" t="s">
        <v>671</v>
      </c>
      <c r="C994" s="65" t="s">
        <v>74</v>
      </c>
      <c r="D994" s="66">
        <v>46306</v>
      </c>
      <c r="E994" s="67">
        <v>2</v>
      </c>
      <c r="F994" s="65" t="s">
        <v>285</v>
      </c>
      <c r="G994" s="66">
        <v>46306</v>
      </c>
      <c r="H994">
        <v>40521058</v>
      </c>
      <c r="I994">
        <v>10</v>
      </c>
      <c r="J994" s="65" t="s">
        <v>2089</v>
      </c>
      <c r="K994" s="65" t="s">
        <v>338</v>
      </c>
      <c r="L994" s="66">
        <v>46306</v>
      </c>
      <c r="M994" s="65" t="s">
        <v>315</v>
      </c>
      <c r="N994">
        <v>3004491</v>
      </c>
      <c r="O994" s="65" t="s">
        <v>289</v>
      </c>
      <c r="P994" s="66">
        <v>46306</v>
      </c>
      <c r="Q994" s="31">
        <f t="shared" si="30"/>
        <v>800</v>
      </c>
      <c r="R994" s="31">
        <f t="shared" si="31"/>
        <v>920</v>
      </c>
      <c r="S994" s="29">
        <f>IF($Q994&lt;Parâmetros!$E$19,$G994-1,$G994)</f>
        <v>46306</v>
      </c>
    </row>
    <row r="995" spans="1:19" ht="15" customHeight="1" x14ac:dyDescent="0.25">
      <c r="A995" s="116">
        <v>55564</v>
      </c>
      <c r="B995" s="65" t="s">
        <v>672</v>
      </c>
      <c r="C995" s="65" t="s">
        <v>76</v>
      </c>
      <c r="D995" s="66">
        <v>46302</v>
      </c>
      <c r="E995" s="67">
        <v>4.17</v>
      </c>
      <c r="F995" s="65" t="s">
        <v>285</v>
      </c>
      <c r="G995" s="66">
        <v>46300</v>
      </c>
      <c r="H995">
        <v>40478306</v>
      </c>
      <c r="I995">
        <v>70</v>
      </c>
      <c r="J995" s="65" t="s">
        <v>715</v>
      </c>
      <c r="K995" s="65" t="s">
        <v>380</v>
      </c>
      <c r="L995" s="66">
        <v>46300</v>
      </c>
      <c r="M995" s="65" t="s">
        <v>287</v>
      </c>
      <c r="N995" s="65" t="s">
        <v>793</v>
      </c>
      <c r="O995" s="65" t="s">
        <v>289</v>
      </c>
      <c r="P995" s="66">
        <v>46302</v>
      </c>
      <c r="Q995" s="31">
        <f t="shared" si="30"/>
        <v>440</v>
      </c>
      <c r="R995" s="31">
        <f t="shared" si="31"/>
        <v>690</v>
      </c>
      <c r="S995" s="29">
        <f>IF($Q995&lt;Parâmetros!$E$19,$G995-1,$G995)</f>
        <v>46300</v>
      </c>
    </row>
    <row r="996" spans="1:19" ht="15" customHeight="1" x14ac:dyDescent="0.25">
      <c r="A996" s="116">
        <v>55564</v>
      </c>
      <c r="B996" s="65" t="s">
        <v>672</v>
      </c>
      <c r="C996" s="65" t="s">
        <v>76</v>
      </c>
      <c r="D996" s="66">
        <v>46302</v>
      </c>
      <c r="E996" s="67">
        <v>4.09</v>
      </c>
      <c r="F996" s="65" t="s">
        <v>285</v>
      </c>
      <c r="G996" s="66">
        <v>46300</v>
      </c>
      <c r="H996">
        <v>40478306</v>
      </c>
      <c r="I996">
        <v>70</v>
      </c>
      <c r="J996" s="65" t="s">
        <v>322</v>
      </c>
      <c r="K996" s="65" t="s">
        <v>458</v>
      </c>
      <c r="L996" s="66">
        <v>46300</v>
      </c>
      <c r="M996" s="65" t="s">
        <v>287</v>
      </c>
      <c r="N996" s="65" t="s">
        <v>793</v>
      </c>
      <c r="O996" s="65" t="s">
        <v>289</v>
      </c>
      <c r="P996" s="66">
        <v>46302</v>
      </c>
      <c r="Q996" s="31">
        <f t="shared" si="30"/>
        <v>750</v>
      </c>
      <c r="R996" s="31">
        <f t="shared" si="31"/>
        <v>995</v>
      </c>
      <c r="S996" s="29">
        <f>IF($Q996&lt;Parâmetros!$E$19,$G996-1,$G996)</f>
        <v>46300</v>
      </c>
    </row>
    <row r="997" spans="1:19" ht="15" customHeight="1" x14ac:dyDescent="0.25">
      <c r="A997" s="116">
        <v>55564</v>
      </c>
      <c r="B997" s="65" t="s">
        <v>672</v>
      </c>
      <c r="C997" s="65" t="s">
        <v>76</v>
      </c>
      <c r="D997" s="66">
        <v>46302</v>
      </c>
      <c r="E997" s="67">
        <v>4.04</v>
      </c>
      <c r="F997" s="65" t="s">
        <v>285</v>
      </c>
      <c r="G997" s="66">
        <v>46301</v>
      </c>
      <c r="H997">
        <v>40478306</v>
      </c>
      <c r="I997">
        <v>70</v>
      </c>
      <c r="J997" s="65" t="s">
        <v>1102</v>
      </c>
      <c r="K997" s="65" t="s">
        <v>453</v>
      </c>
      <c r="L997" s="66">
        <v>46301</v>
      </c>
      <c r="M997" s="65" t="s">
        <v>287</v>
      </c>
      <c r="N997" s="65" t="s">
        <v>793</v>
      </c>
      <c r="O997" s="65" t="s">
        <v>289</v>
      </c>
      <c r="P997" s="66">
        <v>46302</v>
      </c>
      <c r="Q997" s="31">
        <f t="shared" si="30"/>
        <v>448</v>
      </c>
      <c r="R997" s="31">
        <f t="shared" si="31"/>
        <v>690</v>
      </c>
      <c r="S997" s="29">
        <f>IF($Q997&lt;Parâmetros!$E$19,$G997-1,$G997)</f>
        <v>46301</v>
      </c>
    </row>
    <row r="998" spans="1:19" ht="15" customHeight="1" x14ac:dyDescent="0.25">
      <c r="A998" s="116">
        <v>55564</v>
      </c>
      <c r="B998" s="65" t="s">
        <v>672</v>
      </c>
      <c r="C998" s="65" t="s">
        <v>72</v>
      </c>
      <c r="D998" s="66">
        <v>46302</v>
      </c>
      <c r="E998" s="67">
        <v>2.99</v>
      </c>
      <c r="F998" s="65" t="s">
        <v>285</v>
      </c>
      <c r="G998" s="66">
        <v>46301</v>
      </c>
      <c r="H998">
        <v>40515467</v>
      </c>
      <c r="I998">
        <v>10</v>
      </c>
      <c r="J998" s="65" t="s">
        <v>525</v>
      </c>
      <c r="K998" s="65" t="s">
        <v>333</v>
      </c>
      <c r="L998" s="66">
        <v>46301</v>
      </c>
      <c r="M998" s="65" t="s">
        <v>287</v>
      </c>
      <c r="N998" s="65" t="s">
        <v>793</v>
      </c>
      <c r="O998" s="65" t="s">
        <v>289</v>
      </c>
      <c r="P998" s="66">
        <v>46302</v>
      </c>
      <c r="Q998" s="31">
        <f t="shared" si="30"/>
        <v>750</v>
      </c>
      <c r="R998" s="31">
        <f t="shared" si="31"/>
        <v>930</v>
      </c>
      <c r="S998" s="29">
        <f>IF($Q998&lt;Parâmetros!$E$19,$G998-1,$G998)</f>
        <v>46301</v>
      </c>
    </row>
    <row r="999" spans="1:19" ht="15" customHeight="1" x14ac:dyDescent="0.25">
      <c r="A999" s="116">
        <v>55564</v>
      </c>
      <c r="B999" s="65" t="s">
        <v>672</v>
      </c>
      <c r="C999" s="65" t="s">
        <v>72</v>
      </c>
      <c r="D999" s="66">
        <v>46303</v>
      </c>
      <c r="E999" s="67">
        <v>3.99</v>
      </c>
      <c r="F999" s="65" t="s">
        <v>285</v>
      </c>
      <c r="G999" s="66">
        <v>46302</v>
      </c>
      <c r="H999">
        <v>40515467</v>
      </c>
      <c r="I999">
        <v>10</v>
      </c>
      <c r="J999" s="65" t="s">
        <v>1338</v>
      </c>
      <c r="K999" s="65" t="s">
        <v>1339</v>
      </c>
      <c r="L999" s="66">
        <v>46302</v>
      </c>
      <c r="M999" s="65" t="s">
        <v>287</v>
      </c>
      <c r="N999" s="65" t="s">
        <v>793</v>
      </c>
      <c r="O999" s="65" t="s">
        <v>289</v>
      </c>
      <c r="P999" s="66">
        <v>46303</v>
      </c>
      <c r="Q999" s="31">
        <f t="shared" si="30"/>
        <v>450</v>
      </c>
      <c r="R999" s="31">
        <f t="shared" si="31"/>
        <v>690</v>
      </c>
      <c r="S999" s="29">
        <f>IF($Q999&lt;Parâmetros!$E$19,$G999-1,$G999)</f>
        <v>46302</v>
      </c>
    </row>
    <row r="1000" spans="1:19" ht="15" customHeight="1" x14ac:dyDescent="0.25">
      <c r="A1000" s="116">
        <v>55564</v>
      </c>
      <c r="B1000" s="65" t="s">
        <v>672</v>
      </c>
      <c r="C1000" s="65" t="s">
        <v>72</v>
      </c>
      <c r="D1000" s="66">
        <v>46303</v>
      </c>
      <c r="E1000" s="67">
        <v>4.07</v>
      </c>
      <c r="F1000" s="65" t="s">
        <v>285</v>
      </c>
      <c r="G1000" s="66">
        <v>46302</v>
      </c>
      <c r="H1000">
        <v>40515467</v>
      </c>
      <c r="I1000">
        <v>10</v>
      </c>
      <c r="J1000" s="65" t="s">
        <v>1340</v>
      </c>
      <c r="K1000" s="65" t="s">
        <v>1341</v>
      </c>
      <c r="L1000" s="66">
        <v>46302</v>
      </c>
      <c r="M1000" s="65" t="s">
        <v>287</v>
      </c>
      <c r="N1000" s="65" t="s">
        <v>793</v>
      </c>
      <c r="O1000" s="65" t="s">
        <v>289</v>
      </c>
      <c r="P1000" s="66">
        <v>46303</v>
      </c>
      <c r="Q1000" s="31">
        <f t="shared" si="30"/>
        <v>751</v>
      </c>
      <c r="R1000" s="31">
        <f t="shared" si="31"/>
        <v>995</v>
      </c>
      <c r="S1000" s="29">
        <f>IF($Q1000&lt;Parâmetros!$E$19,$G1000-1,$G1000)</f>
        <v>46302</v>
      </c>
    </row>
    <row r="1001" spans="1:19" ht="15" customHeight="1" x14ac:dyDescent="0.25">
      <c r="A1001" s="116">
        <v>55564</v>
      </c>
      <c r="B1001" s="65" t="s">
        <v>672</v>
      </c>
      <c r="C1001" s="65" t="s">
        <v>72</v>
      </c>
      <c r="D1001" s="66">
        <v>46303</v>
      </c>
      <c r="E1001" s="67">
        <v>4.0199999999999996</v>
      </c>
      <c r="F1001" s="65" t="s">
        <v>285</v>
      </c>
      <c r="G1001" s="66">
        <v>46303</v>
      </c>
      <c r="H1001">
        <v>40523358</v>
      </c>
      <c r="I1001">
        <v>10</v>
      </c>
      <c r="J1001" s="65" t="s">
        <v>1342</v>
      </c>
      <c r="K1001" s="65" t="s">
        <v>1343</v>
      </c>
      <c r="L1001" s="66">
        <v>46303</v>
      </c>
      <c r="M1001" s="65" t="s">
        <v>287</v>
      </c>
      <c r="N1001" s="65" t="s">
        <v>793</v>
      </c>
      <c r="O1001" s="65" t="s">
        <v>289</v>
      </c>
      <c r="P1001" s="66">
        <v>46303</v>
      </c>
      <c r="Q1001" s="31">
        <f t="shared" si="30"/>
        <v>449</v>
      </c>
      <c r="R1001" s="31">
        <f t="shared" si="31"/>
        <v>690</v>
      </c>
      <c r="S1001" s="29">
        <f>IF($Q1001&lt;Parâmetros!$E$19,$G1001-1,$G1001)</f>
        <v>46303</v>
      </c>
    </row>
    <row r="1002" spans="1:19" ht="15" customHeight="1" x14ac:dyDescent="0.25">
      <c r="A1002" s="116">
        <v>55564</v>
      </c>
      <c r="B1002" s="65" t="s">
        <v>672</v>
      </c>
      <c r="C1002" s="65" t="s">
        <v>72</v>
      </c>
      <c r="D1002" s="66">
        <v>46303</v>
      </c>
      <c r="E1002" s="67">
        <v>3.92</v>
      </c>
      <c r="F1002" s="65" t="s">
        <v>285</v>
      </c>
      <c r="G1002" s="66">
        <v>46303</v>
      </c>
      <c r="H1002">
        <v>40523358</v>
      </c>
      <c r="I1002">
        <v>10</v>
      </c>
      <c r="J1002" s="65" t="s">
        <v>1344</v>
      </c>
      <c r="K1002" s="65" t="s">
        <v>1345</v>
      </c>
      <c r="L1002" s="66">
        <v>46303</v>
      </c>
      <c r="M1002" s="65" t="s">
        <v>287</v>
      </c>
      <c r="N1002" s="65" t="s">
        <v>793</v>
      </c>
      <c r="O1002" s="65" t="s">
        <v>289</v>
      </c>
      <c r="P1002" s="66">
        <v>46303</v>
      </c>
      <c r="Q1002" s="31">
        <f t="shared" si="30"/>
        <v>750</v>
      </c>
      <c r="R1002" s="31">
        <f t="shared" si="31"/>
        <v>985</v>
      </c>
      <c r="S1002" s="29">
        <f>IF($Q1002&lt;Parâmetros!$E$19,$G1002-1,$G1002)</f>
        <v>46303</v>
      </c>
    </row>
    <row r="1003" spans="1:19" ht="15" customHeight="1" x14ac:dyDescent="0.25">
      <c r="A1003" s="116">
        <v>55564</v>
      </c>
      <c r="B1003" s="65" t="s">
        <v>672</v>
      </c>
      <c r="C1003" s="65" t="s">
        <v>71</v>
      </c>
      <c r="D1003" s="66">
        <v>46307</v>
      </c>
      <c r="E1003" s="67">
        <v>4.04</v>
      </c>
      <c r="F1003" s="65" t="s">
        <v>285</v>
      </c>
      <c r="G1003" s="66">
        <v>46304</v>
      </c>
      <c r="H1003">
        <v>40523782</v>
      </c>
      <c r="I1003">
        <v>60</v>
      </c>
      <c r="J1003" s="65" t="s">
        <v>2090</v>
      </c>
      <c r="K1003" s="65" t="s">
        <v>2091</v>
      </c>
      <c r="L1003" s="66">
        <v>46304</v>
      </c>
      <c r="M1003" s="65" t="s">
        <v>287</v>
      </c>
      <c r="N1003" s="65" t="s">
        <v>793</v>
      </c>
      <c r="O1003" s="65" t="s">
        <v>289</v>
      </c>
      <c r="P1003" s="66">
        <v>46307</v>
      </c>
      <c r="Q1003" s="31">
        <f t="shared" si="30"/>
        <v>450</v>
      </c>
      <c r="R1003" s="31">
        <f t="shared" si="31"/>
        <v>692</v>
      </c>
      <c r="S1003" s="29">
        <f>IF($Q1003&lt;Parâmetros!$E$19,$G1003-1,$G1003)</f>
        <v>46304</v>
      </c>
    </row>
    <row r="1004" spans="1:19" ht="15" customHeight="1" x14ac:dyDescent="0.25">
      <c r="A1004" s="116">
        <v>55564</v>
      </c>
      <c r="B1004" s="65" t="s">
        <v>672</v>
      </c>
      <c r="C1004" s="65" t="s">
        <v>71</v>
      </c>
      <c r="D1004" s="66">
        <v>46307</v>
      </c>
      <c r="E1004" s="67">
        <v>4</v>
      </c>
      <c r="F1004" s="65" t="s">
        <v>285</v>
      </c>
      <c r="G1004" s="66">
        <v>46304</v>
      </c>
      <c r="H1004">
        <v>40523782</v>
      </c>
      <c r="I1004">
        <v>60</v>
      </c>
      <c r="J1004" s="65" t="s">
        <v>2092</v>
      </c>
      <c r="K1004" s="65" t="s">
        <v>2093</v>
      </c>
      <c r="L1004" s="66">
        <v>46304</v>
      </c>
      <c r="M1004" s="65" t="s">
        <v>287</v>
      </c>
      <c r="N1004" s="65" t="s">
        <v>793</v>
      </c>
      <c r="O1004" s="65" t="s">
        <v>289</v>
      </c>
      <c r="P1004" s="66">
        <v>46307</v>
      </c>
      <c r="Q1004" s="31">
        <f t="shared" si="30"/>
        <v>752</v>
      </c>
      <c r="R1004" s="31">
        <f t="shared" si="31"/>
        <v>993</v>
      </c>
      <c r="S1004" s="29">
        <f>IF($Q1004&lt;Parâmetros!$E$19,$G1004-1,$G1004)</f>
        <v>46304</v>
      </c>
    </row>
    <row r="1005" spans="1:19" ht="15" customHeight="1" x14ac:dyDescent="0.25">
      <c r="A1005" s="116">
        <v>55564</v>
      </c>
      <c r="B1005" s="65" t="s">
        <v>672</v>
      </c>
      <c r="C1005" s="65" t="s">
        <v>76</v>
      </c>
      <c r="D1005" s="66">
        <v>46307</v>
      </c>
      <c r="E1005" s="67">
        <v>4</v>
      </c>
      <c r="F1005" s="65" t="s">
        <v>285</v>
      </c>
      <c r="G1005" s="66">
        <v>46305</v>
      </c>
      <c r="H1005">
        <v>40478306</v>
      </c>
      <c r="I1005">
        <v>70</v>
      </c>
      <c r="J1005" s="65" t="s">
        <v>2094</v>
      </c>
      <c r="K1005" s="65" t="s">
        <v>2095</v>
      </c>
      <c r="L1005" s="66">
        <v>46305</v>
      </c>
      <c r="M1005" s="65" t="s">
        <v>287</v>
      </c>
      <c r="N1005" s="65" t="s">
        <v>793</v>
      </c>
      <c r="O1005" s="65" t="s">
        <v>289</v>
      </c>
      <c r="P1005" s="66">
        <v>46307</v>
      </c>
      <c r="Q1005" s="31">
        <f t="shared" si="30"/>
        <v>450</v>
      </c>
      <c r="R1005" s="31">
        <f t="shared" si="31"/>
        <v>690</v>
      </c>
      <c r="S1005" s="29">
        <f>IF($Q1005&lt;Parâmetros!$E$19,$G1005-1,$G1005)</f>
        <v>46305</v>
      </c>
    </row>
    <row r="1006" spans="1:19" ht="15" customHeight="1" x14ac:dyDescent="0.25">
      <c r="A1006" s="116">
        <v>55564</v>
      </c>
      <c r="B1006" s="65" t="s">
        <v>672</v>
      </c>
      <c r="C1006" s="65" t="s">
        <v>76</v>
      </c>
      <c r="D1006" s="66">
        <v>46307</v>
      </c>
      <c r="E1006" s="67">
        <v>3.01</v>
      </c>
      <c r="F1006" s="65" t="s">
        <v>285</v>
      </c>
      <c r="G1006" s="66">
        <v>46305</v>
      </c>
      <c r="H1006">
        <v>40478306</v>
      </c>
      <c r="I1006">
        <v>70</v>
      </c>
      <c r="J1006" s="65" t="s">
        <v>2096</v>
      </c>
      <c r="K1006" s="65" t="s">
        <v>2097</v>
      </c>
      <c r="L1006" s="66">
        <v>46305</v>
      </c>
      <c r="M1006" s="65" t="s">
        <v>287</v>
      </c>
      <c r="N1006" s="65" t="s">
        <v>793</v>
      </c>
      <c r="O1006" s="65" t="s">
        <v>289</v>
      </c>
      <c r="P1006" s="66">
        <v>46307</v>
      </c>
      <c r="Q1006" s="31">
        <f t="shared" si="30"/>
        <v>750</v>
      </c>
      <c r="R1006" s="31">
        <f t="shared" si="31"/>
        <v>930</v>
      </c>
      <c r="S1006" s="29">
        <f>IF($Q1006&lt;Parâmetros!$E$19,$G1006-1,$G1006)</f>
        <v>46305</v>
      </c>
    </row>
    <row r="1007" spans="1:19" ht="15" customHeight="1" x14ac:dyDescent="0.25">
      <c r="A1007" s="116">
        <v>55564</v>
      </c>
      <c r="B1007" s="65" t="s">
        <v>672</v>
      </c>
      <c r="C1007" s="65" t="s">
        <v>71</v>
      </c>
      <c r="D1007" s="66">
        <v>46307</v>
      </c>
      <c r="E1007" s="67">
        <v>4</v>
      </c>
      <c r="F1007" s="65" t="s">
        <v>285</v>
      </c>
      <c r="G1007" s="66">
        <v>46307</v>
      </c>
      <c r="H1007">
        <v>40524850</v>
      </c>
      <c r="I1007">
        <v>20</v>
      </c>
      <c r="J1007" s="65" t="s">
        <v>885</v>
      </c>
      <c r="K1007" s="65" t="s">
        <v>2424</v>
      </c>
      <c r="L1007" s="66">
        <v>46307</v>
      </c>
      <c r="M1007" s="65" t="s">
        <v>287</v>
      </c>
      <c r="N1007">
        <v>3003736</v>
      </c>
      <c r="O1007" s="65" t="s">
        <v>289</v>
      </c>
      <c r="P1007" s="66">
        <v>46307</v>
      </c>
      <c r="Q1007" s="31">
        <f t="shared" si="30"/>
        <v>450</v>
      </c>
      <c r="R1007" s="31">
        <f t="shared" si="31"/>
        <v>690</v>
      </c>
      <c r="S1007" s="29">
        <f>IF($Q1007&lt;Parâmetros!$E$19,$G1007-1,$G1007)</f>
        <v>46307</v>
      </c>
    </row>
    <row r="1008" spans="1:19" ht="15" customHeight="1" x14ac:dyDescent="0.25">
      <c r="A1008" s="116">
        <v>55564</v>
      </c>
      <c r="B1008" s="65" t="s">
        <v>672</v>
      </c>
      <c r="C1008" s="65" t="s">
        <v>71</v>
      </c>
      <c r="D1008" s="66">
        <v>46307</v>
      </c>
      <c r="E1008" s="67">
        <v>2.81</v>
      </c>
      <c r="F1008" s="65" t="s">
        <v>285</v>
      </c>
      <c r="G1008" s="66">
        <v>46307</v>
      </c>
      <c r="H1008">
        <v>40524850</v>
      </c>
      <c r="I1008">
        <v>20</v>
      </c>
      <c r="J1008" s="65" t="s">
        <v>2337</v>
      </c>
      <c r="K1008" s="65" t="s">
        <v>2338</v>
      </c>
      <c r="L1008" s="66">
        <v>46307</v>
      </c>
      <c r="M1008" s="65" t="s">
        <v>287</v>
      </c>
      <c r="N1008">
        <v>3003736</v>
      </c>
      <c r="O1008" s="65" t="s">
        <v>289</v>
      </c>
      <c r="P1008" s="66">
        <v>46307</v>
      </c>
      <c r="Q1008" s="31">
        <f t="shared" si="30"/>
        <v>759</v>
      </c>
      <c r="R1008" s="31">
        <f t="shared" si="31"/>
        <v>927</v>
      </c>
      <c r="S1008" s="29">
        <f>IF($Q1008&lt;Parâmetros!$E$19,$G1008-1,$G1008)</f>
        <v>46307</v>
      </c>
    </row>
    <row r="1009" spans="1:19" ht="15" customHeight="1" x14ac:dyDescent="0.25">
      <c r="A1009" s="116">
        <v>55618</v>
      </c>
      <c r="B1009" s="65" t="s">
        <v>675</v>
      </c>
      <c r="C1009" s="65" t="s">
        <v>72</v>
      </c>
      <c r="D1009" s="66">
        <v>46300</v>
      </c>
      <c r="E1009" s="67">
        <v>4.6500000000000004</v>
      </c>
      <c r="F1009" s="65" t="s">
        <v>285</v>
      </c>
      <c r="G1009" s="66">
        <v>46300</v>
      </c>
      <c r="H1009">
        <v>40521046</v>
      </c>
      <c r="I1009">
        <v>30</v>
      </c>
      <c r="J1009" s="65" t="s">
        <v>680</v>
      </c>
      <c r="K1009" s="65" t="s">
        <v>534</v>
      </c>
      <c r="L1009" s="66">
        <v>46300</v>
      </c>
      <c r="M1009" s="65" t="s">
        <v>287</v>
      </c>
      <c r="N1009" s="65" t="s">
        <v>793</v>
      </c>
      <c r="O1009" s="65" t="s">
        <v>289</v>
      </c>
      <c r="P1009" s="66">
        <v>46300</v>
      </c>
      <c r="Q1009" s="31">
        <f t="shared" si="30"/>
        <v>440</v>
      </c>
      <c r="R1009" s="31">
        <f t="shared" si="31"/>
        <v>720</v>
      </c>
      <c r="S1009" s="29">
        <f>IF($Q1009&lt;Parâmetros!$E$19,$G1009-1,$G1009)</f>
        <v>46300</v>
      </c>
    </row>
    <row r="1010" spans="1:19" ht="15" customHeight="1" x14ac:dyDescent="0.25">
      <c r="A1010" s="116">
        <v>55618</v>
      </c>
      <c r="B1010" s="65" t="s">
        <v>675</v>
      </c>
      <c r="C1010" s="65" t="s">
        <v>72</v>
      </c>
      <c r="D1010" s="66">
        <v>46303</v>
      </c>
      <c r="E1010" s="67">
        <v>3.32</v>
      </c>
      <c r="F1010" s="65" t="s">
        <v>285</v>
      </c>
      <c r="G1010" s="66">
        <v>46300</v>
      </c>
      <c r="H1010">
        <v>40521046</v>
      </c>
      <c r="I1010">
        <v>30</v>
      </c>
      <c r="J1010" s="65" t="s">
        <v>294</v>
      </c>
      <c r="K1010" s="65" t="s">
        <v>1346</v>
      </c>
      <c r="L1010" s="66">
        <v>46300</v>
      </c>
      <c r="M1010" s="65" t="s">
        <v>287</v>
      </c>
      <c r="N1010" s="65" t="s">
        <v>793</v>
      </c>
      <c r="O1010" s="65" t="s">
        <v>289</v>
      </c>
      <c r="P1010" s="66">
        <v>46303</v>
      </c>
      <c r="Q1010" s="31">
        <f t="shared" si="30"/>
        <v>720</v>
      </c>
      <c r="R1010" s="31">
        <f t="shared" si="31"/>
        <v>919</v>
      </c>
      <c r="S1010" s="29">
        <f>IF($Q1010&lt;Parâmetros!$E$19,$G1010-1,$G1010)</f>
        <v>46300</v>
      </c>
    </row>
    <row r="1011" spans="1:19" ht="15" customHeight="1" x14ac:dyDescent="0.25">
      <c r="A1011" s="116">
        <v>55618</v>
      </c>
      <c r="B1011" s="65" t="s">
        <v>675</v>
      </c>
      <c r="C1011" s="65" t="s">
        <v>72</v>
      </c>
      <c r="D1011" s="66">
        <v>46303</v>
      </c>
      <c r="E1011" s="67">
        <v>4.6900000000000004</v>
      </c>
      <c r="F1011" s="65" t="s">
        <v>285</v>
      </c>
      <c r="G1011" s="66">
        <v>46302</v>
      </c>
      <c r="H1011">
        <v>40515467</v>
      </c>
      <c r="I1011">
        <v>10</v>
      </c>
      <c r="J1011" s="65" t="s">
        <v>1347</v>
      </c>
      <c r="K1011" s="65" t="s">
        <v>1348</v>
      </c>
      <c r="L1011" s="66">
        <v>46302</v>
      </c>
      <c r="M1011" s="65" t="s">
        <v>287</v>
      </c>
      <c r="N1011" s="65" t="s">
        <v>793</v>
      </c>
      <c r="O1011" s="65" t="s">
        <v>289</v>
      </c>
      <c r="P1011" s="66">
        <v>46303</v>
      </c>
      <c r="Q1011" s="31">
        <f t="shared" si="30"/>
        <v>440</v>
      </c>
      <c r="R1011" s="31">
        <f t="shared" si="31"/>
        <v>721</v>
      </c>
      <c r="S1011" s="29">
        <f>IF($Q1011&lt;Parâmetros!$E$19,$G1011-1,$G1011)</f>
        <v>46302</v>
      </c>
    </row>
    <row r="1012" spans="1:19" ht="15" customHeight="1" x14ac:dyDescent="0.25">
      <c r="A1012" s="116">
        <v>55618</v>
      </c>
      <c r="B1012" s="65" t="s">
        <v>675</v>
      </c>
      <c r="C1012" s="65" t="s">
        <v>72</v>
      </c>
      <c r="D1012" s="66">
        <v>46303</v>
      </c>
      <c r="E1012" s="67">
        <v>2.34</v>
      </c>
      <c r="F1012" s="65" t="s">
        <v>285</v>
      </c>
      <c r="G1012" s="66">
        <v>46302</v>
      </c>
      <c r="H1012">
        <v>40515467</v>
      </c>
      <c r="I1012">
        <v>10</v>
      </c>
      <c r="J1012" s="65" t="s">
        <v>1349</v>
      </c>
      <c r="K1012" s="65" t="s">
        <v>1350</v>
      </c>
      <c r="L1012" s="66">
        <v>46302</v>
      </c>
      <c r="M1012" s="65" t="s">
        <v>287</v>
      </c>
      <c r="N1012" s="65" t="s">
        <v>793</v>
      </c>
      <c r="O1012" s="65" t="s">
        <v>289</v>
      </c>
      <c r="P1012" s="66">
        <v>46303</v>
      </c>
      <c r="Q1012" s="31">
        <f t="shared" si="30"/>
        <v>780</v>
      </c>
      <c r="R1012" s="31">
        <f t="shared" si="31"/>
        <v>920</v>
      </c>
      <c r="S1012" s="29">
        <f>IF($Q1012&lt;Parâmetros!$E$19,$G1012-1,$G1012)</f>
        <v>46302</v>
      </c>
    </row>
    <row r="1013" spans="1:19" ht="15" customHeight="1" x14ac:dyDescent="0.25">
      <c r="A1013" s="116">
        <v>55618</v>
      </c>
      <c r="B1013" s="65" t="s">
        <v>675</v>
      </c>
      <c r="C1013" s="65" t="s">
        <v>72</v>
      </c>
      <c r="D1013" s="66">
        <v>46304</v>
      </c>
      <c r="E1013" s="67">
        <v>4.66</v>
      </c>
      <c r="F1013" s="65" t="s">
        <v>285</v>
      </c>
      <c r="G1013" s="66">
        <v>46303</v>
      </c>
      <c r="H1013">
        <v>40500737</v>
      </c>
      <c r="I1013">
        <v>40</v>
      </c>
      <c r="J1013" s="65" t="s">
        <v>1623</v>
      </c>
      <c r="K1013" s="65" t="s">
        <v>677</v>
      </c>
      <c r="L1013" s="66">
        <v>46303</v>
      </c>
      <c r="M1013" s="65" t="s">
        <v>287</v>
      </c>
      <c r="N1013" s="65" t="s">
        <v>793</v>
      </c>
      <c r="O1013" s="65" t="s">
        <v>289</v>
      </c>
      <c r="P1013" s="66">
        <v>46304</v>
      </c>
      <c r="Q1013" s="31">
        <f t="shared" si="30"/>
        <v>440</v>
      </c>
      <c r="R1013" s="31">
        <f t="shared" si="31"/>
        <v>720</v>
      </c>
      <c r="S1013" s="29">
        <f>IF($Q1013&lt;Parâmetros!$E$19,$G1013-1,$G1013)</f>
        <v>46303</v>
      </c>
    </row>
    <row r="1014" spans="1:19" ht="15" customHeight="1" x14ac:dyDescent="0.25">
      <c r="A1014" s="116">
        <v>55618</v>
      </c>
      <c r="B1014" s="65" t="s">
        <v>675</v>
      </c>
      <c r="C1014" s="65" t="s">
        <v>72</v>
      </c>
      <c r="D1014" s="66">
        <v>46304</v>
      </c>
      <c r="E1014" s="67">
        <v>2.34</v>
      </c>
      <c r="F1014" s="65" t="s">
        <v>285</v>
      </c>
      <c r="G1014" s="66">
        <v>46303</v>
      </c>
      <c r="H1014">
        <v>40500737</v>
      </c>
      <c r="I1014">
        <v>40</v>
      </c>
      <c r="J1014" s="65" t="s">
        <v>1624</v>
      </c>
      <c r="K1014" s="65" t="s">
        <v>1625</v>
      </c>
      <c r="L1014" s="66">
        <v>46303</v>
      </c>
      <c r="M1014" s="65" t="s">
        <v>287</v>
      </c>
      <c r="N1014" s="65" t="s">
        <v>793</v>
      </c>
      <c r="O1014" s="65" t="s">
        <v>289</v>
      </c>
      <c r="P1014" s="66">
        <v>46304</v>
      </c>
      <c r="Q1014" s="31">
        <f t="shared" si="30"/>
        <v>780</v>
      </c>
      <c r="R1014" s="31">
        <f t="shared" si="31"/>
        <v>920</v>
      </c>
      <c r="S1014" s="29">
        <f>IF($Q1014&lt;Parâmetros!$E$19,$G1014-1,$G1014)</f>
        <v>46303</v>
      </c>
    </row>
    <row r="1015" spans="1:19" ht="15" customHeight="1" x14ac:dyDescent="0.25">
      <c r="A1015" s="116">
        <v>55618</v>
      </c>
      <c r="B1015" s="65" t="s">
        <v>675</v>
      </c>
      <c r="C1015" s="65" t="s">
        <v>72</v>
      </c>
      <c r="D1015" s="66">
        <v>46306</v>
      </c>
      <c r="E1015" s="67">
        <v>4.6500000000000004</v>
      </c>
      <c r="F1015" s="65" t="s">
        <v>285</v>
      </c>
      <c r="G1015" s="66">
        <v>46304</v>
      </c>
      <c r="H1015">
        <v>40521848</v>
      </c>
      <c r="I1015">
        <v>10</v>
      </c>
      <c r="J1015" s="65" t="s">
        <v>2098</v>
      </c>
      <c r="K1015" s="65" t="s">
        <v>2099</v>
      </c>
      <c r="L1015" s="66">
        <v>46304</v>
      </c>
      <c r="M1015" s="65" t="s">
        <v>287</v>
      </c>
      <c r="N1015" s="65" t="s">
        <v>793</v>
      </c>
      <c r="O1015" s="65" t="s">
        <v>289</v>
      </c>
      <c r="P1015" s="66">
        <v>46306</v>
      </c>
      <c r="Q1015" s="31">
        <f t="shared" si="30"/>
        <v>440</v>
      </c>
      <c r="R1015" s="31">
        <f t="shared" si="31"/>
        <v>720</v>
      </c>
      <c r="S1015" s="29">
        <f>IF($Q1015&lt;Parâmetros!$E$19,$G1015-1,$G1015)</f>
        <v>46304</v>
      </c>
    </row>
    <row r="1016" spans="1:19" ht="15" customHeight="1" x14ac:dyDescent="0.25">
      <c r="A1016" s="116">
        <v>55618</v>
      </c>
      <c r="B1016" s="65" t="s">
        <v>675</v>
      </c>
      <c r="C1016" s="65" t="s">
        <v>72</v>
      </c>
      <c r="D1016" s="66">
        <v>46306</v>
      </c>
      <c r="E1016" s="67">
        <v>2.34</v>
      </c>
      <c r="F1016" s="65" t="s">
        <v>285</v>
      </c>
      <c r="G1016" s="66">
        <v>46304</v>
      </c>
      <c r="H1016">
        <v>40521848</v>
      </c>
      <c r="I1016">
        <v>10</v>
      </c>
      <c r="J1016" s="65" t="s">
        <v>1290</v>
      </c>
      <c r="K1016" s="65" t="s">
        <v>2100</v>
      </c>
      <c r="L1016" s="66">
        <v>46304</v>
      </c>
      <c r="M1016" s="65" t="s">
        <v>287</v>
      </c>
      <c r="N1016" s="65" t="s">
        <v>793</v>
      </c>
      <c r="O1016" s="65" t="s">
        <v>289</v>
      </c>
      <c r="P1016" s="66">
        <v>46306</v>
      </c>
      <c r="Q1016" s="31">
        <f t="shared" si="30"/>
        <v>780</v>
      </c>
      <c r="R1016" s="31">
        <f t="shared" si="31"/>
        <v>920</v>
      </c>
      <c r="S1016" s="29">
        <f>IF($Q1016&lt;Parâmetros!$E$19,$G1016-1,$G1016)</f>
        <v>46304</v>
      </c>
    </row>
    <row r="1017" spans="1:19" ht="15" customHeight="1" x14ac:dyDescent="0.25">
      <c r="A1017" s="116">
        <v>55618</v>
      </c>
      <c r="B1017" s="65" t="s">
        <v>675</v>
      </c>
      <c r="C1017" s="65" t="s">
        <v>72</v>
      </c>
      <c r="D1017" s="66">
        <v>46306</v>
      </c>
      <c r="E1017" s="67">
        <v>3</v>
      </c>
      <c r="F1017" s="65" t="s">
        <v>285</v>
      </c>
      <c r="G1017" s="66">
        <v>46305</v>
      </c>
      <c r="H1017">
        <v>40523379</v>
      </c>
      <c r="I1017">
        <v>20</v>
      </c>
      <c r="J1017" s="65" t="s">
        <v>825</v>
      </c>
      <c r="K1017" s="65" t="s">
        <v>2101</v>
      </c>
      <c r="L1017" s="66">
        <v>46305</v>
      </c>
      <c r="M1017" s="65" t="s">
        <v>287</v>
      </c>
      <c r="N1017" s="65" t="s">
        <v>793</v>
      </c>
      <c r="O1017" s="65" t="s">
        <v>289</v>
      </c>
      <c r="P1017" s="66">
        <v>46306</v>
      </c>
      <c r="Q1017" s="31">
        <f t="shared" si="30"/>
        <v>440</v>
      </c>
      <c r="R1017" s="31">
        <f t="shared" si="31"/>
        <v>620</v>
      </c>
      <c r="S1017" s="29">
        <f>IF($Q1017&lt;Parâmetros!$E$19,$G1017-1,$G1017)</f>
        <v>46305</v>
      </c>
    </row>
    <row r="1018" spans="1:19" ht="15" customHeight="1" x14ac:dyDescent="0.25">
      <c r="A1018" s="116">
        <v>55618</v>
      </c>
      <c r="B1018" s="65" t="s">
        <v>675</v>
      </c>
      <c r="C1018" s="65" t="s">
        <v>72</v>
      </c>
      <c r="D1018" s="66">
        <v>46305</v>
      </c>
      <c r="E1018" s="67">
        <v>0.7</v>
      </c>
      <c r="F1018" s="65" t="s">
        <v>285</v>
      </c>
      <c r="G1018" s="66">
        <v>46305</v>
      </c>
      <c r="H1018">
        <v>40521242</v>
      </c>
      <c r="I1018">
        <v>10</v>
      </c>
      <c r="J1018" s="65" t="s">
        <v>2102</v>
      </c>
      <c r="K1018" s="65" t="s">
        <v>2103</v>
      </c>
      <c r="L1018" s="66">
        <v>46305</v>
      </c>
      <c r="M1018" s="65" t="s">
        <v>315</v>
      </c>
      <c r="N1018">
        <v>3003091</v>
      </c>
      <c r="O1018" s="65" t="s">
        <v>289</v>
      </c>
      <c r="P1018" s="66">
        <v>46305</v>
      </c>
      <c r="Q1018" s="31">
        <f t="shared" si="30"/>
        <v>647</v>
      </c>
      <c r="R1018" s="31">
        <f t="shared" si="31"/>
        <v>689</v>
      </c>
      <c r="S1018" s="29">
        <f>IF($Q1018&lt;Parâmetros!$E$19,$G1018-1,$G1018)</f>
        <v>46305</v>
      </c>
    </row>
    <row r="1019" spans="1:19" ht="15" customHeight="1" x14ac:dyDescent="0.25">
      <c r="A1019" s="116">
        <v>55618</v>
      </c>
      <c r="B1019" s="65" t="s">
        <v>675</v>
      </c>
      <c r="C1019" s="65" t="s">
        <v>72</v>
      </c>
      <c r="D1019" s="66">
        <v>46305</v>
      </c>
      <c r="E1019" s="67">
        <v>0.47</v>
      </c>
      <c r="F1019" s="65" t="s">
        <v>285</v>
      </c>
      <c r="G1019" s="66">
        <v>46305</v>
      </c>
      <c r="H1019">
        <v>40521243</v>
      </c>
      <c r="I1019">
        <v>10</v>
      </c>
      <c r="J1019" s="65" t="s">
        <v>2104</v>
      </c>
      <c r="K1019" s="65" t="s">
        <v>2105</v>
      </c>
      <c r="L1019" s="66">
        <v>46305</v>
      </c>
      <c r="M1019" s="65" t="s">
        <v>315</v>
      </c>
      <c r="N1019">
        <v>3005502</v>
      </c>
      <c r="O1019" s="65" t="s">
        <v>289</v>
      </c>
      <c r="P1019" s="66">
        <v>46305</v>
      </c>
      <c r="Q1019" s="31">
        <f t="shared" si="30"/>
        <v>694</v>
      </c>
      <c r="R1019" s="31">
        <f t="shared" si="31"/>
        <v>722</v>
      </c>
      <c r="S1019" s="29">
        <f>IF($Q1019&lt;Parâmetros!$E$19,$G1019-1,$G1019)</f>
        <v>46305</v>
      </c>
    </row>
    <row r="1020" spans="1:19" ht="15" customHeight="1" x14ac:dyDescent="0.25">
      <c r="A1020" s="116">
        <v>55618</v>
      </c>
      <c r="B1020" s="65" t="s">
        <v>675</v>
      </c>
      <c r="C1020" s="65" t="s">
        <v>72</v>
      </c>
      <c r="D1020" s="66">
        <v>46305</v>
      </c>
      <c r="E1020" s="67">
        <v>0.23</v>
      </c>
      <c r="F1020" s="65" t="s">
        <v>285</v>
      </c>
      <c r="G1020" s="66">
        <v>46305</v>
      </c>
      <c r="H1020">
        <v>40521246</v>
      </c>
      <c r="I1020">
        <v>10</v>
      </c>
      <c r="J1020" s="65" t="s">
        <v>2106</v>
      </c>
      <c r="K1020" s="65" t="s">
        <v>2107</v>
      </c>
      <c r="L1020" s="66">
        <v>46305</v>
      </c>
      <c r="M1020" s="65" t="s">
        <v>315</v>
      </c>
      <c r="N1020">
        <v>3004868</v>
      </c>
      <c r="O1020" s="65" t="s">
        <v>289</v>
      </c>
      <c r="P1020" s="66">
        <v>46305</v>
      </c>
      <c r="Q1020" s="31">
        <f t="shared" si="30"/>
        <v>782</v>
      </c>
      <c r="R1020" s="31">
        <f t="shared" si="31"/>
        <v>796</v>
      </c>
      <c r="S1020" s="29">
        <f>IF($Q1020&lt;Parâmetros!$E$19,$G1020-1,$G1020)</f>
        <v>46305</v>
      </c>
    </row>
    <row r="1021" spans="1:19" ht="15" customHeight="1" x14ac:dyDescent="0.25">
      <c r="A1021" s="116">
        <v>55618</v>
      </c>
      <c r="B1021" s="65" t="s">
        <v>675</v>
      </c>
      <c r="C1021" s="65" t="s">
        <v>72</v>
      </c>
      <c r="D1021" s="66">
        <v>46305</v>
      </c>
      <c r="E1021" s="67">
        <v>0.18</v>
      </c>
      <c r="F1021" s="65" t="s">
        <v>285</v>
      </c>
      <c r="G1021" s="66">
        <v>46305</v>
      </c>
      <c r="H1021">
        <v>40521247</v>
      </c>
      <c r="I1021">
        <v>10</v>
      </c>
      <c r="J1021" s="65" t="s">
        <v>2108</v>
      </c>
      <c r="K1021" s="65" t="s">
        <v>2109</v>
      </c>
      <c r="L1021" s="66">
        <v>46305</v>
      </c>
      <c r="M1021" s="65" t="s">
        <v>315</v>
      </c>
      <c r="N1021">
        <v>3004101</v>
      </c>
      <c r="O1021" s="65" t="s">
        <v>289</v>
      </c>
      <c r="P1021" s="66">
        <v>46305</v>
      </c>
      <c r="Q1021" s="31">
        <f t="shared" si="30"/>
        <v>799</v>
      </c>
      <c r="R1021" s="31">
        <f t="shared" si="31"/>
        <v>809</v>
      </c>
      <c r="S1021" s="29">
        <f>IF($Q1021&lt;Parâmetros!$E$19,$G1021-1,$G1021)</f>
        <v>46305</v>
      </c>
    </row>
    <row r="1022" spans="1:19" ht="15" customHeight="1" x14ac:dyDescent="0.25">
      <c r="A1022" s="116">
        <v>55618</v>
      </c>
      <c r="B1022" s="65" t="s">
        <v>675</v>
      </c>
      <c r="C1022" s="65" t="s">
        <v>72</v>
      </c>
      <c r="D1022" s="66">
        <v>46305</v>
      </c>
      <c r="E1022" s="67">
        <v>0.56000000000000005</v>
      </c>
      <c r="F1022" s="65" t="s">
        <v>285</v>
      </c>
      <c r="G1022" s="66">
        <v>46305</v>
      </c>
      <c r="H1022">
        <v>40521248</v>
      </c>
      <c r="I1022">
        <v>10</v>
      </c>
      <c r="J1022" s="65" t="s">
        <v>2110</v>
      </c>
      <c r="K1022" s="65" t="s">
        <v>2111</v>
      </c>
      <c r="L1022" s="66">
        <v>46305</v>
      </c>
      <c r="M1022" s="65" t="s">
        <v>315</v>
      </c>
      <c r="N1022">
        <v>3003333</v>
      </c>
      <c r="O1022" s="65" t="s">
        <v>289</v>
      </c>
      <c r="P1022" s="66">
        <v>46305</v>
      </c>
      <c r="Q1022" s="31">
        <f t="shared" si="30"/>
        <v>810</v>
      </c>
      <c r="R1022" s="31">
        <f t="shared" si="31"/>
        <v>843</v>
      </c>
      <c r="S1022" s="29">
        <f>IF($Q1022&lt;Parâmetros!$E$19,$G1022-1,$G1022)</f>
        <v>46305</v>
      </c>
    </row>
    <row r="1023" spans="1:19" ht="15" customHeight="1" x14ac:dyDescent="0.25">
      <c r="A1023" s="116">
        <v>55618</v>
      </c>
      <c r="B1023" s="65" t="s">
        <v>675</v>
      </c>
      <c r="C1023" s="65" t="s">
        <v>72</v>
      </c>
      <c r="D1023" s="66">
        <v>46305</v>
      </c>
      <c r="E1023" s="67">
        <v>0.31</v>
      </c>
      <c r="F1023" s="65" t="s">
        <v>285</v>
      </c>
      <c r="G1023" s="66">
        <v>46305</v>
      </c>
      <c r="H1023">
        <v>40521249</v>
      </c>
      <c r="I1023">
        <v>10</v>
      </c>
      <c r="J1023" s="65" t="s">
        <v>2112</v>
      </c>
      <c r="K1023" s="65" t="s">
        <v>2113</v>
      </c>
      <c r="L1023" s="66">
        <v>46305</v>
      </c>
      <c r="M1023" s="65" t="s">
        <v>315</v>
      </c>
      <c r="N1023">
        <v>3003335</v>
      </c>
      <c r="O1023" s="65" t="s">
        <v>289</v>
      </c>
      <c r="P1023" s="66">
        <v>46305</v>
      </c>
      <c r="Q1023" s="31">
        <f t="shared" si="30"/>
        <v>845</v>
      </c>
      <c r="R1023" s="31">
        <f t="shared" si="31"/>
        <v>863</v>
      </c>
      <c r="S1023" s="29">
        <f>IF($Q1023&lt;Parâmetros!$E$19,$G1023-1,$G1023)</f>
        <v>46305</v>
      </c>
    </row>
    <row r="1024" spans="1:19" ht="15" customHeight="1" x14ac:dyDescent="0.25">
      <c r="A1024" s="116">
        <v>55618</v>
      </c>
      <c r="B1024" s="65" t="s">
        <v>675</v>
      </c>
      <c r="C1024" s="65" t="s">
        <v>72</v>
      </c>
      <c r="D1024" s="66">
        <v>46305</v>
      </c>
      <c r="E1024" s="67">
        <v>0.21</v>
      </c>
      <c r="F1024" s="65" t="s">
        <v>285</v>
      </c>
      <c r="G1024" s="66">
        <v>46305</v>
      </c>
      <c r="H1024">
        <v>40521250</v>
      </c>
      <c r="I1024">
        <v>10</v>
      </c>
      <c r="J1024" s="65" t="s">
        <v>2114</v>
      </c>
      <c r="K1024" s="65" t="s">
        <v>2115</v>
      </c>
      <c r="L1024" s="66">
        <v>46305</v>
      </c>
      <c r="M1024" s="65" t="s">
        <v>315</v>
      </c>
      <c r="N1024">
        <v>3003336</v>
      </c>
      <c r="O1024" s="65" t="s">
        <v>289</v>
      </c>
      <c r="P1024" s="66">
        <v>46305</v>
      </c>
      <c r="Q1024" s="31">
        <f t="shared" ref="Q1024:Q1087" si="32">IFERROR(VALUE(LEFT($J1024,2))*60+VALUE(MID($J1024,4,2)),9999)</f>
        <v>863</v>
      </c>
      <c r="R1024" s="31">
        <f t="shared" ref="R1024:R1087" si="33">IFERROR(VALUE(LEFT($K1024,2))*60+VALUE(MID($K1024,4,2)),"")</f>
        <v>876</v>
      </c>
      <c r="S1024" s="29">
        <f>IF($Q1024&lt;Parâmetros!$E$19,$G1024-1,$G1024)</f>
        <v>46305</v>
      </c>
    </row>
    <row r="1025" spans="1:19" ht="15" customHeight="1" x14ac:dyDescent="0.25">
      <c r="A1025" s="116">
        <v>55618</v>
      </c>
      <c r="B1025" s="65" t="s">
        <v>675</v>
      </c>
      <c r="C1025" s="65" t="s">
        <v>72</v>
      </c>
      <c r="D1025" s="66">
        <v>46305</v>
      </c>
      <c r="E1025" s="67">
        <v>0.3</v>
      </c>
      <c r="F1025" s="65" t="s">
        <v>285</v>
      </c>
      <c r="G1025" s="66">
        <v>46305</v>
      </c>
      <c r="H1025">
        <v>40521251</v>
      </c>
      <c r="I1025">
        <v>10</v>
      </c>
      <c r="J1025" s="65" t="s">
        <v>2116</v>
      </c>
      <c r="K1025" s="65" t="s">
        <v>2117</v>
      </c>
      <c r="L1025" s="66">
        <v>46305</v>
      </c>
      <c r="M1025" s="65" t="s">
        <v>315</v>
      </c>
      <c r="N1025">
        <v>3002730</v>
      </c>
      <c r="O1025" s="65" t="s">
        <v>289</v>
      </c>
      <c r="P1025" s="66">
        <v>46305</v>
      </c>
      <c r="Q1025" s="31">
        <f t="shared" si="32"/>
        <v>876</v>
      </c>
      <c r="R1025" s="31">
        <f t="shared" si="33"/>
        <v>895</v>
      </c>
      <c r="S1025" s="29">
        <f>IF($Q1025&lt;Parâmetros!$E$19,$G1025-1,$G1025)</f>
        <v>46305</v>
      </c>
    </row>
    <row r="1026" spans="1:19" ht="15" customHeight="1" x14ac:dyDescent="0.25">
      <c r="A1026" s="116">
        <v>55618</v>
      </c>
      <c r="B1026" s="65" t="s">
        <v>675</v>
      </c>
      <c r="C1026" s="65" t="s">
        <v>72</v>
      </c>
      <c r="D1026" s="66">
        <v>46305</v>
      </c>
      <c r="E1026" s="67">
        <v>0.41</v>
      </c>
      <c r="F1026" s="65" t="s">
        <v>285</v>
      </c>
      <c r="G1026" s="66">
        <v>46305</v>
      </c>
      <c r="H1026">
        <v>40521252</v>
      </c>
      <c r="I1026">
        <v>10</v>
      </c>
      <c r="J1026" s="65" t="s">
        <v>2118</v>
      </c>
      <c r="K1026" s="65" t="s">
        <v>2119</v>
      </c>
      <c r="L1026" s="66">
        <v>46305</v>
      </c>
      <c r="M1026" s="65" t="s">
        <v>315</v>
      </c>
      <c r="N1026">
        <v>3003859</v>
      </c>
      <c r="O1026" s="65" t="s">
        <v>289</v>
      </c>
      <c r="P1026" s="66">
        <v>46305</v>
      </c>
      <c r="Q1026" s="31">
        <f t="shared" si="32"/>
        <v>895</v>
      </c>
      <c r="R1026" s="31">
        <f t="shared" si="33"/>
        <v>920</v>
      </c>
      <c r="S1026" s="29">
        <f>IF($Q1026&lt;Parâmetros!$E$19,$G1026-1,$G1026)</f>
        <v>46305</v>
      </c>
    </row>
    <row r="1027" spans="1:19" ht="15" customHeight="1" x14ac:dyDescent="0.25">
      <c r="A1027" s="116">
        <v>55618</v>
      </c>
      <c r="B1027" s="65" t="s">
        <v>675</v>
      </c>
      <c r="C1027" s="65" t="s">
        <v>72</v>
      </c>
      <c r="D1027" s="66">
        <v>46306</v>
      </c>
      <c r="E1027" s="67">
        <v>0.25</v>
      </c>
      <c r="F1027" s="65" t="s">
        <v>285</v>
      </c>
      <c r="G1027" s="66">
        <v>46306</v>
      </c>
      <c r="H1027">
        <v>40521253</v>
      </c>
      <c r="I1027">
        <v>10</v>
      </c>
      <c r="J1027" s="65" t="s">
        <v>2120</v>
      </c>
      <c r="K1027" s="65" t="s">
        <v>2121</v>
      </c>
      <c r="L1027" s="66">
        <v>46306</v>
      </c>
      <c r="M1027" s="65" t="s">
        <v>315</v>
      </c>
      <c r="N1027">
        <v>3003113</v>
      </c>
      <c r="O1027" s="65" t="s">
        <v>289</v>
      </c>
      <c r="P1027" s="66">
        <v>46306</v>
      </c>
      <c r="Q1027" s="31">
        <f t="shared" si="32"/>
        <v>449</v>
      </c>
      <c r="R1027" s="31">
        <f t="shared" si="33"/>
        <v>465</v>
      </c>
      <c r="S1027" s="29">
        <f>IF($Q1027&lt;Parâmetros!$E$19,$G1027-1,$G1027)</f>
        <v>46306</v>
      </c>
    </row>
    <row r="1028" spans="1:19" ht="15" customHeight="1" x14ac:dyDescent="0.25">
      <c r="A1028" s="116">
        <v>55618</v>
      </c>
      <c r="B1028" s="65" t="s">
        <v>675</v>
      </c>
      <c r="C1028" s="65" t="s">
        <v>72</v>
      </c>
      <c r="D1028" s="66">
        <v>46306</v>
      </c>
      <c r="E1028" s="67">
        <v>0.39</v>
      </c>
      <c r="F1028" s="65" t="s">
        <v>285</v>
      </c>
      <c r="G1028" s="66">
        <v>46306</v>
      </c>
      <c r="H1028">
        <v>40521265</v>
      </c>
      <c r="I1028">
        <v>10</v>
      </c>
      <c r="J1028" s="65" t="s">
        <v>2122</v>
      </c>
      <c r="K1028" s="65" t="s">
        <v>2123</v>
      </c>
      <c r="L1028" s="66">
        <v>46306</v>
      </c>
      <c r="M1028" s="65" t="s">
        <v>315</v>
      </c>
      <c r="N1028">
        <v>3005115</v>
      </c>
      <c r="O1028" s="65" t="s">
        <v>289</v>
      </c>
      <c r="P1028" s="66">
        <v>46306</v>
      </c>
      <c r="Q1028" s="31">
        <f t="shared" si="32"/>
        <v>471</v>
      </c>
      <c r="R1028" s="31">
        <f t="shared" si="33"/>
        <v>494</v>
      </c>
      <c r="S1028" s="29">
        <f>IF($Q1028&lt;Parâmetros!$E$19,$G1028-1,$G1028)</f>
        <v>46306</v>
      </c>
    </row>
    <row r="1029" spans="1:19" ht="15" customHeight="1" x14ac:dyDescent="0.25">
      <c r="A1029" s="116">
        <v>55618</v>
      </c>
      <c r="B1029" s="65" t="s">
        <v>675</v>
      </c>
      <c r="C1029" s="65" t="s">
        <v>72</v>
      </c>
      <c r="D1029" s="66">
        <v>46306</v>
      </c>
      <c r="E1029" s="67">
        <v>0.42</v>
      </c>
      <c r="F1029" s="65" t="s">
        <v>285</v>
      </c>
      <c r="G1029" s="66">
        <v>46306</v>
      </c>
      <c r="H1029">
        <v>40521266</v>
      </c>
      <c r="I1029">
        <v>10</v>
      </c>
      <c r="J1029" s="65" t="s">
        <v>2124</v>
      </c>
      <c r="K1029" s="65" t="s">
        <v>2125</v>
      </c>
      <c r="L1029" s="66">
        <v>46306</v>
      </c>
      <c r="M1029" s="65" t="s">
        <v>315</v>
      </c>
      <c r="N1029">
        <v>3005116</v>
      </c>
      <c r="O1029" s="65" t="s">
        <v>289</v>
      </c>
      <c r="P1029" s="66">
        <v>46306</v>
      </c>
      <c r="Q1029" s="31">
        <f t="shared" si="32"/>
        <v>495</v>
      </c>
      <c r="R1029" s="31">
        <f t="shared" si="33"/>
        <v>520</v>
      </c>
      <c r="S1029" s="29">
        <f>IF($Q1029&lt;Parâmetros!$E$19,$G1029-1,$G1029)</f>
        <v>46306</v>
      </c>
    </row>
    <row r="1030" spans="1:19" ht="15" customHeight="1" x14ac:dyDescent="0.25">
      <c r="A1030" s="116">
        <v>55618</v>
      </c>
      <c r="B1030" s="65" t="s">
        <v>675</v>
      </c>
      <c r="C1030" s="65" t="s">
        <v>72</v>
      </c>
      <c r="D1030" s="66">
        <v>46306</v>
      </c>
      <c r="E1030" s="67">
        <v>0.31</v>
      </c>
      <c r="F1030" s="65" t="s">
        <v>285</v>
      </c>
      <c r="G1030" s="66">
        <v>46306</v>
      </c>
      <c r="H1030">
        <v>40521267</v>
      </c>
      <c r="I1030">
        <v>10</v>
      </c>
      <c r="J1030" s="65" t="s">
        <v>2126</v>
      </c>
      <c r="K1030" s="65" t="s">
        <v>2127</v>
      </c>
      <c r="L1030" s="66">
        <v>46306</v>
      </c>
      <c r="M1030" s="65" t="s">
        <v>315</v>
      </c>
      <c r="N1030">
        <v>3005317</v>
      </c>
      <c r="O1030" s="65" t="s">
        <v>289</v>
      </c>
      <c r="P1030" s="66">
        <v>46306</v>
      </c>
      <c r="Q1030" s="31">
        <f t="shared" si="32"/>
        <v>522</v>
      </c>
      <c r="R1030" s="31">
        <f t="shared" si="33"/>
        <v>540</v>
      </c>
      <c r="S1030" s="29">
        <f>IF($Q1030&lt;Parâmetros!$E$19,$G1030-1,$G1030)</f>
        <v>46306</v>
      </c>
    </row>
    <row r="1031" spans="1:19" ht="15" customHeight="1" x14ac:dyDescent="0.25">
      <c r="A1031" s="116">
        <v>55618</v>
      </c>
      <c r="B1031" s="65" t="s">
        <v>675</v>
      </c>
      <c r="C1031" s="65" t="s">
        <v>72</v>
      </c>
      <c r="D1031" s="66">
        <v>46306</v>
      </c>
      <c r="E1031" s="67">
        <v>0.4</v>
      </c>
      <c r="F1031" s="65" t="s">
        <v>285</v>
      </c>
      <c r="G1031" s="66">
        <v>46306</v>
      </c>
      <c r="H1031">
        <v>40521268</v>
      </c>
      <c r="I1031">
        <v>10</v>
      </c>
      <c r="J1031" s="65" t="s">
        <v>2128</v>
      </c>
      <c r="K1031" s="65" t="s">
        <v>2129</v>
      </c>
      <c r="L1031" s="66">
        <v>46306</v>
      </c>
      <c r="M1031" s="65" t="s">
        <v>315</v>
      </c>
      <c r="N1031">
        <v>3003009</v>
      </c>
      <c r="O1031" s="65" t="s">
        <v>289</v>
      </c>
      <c r="P1031" s="66">
        <v>46306</v>
      </c>
      <c r="Q1031" s="31">
        <f t="shared" si="32"/>
        <v>541</v>
      </c>
      <c r="R1031" s="31">
        <f t="shared" si="33"/>
        <v>565</v>
      </c>
      <c r="S1031" s="29">
        <f>IF($Q1031&lt;Parâmetros!$E$19,$G1031-1,$G1031)</f>
        <v>46306</v>
      </c>
    </row>
    <row r="1032" spans="1:19" ht="15" customHeight="1" x14ac:dyDescent="0.25">
      <c r="A1032" s="116">
        <v>55618</v>
      </c>
      <c r="B1032" s="65" t="s">
        <v>675</v>
      </c>
      <c r="C1032" s="65" t="s">
        <v>72</v>
      </c>
      <c r="D1032" s="66">
        <v>46306</v>
      </c>
      <c r="E1032" s="67">
        <v>0.23</v>
      </c>
      <c r="F1032" s="65" t="s">
        <v>285</v>
      </c>
      <c r="G1032" s="66">
        <v>46306</v>
      </c>
      <c r="H1032">
        <v>40521269</v>
      </c>
      <c r="I1032">
        <v>10</v>
      </c>
      <c r="J1032" s="65" t="s">
        <v>2130</v>
      </c>
      <c r="K1032" s="65" t="s">
        <v>2131</v>
      </c>
      <c r="L1032" s="66">
        <v>46306</v>
      </c>
      <c r="M1032" s="65" t="s">
        <v>315</v>
      </c>
      <c r="N1032">
        <v>3003004</v>
      </c>
      <c r="O1032" s="65" t="s">
        <v>289</v>
      </c>
      <c r="P1032" s="66">
        <v>46306</v>
      </c>
      <c r="Q1032" s="31">
        <f t="shared" si="32"/>
        <v>565</v>
      </c>
      <c r="R1032" s="31">
        <f t="shared" si="33"/>
        <v>579</v>
      </c>
      <c r="S1032" s="29">
        <f>IF($Q1032&lt;Parâmetros!$E$19,$G1032-1,$G1032)</f>
        <v>46306</v>
      </c>
    </row>
    <row r="1033" spans="1:19" ht="15" customHeight="1" x14ac:dyDescent="0.25">
      <c r="A1033" s="116">
        <v>55618</v>
      </c>
      <c r="B1033" s="65" t="s">
        <v>675</v>
      </c>
      <c r="C1033" s="65" t="s">
        <v>72</v>
      </c>
      <c r="D1033" s="66">
        <v>46306</v>
      </c>
      <c r="E1033" s="67">
        <v>0.14000000000000001</v>
      </c>
      <c r="F1033" s="65" t="s">
        <v>285</v>
      </c>
      <c r="G1033" s="66">
        <v>46306</v>
      </c>
      <c r="H1033">
        <v>40521270</v>
      </c>
      <c r="I1033">
        <v>10</v>
      </c>
      <c r="J1033" s="65" t="s">
        <v>2132</v>
      </c>
      <c r="K1033" s="65" t="s">
        <v>2133</v>
      </c>
      <c r="L1033" s="66">
        <v>46306</v>
      </c>
      <c r="M1033" s="65" t="s">
        <v>315</v>
      </c>
      <c r="N1033">
        <v>3002997</v>
      </c>
      <c r="O1033" s="65" t="s">
        <v>289</v>
      </c>
      <c r="P1033" s="66">
        <v>46306</v>
      </c>
      <c r="Q1033" s="31">
        <f t="shared" si="32"/>
        <v>580</v>
      </c>
      <c r="R1033" s="31">
        <f t="shared" si="33"/>
        <v>588</v>
      </c>
      <c r="S1033" s="29">
        <f>IF($Q1033&lt;Parâmetros!$E$19,$G1033-1,$G1033)</f>
        <v>46306</v>
      </c>
    </row>
    <row r="1034" spans="1:19" ht="15" customHeight="1" x14ac:dyDescent="0.25">
      <c r="A1034" s="116">
        <v>55618</v>
      </c>
      <c r="B1034" s="65" t="s">
        <v>675</v>
      </c>
      <c r="C1034" s="65" t="s">
        <v>72</v>
      </c>
      <c r="D1034" s="66">
        <v>46306</v>
      </c>
      <c r="E1034" s="67">
        <v>0.32</v>
      </c>
      <c r="F1034" s="65" t="s">
        <v>285</v>
      </c>
      <c r="G1034" s="66">
        <v>46306</v>
      </c>
      <c r="H1034">
        <v>40521271</v>
      </c>
      <c r="I1034">
        <v>10</v>
      </c>
      <c r="J1034" s="65" t="s">
        <v>2134</v>
      </c>
      <c r="K1034" s="65" t="s">
        <v>2135</v>
      </c>
      <c r="L1034" s="66">
        <v>46306</v>
      </c>
      <c r="M1034" s="65" t="s">
        <v>315</v>
      </c>
      <c r="N1034">
        <v>3003072</v>
      </c>
      <c r="O1034" s="65" t="s">
        <v>289</v>
      </c>
      <c r="P1034" s="66">
        <v>46306</v>
      </c>
      <c r="Q1034" s="31">
        <f t="shared" si="32"/>
        <v>589</v>
      </c>
      <c r="R1034" s="31">
        <f t="shared" si="33"/>
        <v>608</v>
      </c>
      <c r="S1034" s="29">
        <f>IF($Q1034&lt;Parâmetros!$E$19,$G1034-1,$G1034)</f>
        <v>46306</v>
      </c>
    </row>
    <row r="1035" spans="1:19" ht="15" customHeight="1" x14ac:dyDescent="0.25">
      <c r="A1035" s="116">
        <v>55618</v>
      </c>
      <c r="B1035" s="65" t="s">
        <v>675</v>
      </c>
      <c r="C1035" s="65" t="s">
        <v>72</v>
      </c>
      <c r="D1035" s="66">
        <v>46306</v>
      </c>
      <c r="E1035" s="67">
        <v>0.44</v>
      </c>
      <c r="F1035" s="65" t="s">
        <v>285</v>
      </c>
      <c r="G1035" s="66">
        <v>46306</v>
      </c>
      <c r="H1035">
        <v>40521272</v>
      </c>
      <c r="I1035">
        <v>10</v>
      </c>
      <c r="J1035" s="65" t="s">
        <v>2136</v>
      </c>
      <c r="K1035" s="65" t="s">
        <v>2137</v>
      </c>
      <c r="L1035" s="66">
        <v>46306</v>
      </c>
      <c r="M1035" s="65" t="s">
        <v>315</v>
      </c>
      <c r="N1035">
        <v>3004324</v>
      </c>
      <c r="O1035" s="65" t="s">
        <v>289</v>
      </c>
      <c r="P1035" s="66">
        <v>46306</v>
      </c>
      <c r="Q1035" s="31">
        <f t="shared" si="32"/>
        <v>609</v>
      </c>
      <c r="R1035" s="31">
        <f t="shared" si="33"/>
        <v>635</v>
      </c>
      <c r="S1035" s="29">
        <f>IF($Q1035&lt;Parâmetros!$E$19,$G1035-1,$G1035)</f>
        <v>46306</v>
      </c>
    </row>
    <row r="1036" spans="1:19" ht="15" customHeight="1" x14ac:dyDescent="0.25">
      <c r="A1036" s="116">
        <v>55618</v>
      </c>
      <c r="B1036" s="65" t="s">
        <v>675</v>
      </c>
      <c r="C1036" s="65" t="s">
        <v>72</v>
      </c>
      <c r="D1036" s="66">
        <v>46306</v>
      </c>
      <c r="E1036" s="67">
        <v>0.43</v>
      </c>
      <c r="F1036" s="65" t="s">
        <v>285</v>
      </c>
      <c r="G1036" s="66">
        <v>46306</v>
      </c>
      <c r="H1036">
        <v>40521273</v>
      </c>
      <c r="I1036">
        <v>10</v>
      </c>
      <c r="J1036" s="65" t="s">
        <v>2138</v>
      </c>
      <c r="K1036" s="65" t="s">
        <v>2139</v>
      </c>
      <c r="L1036" s="66">
        <v>46306</v>
      </c>
      <c r="M1036" s="65" t="s">
        <v>315</v>
      </c>
      <c r="N1036">
        <v>3003438</v>
      </c>
      <c r="O1036" s="65" t="s">
        <v>289</v>
      </c>
      <c r="P1036" s="66">
        <v>46306</v>
      </c>
      <c r="Q1036" s="31">
        <f t="shared" si="32"/>
        <v>635</v>
      </c>
      <c r="R1036" s="31">
        <f t="shared" si="33"/>
        <v>661</v>
      </c>
      <c r="S1036" s="29">
        <f>IF($Q1036&lt;Parâmetros!$E$19,$G1036-1,$G1036)</f>
        <v>46306</v>
      </c>
    </row>
    <row r="1037" spans="1:19" ht="15" customHeight="1" x14ac:dyDescent="0.25">
      <c r="A1037" s="116">
        <v>55618</v>
      </c>
      <c r="B1037" s="65" t="s">
        <v>675</v>
      </c>
      <c r="C1037" s="65" t="s">
        <v>72</v>
      </c>
      <c r="D1037" s="66">
        <v>46306</v>
      </c>
      <c r="E1037" s="67">
        <v>0.47</v>
      </c>
      <c r="F1037" s="65" t="s">
        <v>285</v>
      </c>
      <c r="G1037" s="66">
        <v>46306</v>
      </c>
      <c r="H1037">
        <v>40521280</v>
      </c>
      <c r="I1037">
        <v>10</v>
      </c>
      <c r="J1037" s="65" t="s">
        <v>2140</v>
      </c>
      <c r="K1037" s="65" t="s">
        <v>2141</v>
      </c>
      <c r="L1037" s="66">
        <v>46306</v>
      </c>
      <c r="M1037" s="65" t="s">
        <v>315</v>
      </c>
      <c r="N1037">
        <v>3003118</v>
      </c>
      <c r="O1037" s="65" t="s">
        <v>289</v>
      </c>
      <c r="P1037" s="66">
        <v>46306</v>
      </c>
      <c r="Q1037" s="31">
        <f t="shared" si="32"/>
        <v>661</v>
      </c>
      <c r="R1037" s="31">
        <f t="shared" si="33"/>
        <v>690</v>
      </c>
      <c r="S1037" s="29">
        <f>IF($Q1037&lt;Parâmetros!$E$19,$G1037-1,$G1037)</f>
        <v>46306</v>
      </c>
    </row>
    <row r="1038" spans="1:19" ht="15" customHeight="1" x14ac:dyDescent="0.25">
      <c r="A1038" s="116">
        <v>55618</v>
      </c>
      <c r="B1038" s="65" t="s">
        <v>675</v>
      </c>
      <c r="C1038" s="65" t="s">
        <v>72</v>
      </c>
      <c r="D1038" s="66">
        <v>46306</v>
      </c>
      <c r="E1038" s="67">
        <v>0.11</v>
      </c>
      <c r="F1038" s="65" t="s">
        <v>285</v>
      </c>
      <c r="G1038" s="66">
        <v>46306</v>
      </c>
      <c r="H1038">
        <v>40521281</v>
      </c>
      <c r="I1038">
        <v>10</v>
      </c>
      <c r="J1038" s="65" t="s">
        <v>2142</v>
      </c>
      <c r="K1038" s="65" t="s">
        <v>2143</v>
      </c>
      <c r="L1038" s="66">
        <v>46306</v>
      </c>
      <c r="M1038" s="65" t="s">
        <v>315</v>
      </c>
      <c r="N1038">
        <v>3002999</v>
      </c>
      <c r="O1038" s="65" t="s">
        <v>289</v>
      </c>
      <c r="P1038" s="66">
        <v>46306</v>
      </c>
      <c r="Q1038" s="31">
        <f t="shared" si="32"/>
        <v>690</v>
      </c>
      <c r="R1038" s="31">
        <f t="shared" si="33"/>
        <v>697</v>
      </c>
      <c r="S1038" s="29">
        <f>IF($Q1038&lt;Parâmetros!$E$19,$G1038-1,$G1038)</f>
        <v>46306</v>
      </c>
    </row>
    <row r="1039" spans="1:19" ht="15" customHeight="1" x14ac:dyDescent="0.25">
      <c r="A1039" s="116">
        <v>55618</v>
      </c>
      <c r="B1039" s="65" t="s">
        <v>675</v>
      </c>
      <c r="C1039" s="65" t="s">
        <v>72</v>
      </c>
      <c r="D1039" s="66">
        <v>46306</v>
      </c>
      <c r="E1039" s="67">
        <v>0.59</v>
      </c>
      <c r="F1039" s="65" t="s">
        <v>285</v>
      </c>
      <c r="G1039" s="66">
        <v>46306</v>
      </c>
      <c r="H1039">
        <v>40521281</v>
      </c>
      <c r="I1039">
        <v>10</v>
      </c>
      <c r="J1039" s="65" t="s">
        <v>2144</v>
      </c>
      <c r="K1039" s="65" t="s">
        <v>2145</v>
      </c>
      <c r="L1039" s="66">
        <v>46306</v>
      </c>
      <c r="M1039" s="65" t="s">
        <v>315</v>
      </c>
      <c r="N1039">
        <v>3002999</v>
      </c>
      <c r="O1039" s="65" t="s">
        <v>289</v>
      </c>
      <c r="P1039" s="66">
        <v>46306</v>
      </c>
      <c r="Q1039" s="31">
        <f t="shared" si="32"/>
        <v>762</v>
      </c>
      <c r="R1039" s="31">
        <f t="shared" si="33"/>
        <v>798</v>
      </c>
      <c r="S1039" s="29">
        <f>IF($Q1039&lt;Parâmetros!$E$19,$G1039-1,$G1039)</f>
        <v>46306</v>
      </c>
    </row>
    <row r="1040" spans="1:19" ht="15" customHeight="1" x14ac:dyDescent="0.25">
      <c r="A1040" s="116">
        <v>55618</v>
      </c>
      <c r="B1040" s="65" t="s">
        <v>675</v>
      </c>
      <c r="C1040" s="65" t="s">
        <v>72</v>
      </c>
      <c r="D1040" s="66">
        <v>46306</v>
      </c>
      <c r="E1040" s="67">
        <v>0.19</v>
      </c>
      <c r="F1040" s="65" t="s">
        <v>285</v>
      </c>
      <c r="G1040" s="66">
        <v>46306</v>
      </c>
      <c r="H1040">
        <v>40521282</v>
      </c>
      <c r="I1040">
        <v>10</v>
      </c>
      <c r="J1040" s="65" t="s">
        <v>2146</v>
      </c>
      <c r="K1040" s="65" t="s">
        <v>2147</v>
      </c>
      <c r="L1040" s="66">
        <v>46306</v>
      </c>
      <c r="M1040" s="65" t="s">
        <v>315</v>
      </c>
      <c r="N1040">
        <v>3006504</v>
      </c>
      <c r="O1040" s="65" t="s">
        <v>289</v>
      </c>
      <c r="P1040" s="66">
        <v>46306</v>
      </c>
      <c r="Q1040" s="31">
        <f t="shared" si="32"/>
        <v>798</v>
      </c>
      <c r="R1040" s="31">
        <f t="shared" si="33"/>
        <v>810</v>
      </c>
      <c r="S1040" s="29">
        <f>IF($Q1040&lt;Parâmetros!$E$19,$G1040-1,$G1040)</f>
        <v>46306</v>
      </c>
    </row>
    <row r="1041" spans="1:19" ht="15" customHeight="1" x14ac:dyDescent="0.25">
      <c r="A1041" s="116">
        <v>55618</v>
      </c>
      <c r="B1041" s="65" t="s">
        <v>675</v>
      </c>
      <c r="C1041" s="65" t="s">
        <v>72</v>
      </c>
      <c r="D1041" s="66">
        <v>46306</v>
      </c>
      <c r="E1041" s="67">
        <v>0.17</v>
      </c>
      <c r="F1041" s="65" t="s">
        <v>285</v>
      </c>
      <c r="G1041" s="66">
        <v>46306</v>
      </c>
      <c r="H1041">
        <v>40521311</v>
      </c>
      <c r="I1041">
        <v>10</v>
      </c>
      <c r="J1041" s="65" t="s">
        <v>2148</v>
      </c>
      <c r="K1041" s="65" t="s">
        <v>2149</v>
      </c>
      <c r="L1041" s="66">
        <v>46306</v>
      </c>
      <c r="M1041" s="65" t="s">
        <v>315</v>
      </c>
      <c r="N1041">
        <v>3006504</v>
      </c>
      <c r="O1041" s="65" t="s">
        <v>289</v>
      </c>
      <c r="P1041" s="66">
        <v>46306</v>
      </c>
      <c r="Q1041" s="31">
        <f t="shared" si="32"/>
        <v>810</v>
      </c>
      <c r="R1041" s="31">
        <f t="shared" si="33"/>
        <v>820</v>
      </c>
      <c r="S1041" s="29">
        <f>IF($Q1041&lt;Parâmetros!$E$19,$G1041-1,$G1041)</f>
        <v>46306</v>
      </c>
    </row>
    <row r="1042" spans="1:19" ht="15" customHeight="1" x14ac:dyDescent="0.25">
      <c r="A1042" s="116">
        <v>55618</v>
      </c>
      <c r="B1042" s="65" t="s">
        <v>675</v>
      </c>
      <c r="C1042" s="65" t="s">
        <v>72</v>
      </c>
      <c r="D1042" s="66">
        <v>46306</v>
      </c>
      <c r="E1042" s="67">
        <v>0.36</v>
      </c>
      <c r="F1042" s="65" t="s">
        <v>285</v>
      </c>
      <c r="G1042" s="66">
        <v>46306</v>
      </c>
      <c r="H1042">
        <v>40521312</v>
      </c>
      <c r="I1042">
        <v>10</v>
      </c>
      <c r="J1042" s="65" t="s">
        <v>2150</v>
      </c>
      <c r="K1042" s="65" t="s">
        <v>2151</v>
      </c>
      <c r="L1042" s="66">
        <v>46306</v>
      </c>
      <c r="M1042" s="65" t="s">
        <v>315</v>
      </c>
      <c r="N1042">
        <v>3006537</v>
      </c>
      <c r="O1042" s="65" t="s">
        <v>289</v>
      </c>
      <c r="P1042" s="66">
        <v>46306</v>
      </c>
      <c r="Q1042" s="31">
        <f t="shared" si="32"/>
        <v>820</v>
      </c>
      <c r="R1042" s="31">
        <f t="shared" si="33"/>
        <v>842</v>
      </c>
      <c r="S1042" s="29">
        <f>IF($Q1042&lt;Parâmetros!$E$19,$G1042-1,$G1042)</f>
        <v>46306</v>
      </c>
    </row>
    <row r="1043" spans="1:19" ht="15" customHeight="1" x14ac:dyDescent="0.25">
      <c r="A1043" s="116">
        <v>55618</v>
      </c>
      <c r="B1043" s="65" t="s">
        <v>675</v>
      </c>
      <c r="C1043" s="65" t="s">
        <v>72</v>
      </c>
      <c r="D1043" s="66">
        <v>46306</v>
      </c>
      <c r="E1043" s="67">
        <v>0.16</v>
      </c>
      <c r="F1043" s="65" t="s">
        <v>285</v>
      </c>
      <c r="G1043" s="66">
        <v>46306</v>
      </c>
      <c r="H1043">
        <v>40521313</v>
      </c>
      <c r="I1043">
        <v>10</v>
      </c>
      <c r="J1043" s="65" t="s">
        <v>2152</v>
      </c>
      <c r="K1043" s="65" t="s">
        <v>2153</v>
      </c>
      <c r="L1043" s="66">
        <v>46306</v>
      </c>
      <c r="M1043" s="65" t="s">
        <v>315</v>
      </c>
      <c r="N1043">
        <v>3007067</v>
      </c>
      <c r="O1043" s="65" t="s">
        <v>289</v>
      </c>
      <c r="P1043" s="66">
        <v>46306</v>
      </c>
      <c r="Q1043" s="31">
        <f t="shared" si="32"/>
        <v>843</v>
      </c>
      <c r="R1043" s="31">
        <f t="shared" si="33"/>
        <v>852</v>
      </c>
      <c r="S1043" s="29">
        <f>IF($Q1043&lt;Parâmetros!$E$19,$G1043-1,$G1043)</f>
        <v>46306</v>
      </c>
    </row>
    <row r="1044" spans="1:19" ht="15" customHeight="1" x14ac:dyDescent="0.25">
      <c r="A1044" s="116">
        <v>55618</v>
      </c>
      <c r="B1044" s="65" t="s">
        <v>675</v>
      </c>
      <c r="C1044" s="65" t="s">
        <v>72</v>
      </c>
      <c r="D1044" s="66">
        <v>46306</v>
      </c>
      <c r="E1044" s="67">
        <v>0.24</v>
      </c>
      <c r="F1044" s="65" t="s">
        <v>285</v>
      </c>
      <c r="G1044" s="66">
        <v>46306</v>
      </c>
      <c r="H1044">
        <v>40521314</v>
      </c>
      <c r="I1044">
        <v>10</v>
      </c>
      <c r="J1044" s="65" t="s">
        <v>2154</v>
      </c>
      <c r="K1044" s="65" t="s">
        <v>2155</v>
      </c>
      <c r="L1044" s="66">
        <v>46306</v>
      </c>
      <c r="M1044" s="65" t="s">
        <v>315</v>
      </c>
      <c r="N1044">
        <v>3007786</v>
      </c>
      <c r="O1044" s="65" t="s">
        <v>289</v>
      </c>
      <c r="P1044" s="66">
        <v>46306</v>
      </c>
      <c r="Q1044" s="31">
        <f t="shared" si="32"/>
        <v>852</v>
      </c>
      <c r="R1044" s="31">
        <f t="shared" si="33"/>
        <v>866</v>
      </c>
      <c r="S1044" s="29">
        <f>IF($Q1044&lt;Parâmetros!$E$19,$G1044-1,$G1044)</f>
        <v>46306</v>
      </c>
    </row>
    <row r="1045" spans="1:19" ht="15" customHeight="1" x14ac:dyDescent="0.25">
      <c r="A1045" s="116">
        <v>55618</v>
      </c>
      <c r="B1045" s="65" t="s">
        <v>675</v>
      </c>
      <c r="C1045" s="65" t="s">
        <v>72</v>
      </c>
      <c r="D1045" s="66">
        <v>46306</v>
      </c>
      <c r="E1045" s="67">
        <v>0.21</v>
      </c>
      <c r="F1045" s="65" t="s">
        <v>285</v>
      </c>
      <c r="G1045" s="66">
        <v>46306</v>
      </c>
      <c r="H1045">
        <v>40521315</v>
      </c>
      <c r="I1045">
        <v>10</v>
      </c>
      <c r="J1045" s="65" t="s">
        <v>2156</v>
      </c>
      <c r="K1045" s="65" t="s">
        <v>2157</v>
      </c>
      <c r="L1045" s="66">
        <v>46306</v>
      </c>
      <c r="M1045" s="65" t="s">
        <v>315</v>
      </c>
      <c r="N1045">
        <v>3007767</v>
      </c>
      <c r="O1045" s="65" t="s">
        <v>289</v>
      </c>
      <c r="P1045" s="66">
        <v>46306</v>
      </c>
      <c r="Q1045" s="31">
        <f t="shared" si="32"/>
        <v>867</v>
      </c>
      <c r="R1045" s="31">
        <f t="shared" si="33"/>
        <v>879</v>
      </c>
      <c r="S1045" s="29">
        <f>IF($Q1045&lt;Parâmetros!$E$19,$G1045-1,$G1045)</f>
        <v>46306</v>
      </c>
    </row>
    <row r="1046" spans="1:19" ht="15" customHeight="1" x14ac:dyDescent="0.25">
      <c r="A1046" s="116">
        <v>55618</v>
      </c>
      <c r="B1046" s="65" t="s">
        <v>675</v>
      </c>
      <c r="C1046" s="65" t="s">
        <v>72</v>
      </c>
      <c r="D1046" s="66">
        <v>46306</v>
      </c>
      <c r="E1046" s="67">
        <v>0.2</v>
      </c>
      <c r="F1046" s="65" t="s">
        <v>285</v>
      </c>
      <c r="G1046" s="66">
        <v>46306</v>
      </c>
      <c r="H1046">
        <v>40521316</v>
      </c>
      <c r="I1046">
        <v>10</v>
      </c>
      <c r="J1046" s="65" t="s">
        <v>2158</v>
      </c>
      <c r="K1046" s="65" t="s">
        <v>2159</v>
      </c>
      <c r="L1046" s="66">
        <v>46306</v>
      </c>
      <c r="M1046" s="65" t="s">
        <v>315</v>
      </c>
      <c r="N1046">
        <v>3007779</v>
      </c>
      <c r="O1046" s="65" t="s">
        <v>289</v>
      </c>
      <c r="P1046" s="66">
        <v>46306</v>
      </c>
      <c r="Q1046" s="31">
        <f t="shared" si="32"/>
        <v>881</v>
      </c>
      <c r="R1046" s="31">
        <f t="shared" si="33"/>
        <v>893</v>
      </c>
      <c r="S1046" s="29">
        <f>IF($Q1046&lt;Parâmetros!$E$19,$G1046-1,$G1046)</f>
        <v>46306</v>
      </c>
    </row>
    <row r="1047" spans="1:19" ht="15" customHeight="1" x14ac:dyDescent="0.25">
      <c r="A1047" s="116">
        <v>55618</v>
      </c>
      <c r="B1047" s="65" t="s">
        <v>675</v>
      </c>
      <c r="C1047" s="65" t="s">
        <v>72</v>
      </c>
      <c r="D1047" s="66">
        <v>46306</v>
      </c>
      <c r="E1047" s="67">
        <v>0.26</v>
      </c>
      <c r="F1047" s="65" t="s">
        <v>285</v>
      </c>
      <c r="G1047" s="66">
        <v>46306</v>
      </c>
      <c r="H1047">
        <v>40521317</v>
      </c>
      <c r="I1047">
        <v>10</v>
      </c>
      <c r="J1047" s="65" t="s">
        <v>2160</v>
      </c>
      <c r="K1047" s="65" t="s">
        <v>2161</v>
      </c>
      <c r="L1047" s="66">
        <v>46306</v>
      </c>
      <c r="M1047" s="65" t="s">
        <v>315</v>
      </c>
      <c r="N1047">
        <v>3007765</v>
      </c>
      <c r="O1047" s="65" t="s">
        <v>289</v>
      </c>
      <c r="P1047" s="66">
        <v>46306</v>
      </c>
      <c r="Q1047" s="31">
        <f t="shared" si="32"/>
        <v>893</v>
      </c>
      <c r="R1047" s="31">
        <f t="shared" si="33"/>
        <v>909</v>
      </c>
      <c r="S1047" s="29">
        <f>IF($Q1047&lt;Parâmetros!$E$19,$G1047-1,$G1047)</f>
        <v>46306</v>
      </c>
    </row>
    <row r="1048" spans="1:19" ht="15" customHeight="1" x14ac:dyDescent="0.25">
      <c r="A1048" s="116">
        <v>55628</v>
      </c>
      <c r="B1048" s="65" t="s">
        <v>681</v>
      </c>
      <c r="C1048" s="65" t="s">
        <v>78</v>
      </c>
      <c r="D1048" s="66">
        <v>46300</v>
      </c>
      <c r="E1048" s="67">
        <v>4</v>
      </c>
      <c r="F1048" s="65" t="s">
        <v>285</v>
      </c>
      <c r="G1048" s="66">
        <v>46297</v>
      </c>
      <c r="H1048">
        <v>40521856</v>
      </c>
      <c r="I1048">
        <v>10</v>
      </c>
      <c r="J1048" s="65" t="s">
        <v>536</v>
      </c>
      <c r="K1048" s="65" t="s">
        <v>531</v>
      </c>
      <c r="L1048" s="66">
        <v>46297</v>
      </c>
      <c r="M1048" s="65" t="s">
        <v>291</v>
      </c>
      <c r="N1048">
        <v>3004234</v>
      </c>
      <c r="O1048" s="65" t="s">
        <v>289</v>
      </c>
      <c r="P1048" s="66">
        <v>46300</v>
      </c>
      <c r="Q1048" s="31">
        <f t="shared" si="32"/>
        <v>480</v>
      </c>
      <c r="R1048" s="31">
        <f t="shared" si="33"/>
        <v>720</v>
      </c>
      <c r="S1048" s="29">
        <f>IF($Q1048&lt;Parâmetros!$E$19,$G1048-1,$G1048)</f>
        <v>46297</v>
      </c>
    </row>
    <row r="1049" spans="1:19" ht="15" customHeight="1" x14ac:dyDescent="0.25">
      <c r="A1049" s="116">
        <v>55628</v>
      </c>
      <c r="B1049" s="65" t="s">
        <v>681</v>
      </c>
      <c r="C1049" s="65" t="s">
        <v>78</v>
      </c>
      <c r="D1049" s="66">
        <v>46300</v>
      </c>
      <c r="E1049" s="67">
        <v>3.18</v>
      </c>
      <c r="F1049" s="65" t="s">
        <v>285</v>
      </c>
      <c r="G1049" s="66">
        <v>46297</v>
      </c>
      <c r="H1049">
        <v>40521856</v>
      </c>
      <c r="I1049">
        <v>10</v>
      </c>
      <c r="J1049" s="65" t="s">
        <v>683</v>
      </c>
      <c r="K1049" s="65" t="s">
        <v>684</v>
      </c>
      <c r="L1049" s="66">
        <v>46297</v>
      </c>
      <c r="M1049" s="65" t="s">
        <v>291</v>
      </c>
      <c r="N1049">
        <v>3004234</v>
      </c>
      <c r="O1049" s="65" t="s">
        <v>289</v>
      </c>
      <c r="P1049" s="66">
        <v>46300</v>
      </c>
      <c r="Q1049" s="31">
        <f t="shared" si="32"/>
        <v>784</v>
      </c>
      <c r="R1049" s="31">
        <f t="shared" si="33"/>
        <v>975</v>
      </c>
      <c r="S1049" s="29">
        <f>IF($Q1049&lt;Parâmetros!$E$19,$G1049-1,$G1049)</f>
        <v>46297</v>
      </c>
    </row>
    <row r="1050" spans="1:19" ht="15" customHeight="1" x14ac:dyDescent="0.25">
      <c r="A1050" s="116">
        <v>55628</v>
      </c>
      <c r="B1050" s="65" t="s">
        <v>681</v>
      </c>
      <c r="C1050" s="65" t="s">
        <v>75</v>
      </c>
      <c r="D1050" s="66">
        <v>46300</v>
      </c>
      <c r="E1050" s="67">
        <v>52.5</v>
      </c>
      <c r="F1050" s="65" t="s">
        <v>285</v>
      </c>
      <c r="G1050" s="66">
        <v>46298</v>
      </c>
      <c r="H1050">
        <v>40522098</v>
      </c>
      <c r="I1050">
        <v>20</v>
      </c>
      <c r="J1050" s="65" t="s">
        <v>685</v>
      </c>
      <c r="K1050" s="65" t="s">
        <v>356</v>
      </c>
      <c r="L1050" s="66">
        <v>46300</v>
      </c>
      <c r="M1050" s="65" t="s">
        <v>287</v>
      </c>
      <c r="N1050" s="65" t="s">
        <v>793</v>
      </c>
      <c r="O1050" s="65" t="s">
        <v>289</v>
      </c>
      <c r="P1050" s="66">
        <v>46300</v>
      </c>
      <c r="Q1050" s="31">
        <f t="shared" si="32"/>
        <v>450</v>
      </c>
      <c r="R1050" s="31">
        <f t="shared" si="33"/>
        <v>720</v>
      </c>
      <c r="S1050" s="29">
        <f>IF($Q1050&lt;Parâmetros!$E$19,$G1050-1,$G1050)</f>
        <v>46298</v>
      </c>
    </row>
    <row r="1051" spans="1:19" ht="15" customHeight="1" x14ac:dyDescent="0.25">
      <c r="A1051" s="116">
        <v>55628</v>
      </c>
      <c r="B1051" s="65" t="s">
        <v>681</v>
      </c>
      <c r="C1051" s="65" t="s">
        <v>75</v>
      </c>
      <c r="D1051" s="66">
        <v>46300</v>
      </c>
      <c r="E1051" s="67">
        <v>-52.5</v>
      </c>
      <c r="F1051" s="65" t="s">
        <v>285</v>
      </c>
      <c r="G1051" s="66">
        <v>46298</v>
      </c>
      <c r="H1051">
        <v>40522098</v>
      </c>
      <c r="I1051">
        <v>20</v>
      </c>
      <c r="J1051" s="65" t="s">
        <v>685</v>
      </c>
      <c r="K1051" s="65" t="s">
        <v>356</v>
      </c>
      <c r="L1051" s="66">
        <v>46300</v>
      </c>
      <c r="M1051" s="65" t="s">
        <v>287</v>
      </c>
      <c r="N1051" s="65" t="s">
        <v>793</v>
      </c>
      <c r="O1051" s="65" t="s">
        <v>306</v>
      </c>
      <c r="P1051" s="66">
        <v>46301</v>
      </c>
      <c r="Q1051" s="31">
        <f t="shared" si="32"/>
        <v>450</v>
      </c>
      <c r="R1051" s="31">
        <f t="shared" si="33"/>
        <v>720</v>
      </c>
      <c r="S1051" s="29">
        <f>IF($Q1051&lt;Parâmetros!$E$19,$G1051-1,$G1051)</f>
        <v>46298</v>
      </c>
    </row>
    <row r="1052" spans="1:19" ht="15" customHeight="1" x14ac:dyDescent="0.25">
      <c r="A1052" s="116">
        <v>55628</v>
      </c>
      <c r="B1052" s="65" t="s">
        <v>681</v>
      </c>
      <c r="C1052" s="65" t="s">
        <v>75</v>
      </c>
      <c r="D1052" s="66">
        <v>46301</v>
      </c>
      <c r="E1052" s="67">
        <v>4</v>
      </c>
      <c r="F1052" s="65" t="s">
        <v>285</v>
      </c>
      <c r="G1052" s="66">
        <v>46298</v>
      </c>
      <c r="H1052">
        <v>40522098</v>
      </c>
      <c r="I1052">
        <v>20</v>
      </c>
      <c r="J1052" s="65" t="s">
        <v>884</v>
      </c>
      <c r="K1052" s="65" t="s">
        <v>397</v>
      </c>
      <c r="L1052" s="66">
        <v>46298</v>
      </c>
      <c r="M1052" s="65" t="s">
        <v>287</v>
      </c>
      <c r="N1052" s="65" t="s">
        <v>793</v>
      </c>
      <c r="O1052" s="65" t="s">
        <v>289</v>
      </c>
      <c r="P1052" s="66">
        <v>46301</v>
      </c>
      <c r="Q1052" s="31">
        <f t="shared" si="32"/>
        <v>450</v>
      </c>
      <c r="R1052" s="31">
        <f t="shared" si="33"/>
        <v>690</v>
      </c>
      <c r="S1052" s="29">
        <f>IF($Q1052&lt;Parâmetros!$E$19,$G1052-1,$G1052)</f>
        <v>46298</v>
      </c>
    </row>
    <row r="1053" spans="1:19" ht="15" customHeight="1" x14ac:dyDescent="0.25">
      <c r="A1053" s="116">
        <v>55628</v>
      </c>
      <c r="B1053" s="65" t="s">
        <v>681</v>
      </c>
      <c r="C1053" s="65" t="s">
        <v>75</v>
      </c>
      <c r="D1053" s="66">
        <v>46301</v>
      </c>
      <c r="E1053" s="67">
        <v>2.67</v>
      </c>
      <c r="F1053" s="65" t="s">
        <v>285</v>
      </c>
      <c r="G1053" s="66">
        <v>46298</v>
      </c>
      <c r="H1053">
        <v>40522098</v>
      </c>
      <c r="I1053">
        <v>20</v>
      </c>
      <c r="J1053" s="65" t="s">
        <v>686</v>
      </c>
      <c r="K1053" s="65" t="s">
        <v>682</v>
      </c>
      <c r="L1053" s="66">
        <v>46298</v>
      </c>
      <c r="M1053" s="65" t="s">
        <v>287</v>
      </c>
      <c r="N1053" s="65" t="s">
        <v>793</v>
      </c>
      <c r="O1053" s="65" t="s">
        <v>289</v>
      </c>
      <c r="P1053" s="66">
        <v>46301</v>
      </c>
      <c r="Q1053" s="31">
        <f t="shared" si="32"/>
        <v>755</v>
      </c>
      <c r="R1053" s="31">
        <f t="shared" si="33"/>
        <v>915</v>
      </c>
      <c r="S1053" s="29">
        <f>IF($Q1053&lt;Parâmetros!$E$19,$G1053-1,$G1053)</f>
        <v>46298</v>
      </c>
    </row>
    <row r="1054" spans="1:19" ht="15" customHeight="1" x14ac:dyDescent="0.25">
      <c r="A1054" s="116">
        <v>55628</v>
      </c>
      <c r="B1054" s="65" t="s">
        <v>681</v>
      </c>
      <c r="C1054" s="65" t="s">
        <v>78</v>
      </c>
      <c r="D1054" s="66">
        <v>46301</v>
      </c>
      <c r="E1054" s="67">
        <v>4.5</v>
      </c>
      <c r="F1054" s="65" t="s">
        <v>285</v>
      </c>
      <c r="G1054" s="66">
        <v>46300</v>
      </c>
      <c r="H1054">
        <v>40497631</v>
      </c>
      <c r="I1054">
        <v>10</v>
      </c>
      <c r="J1054" s="65" t="s">
        <v>885</v>
      </c>
      <c r="K1054" s="65" t="s">
        <v>361</v>
      </c>
      <c r="L1054" s="66">
        <v>46300</v>
      </c>
      <c r="M1054" s="65" t="s">
        <v>291</v>
      </c>
      <c r="N1054">
        <v>3007199</v>
      </c>
      <c r="O1054" s="65" t="s">
        <v>289</v>
      </c>
      <c r="P1054" s="66">
        <v>46301</v>
      </c>
      <c r="Q1054" s="31">
        <f t="shared" si="32"/>
        <v>450</v>
      </c>
      <c r="R1054" s="31">
        <f t="shared" si="33"/>
        <v>720</v>
      </c>
      <c r="S1054" s="29">
        <f>IF($Q1054&lt;Parâmetros!$E$19,$G1054-1,$G1054)</f>
        <v>46300</v>
      </c>
    </row>
    <row r="1055" spans="1:19" ht="15" customHeight="1" x14ac:dyDescent="0.25">
      <c r="A1055" s="116">
        <v>55628</v>
      </c>
      <c r="B1055" s="65" t="s">
        <v>681</v>
      </c>
      <c r="C1055" s="65" t="s">
        <v>78</v>
      </c>
      <c r="D1055" s="66">
        <v>46301</v>
      </c>
      <c r="E1055" s="67">
        <v>3.17</v>
      </c>
      <c r="F1055" s="65" t="s">
        <v>285</v>
      </c>
      <c r="G1055" s="66">
        <v>46300</v>
      </c>
      <c r="H1055">
        <v>40497631</v>
      </c>
      <c r="I1055">
        <v>10</v>
      </c>
      <c r="J1055" s="65" t="s">
        <v>886</v>
      </c>
      <c r="K1055" s="65" t="s">
        <v>887</v>
      </c>
      <c r="L1055" s="66">
        <v>46300</v>
      </c>
      <c r="M1055" s="65" t="s">
        <v>291</v>
      </c>
      <c r="N1055">
        <v>3007199</v>
      </c>
      <c r="O1055" s="65" t="s">
        <v>289</v>
      </c>
      <c r="P1055" s="66">
        <v>46301</v>
      </c>
      <c r="Q1055" s="31">
        <f t="shared" si="32"/>
        <v>785</v>
      </c>
      <c r="R1055" s="31">
        <f t="shared" si="33"/>
        <v>976</v>
      </c>
      <c r="S1055" s="29">
        <f>IF($Q1055&lt;Parâmetros!$E$19,$G1055-1,$G1055)</f>
        <v>46300</v>
      </c>
    </row>
    <row r="1056" spans="1:19" ht="15" customHeight="1" x14ac:dyDescent="0.25">
      <c r="A1056" s="116">
        <v>55628</v>
      </c>
      <c r="B1056" s="65" t="s">
        <v>681</v>
      </c>
      <c r="C1056" s="65" t="s">
        <v>78</v>
      </c>
      <c r="D1056" s="66">
        <v>46302</v>
      </c>
      <c r="E1056" s="67">
        <v>4</v>
      </c>
      <c r="F1056" s="65" t="s">
        <v>285</v>
      </c>
      <c r="G1056" s="66">
        <v>46301</v>
      </c>
      <c r="H1056">
        <v>40521858</v>
      </c>
      <c r="I1056">
        <v>10</v>
      </c>
      <c r="J1056" s="65" t="s">
        <v>554</v>
      </c>
      <c r="K1056" s="65" t="s">
        <v>618</v>
      </c>
      <c r="L1056" s="66">
        <v>46301</v>
      </c>
      <c r="M1056" s="65" t="s">
        <v>291</v>
      </c>
      <c r="N1056">
        <v>3005018</v>
      </c>
      <c r="O1056" s="65" t="s">
        <v>289</v>
      </c>
      <c r="P1056" s="66">
        <v>46302</v>
      </c>
      <c r="Q1056" s="31">
        <f t="shared" si="32"/>
        <v>480</v>
      </c>
      <c r="R1056" s="31">
        <f t="shared" si="33"/>
        <v>720</v>
      </c>
      <c r="S1056" s="29">
        <f>IF($Q1056&lt;Parâmetros!$E$19,$G1056-1,$G1056)</f>
        <v>46301</v>
      </c>
    </row>
    <row r="1057" spans="1:19" ht="15" customHeight="1" x14ac:dyDescent="0.25">
      <c r="A1057" s="116">
        <v>55628</v>
      </c>
      <c r="B1057" s="65" t="s">
        <v>681</v>
      </c>
      <c r="C1057" s="65" t="s">
        <v>78</v>
      </c>
      <c r="D1057" s="66">
        <v>46302</v>
      </c>
      <c r="E1057" s="67">
        <v>3.17</v>
      </c>
      <c r="F1057" s="65" t="s">
        <v>285</v>
      </c>
      <c r="G1057" s="66">
        <v>46301</v>
      </c>
      <c r="H1057">
        <v>40521858</v>
      </c>
      <c r="I1057">
        <v>10</v>
      </c>
      <c r="J1057" s="65" t="s">
        <v>1103</v>
      </c>
      <c r="K1057" s="65" t="s">
        <v>1104</v>
      </c>
      <c r="L1057" s="66">
        <v>46301</v>
      </c>
      <c r="M1057" s="65" t="s">
        <v>291</v>
      </c>
      <c r="N1057">
        <v>3005018</v>
      </c>
      <c r="O1057" s="65" t="s">
        <v>289</v>
      </c>
      <c r="P1057" s="66">
        <v>46302</v>
      </c>
      <c r="Q1057" s="31">
        <f t="shared" si="32"/>
        <v>785</v>
      </c>
      <c r="R1057" s="31">
        <f t="shared" si="33"/>
        <v>975</v>
      </c>
      <c r="S1057" s="29">
        <f>IF($Q1057&lt;Parâmetros!$E$19,$G1057-1,$G1057)</f>
        <v>46301</v>
      </c>
    </row>
    <row r="1058" spans="1:19" ht="15" customHeight="1" x14ac:dyDescent="0.25">
      <c r="A1058" s="116">
        <v>55628</v>
      </c>
      <c r="B1058" s="65" t="s">
        <v>681</v>
      </c>
      <c r="C1058" s="65" t="s">
        <v>77</v>
      </c>
      <c r="D1058" s="66">
        <v>46305</v>
      </c>
      <c r="E1058" s="67">
        <v>4</v>
      </c>
      <c r="F1058" s="65" t="s">
        <v>285</v>
      </c>
      <c r="G1058" s="66">
        <v>46302</v>
      </c>
      <c r="H1058">
        <v>40521852</v>
      </c>
      <c r="I1058">
        <v>20</v>
      </c>
      <c r="J1058" s="65" t="s">
        <v>2162</v>
      </c>
      <c r="K1058" s="65" t="s">
        <v>2163</v>
      </c>
      <c r="L1058" s="66">
        <v>46302</v>
      </c>
      <c r="M1058" s="65" t="s">
        <v>291</v>
      </c>
      <c r="N1058">
        <v>4000789</v>
      </c>
      <c r="O1058" s="65" t="s">
        <v>289</v>
      </c>
      <c r="P1058" s="66">
        <v>46305</v>
      </c>
      <c r="Q1058" s="31">
        <f t="shared" si="32"/>
        <v>480</v>
      </c>
      <c r="R1058" s="31">
        <f t="shared" si="33"/>
        <v>720</v>
      </c>
      <c r="S1058" s="29">
        <f>IF($Q1058&lt;Parâmetros!$E$19,$G1058-1,$G1058)</f>
        <v>46302</v>
      </c>
    </row>
    <row r="1059" spans="1:19" ht="15" customHeight="1" x14ac:dyDescent="0.25">
      <c r="A1059" s="116">
        <v>55628</v>
      </c>
      <c r="B1059" s="65" t="s">
        <v>681</v>
      </c>
      <c r="C1059" s="65" t="s">
        <v>78</v>
      </c>
      <c r="D1059" s="66">
        <v>46305</v>
      </c>
      <c r="E1059" s="67">
        <v>3.17</v>
      </c>
      <c r="F1059" s="65" t="s">
        <v>285</v>
      </c>
      <c r="G1059" s="66">
        <v>46302</v>
      </c>
      <c r="H1059">
        <v>40521853</v>
      </c>
      <c r="I1059">
        <v>10</v>
      </c>
      <c r="J1059" s="65" t="s">
        <v>2164</v>
      </c>
      <c r="K1059" s="65" t="s">
        <v>2165</v>
      </c>
      <c r="L1059" s="66">
        <v>46302</v>
      </c>
      <c r="M1059" s="65" t="s">
        <v>291</v>
      </c>
      <c r="N1059">
        <v>4000790</v>
      </c>
      <c r="O1059" s="65" t="s">
        <v>289</v>
      </c>
      <c r="P1059" s="66">
        <v>46305</v>
      </c>
      <c r="Q1059" s="31">
        <f t="shared" si="32"/>
        <v>785</v>
      </c>
      <c r="R1059" s="31">
        <f t="shared" si="33"/>
        <v>975</v>
      </c>
      <c r="S1059" s="29">
        <f>IF($Q1059&lt;Parâmetros!$E$19,$G1059-1,$G1059)</f>
        <v>46302</v>
      </c>
    </row>
    <row r="1060" spans="1:19" ht="15" customHeight="1" x14ac:dyDescent="0.25">
      <c r="A1060" s="116">
        <v>55628</v>
      </c>
      <c r="B1060" s="65" t="s">
        <v>681</v>
      </c>
      <c r="C1060" s="65" t="s">
        <v>78</v>
      </c>
      <c r="D1060" s="66">
        <v>46305</v>
      </c>
      <c r="E1060" s="67">
        <v>4</v>
      </c>
      <c r="F1060" s="65" t="s">
        <v>285</v>
      </c>
      <c r="G1060" s="66">
        <v>46303</v>
      </c>
      <c r="H1060">
        <v>40524606</v>
      </c>
      <c r="I1060">
        <v>10</v>
      </c>
      <c r="J1060" s="65" t="s">
        <v>2166</v>
      </c>
      <c r="K1060" s="65" t="s">
        <v>679</v>
      </c>
      <c r="L1060" s="66">
        <v>46303</v>
      </c>
      <c r="M1060" s="65" t="s">
        <v>315</v>
      </c>
      <c r="N1060" s="65" t="s">
        <v>793</v>
      </c>
      <c r="O1060" s="65" t="s">
        <v>289</v>
      </c>
      <c r="P1060" s="66">
        <v>46305</v>
      </c>
      <c r="Q1060" s="31">
        <f t="shared" si="32"/>
        <v>480</v>
      </c>
      <c r="R1060" s="31">
        <f t="shared" si="33"/>
        <v>720</v>
      </c>
      <c r="S1060" s="29">
        <f>IF($Q1060&lt;Parâmetros!$E$19,$G1060-1,$G1060)</f>
        <v>46303</v>
      </c>
    </row>
    <row r="1061" spans="1:19" ht="15" customHeight="1" x14ac:dyDescent="0.25">
      <c r="A1061" s="116">
        <v>55628</v>
      </c>
      <c r="B1061" s="65" t="s">
        <v>681</v>
      </c>
      <c r="C1061" s="65" t="s">
        <v>78</v>
      </c>
      <c r="D1061" s="66">
        <v>46305</v>
      </c>
      <c r="E1061" s="67">
        <v>3.17</v>
      </c>
      <c r="F1061" s="65" t="s">
        <v>285</v>
      </c>
      <c r="G1061" s="66">
        <v>46303</v>
      </c>
      <c r="H1061">
        <v>40524607</v>
      </c>
      <c r="I1061">
        <v>10</v>
      </c>
      <c r="J1061" s="65" t="s">
        <v>2167</v>
      </c>
      <c r="K1061" s="65" t="s">
        <v>2168</v>
      </c>
      <c r="L1061" s="66">
        <v>46303</v>
      </c>
      <c r="M1061" s="65" t="s">
        <v>315</v>
      </c>
      <c r="N1061" s="65" t="s">
        <v>793</v>
      </c>
      <c r="O1061" s="65" t="s">
        <v>289</v>
      </c>
      <c r="P1061" s="66">
        <v>46305</v>
      </c>
      <c r="Q1061" s="31">
        <f t="shared" si="32"/>
        <v>785</v>
      </c>
      <c r="R1061" s="31">
        <f t="shared" si="33"/>
        <v>975</v>
      </c>
      <c r="S1061" s="29">
        <f>IF($Q1061&lt;Parâmetros!$E$19,$G1061-1,$G1061)</f>
        <v>46303</v>
      </c>
    </row>
    <row r="1062" spans="1:19" ht="15" customHeight="1" x14ac:dyDescent="0.25">
      <c r="A1062" s="116">
        <v>55628</v>
      </c>
      <c r="B1062" s="65" t="s">
        <v>681</v>
      </c>
      <c r="C1062" s="65" t="s">
        <v>78</v>
      </c>
      <c r="D1062" s="66">
        <v>46305</v>
      </c>
      <c r="E1062" s="67">
        <v>4</v>
      </c>
      <c r="F1062" s="65" t="s">
        <v>285</v>
      </c>
      <c r="G1062" s="66">
        <v>46304</v>
      </c>
      <c r="H1062">
        <v>40524603</v>
      </c>
      <c r="I1062">
        <v>10</v>
      </c>
      <c r="J1062" s="65" t="s">
        <v>523</v>
      </c>
      <c r="K1062" s="65" t="s">
        <v>2082</v>
      </c>
      <c r="L1062" s="66">
        <v>46304</v>
      </c>
      <c r="M1062" s="65" t="s">
        <v>287</v>
      </c>
      <c r="N1062" s="65" t="s">
        <v>793</v>
      </c>
      <c r="O1062" s="65" t="s">
        <v>306</v>
      </c>
      <c r="P1062" s="66">
        <v>46305</v>
      </c>
      <c r="Q1062" s="31">
        <f t="shared" si="32"/>
        <v>440</v>
      </c>
      <c r="R1062" s="31">
        <f t="shared" si="33"/>
        <v>680</v>
      </c>
      <c r="S1062" s="29">
        <f>IF($Q1062&lt;Parâmetros!$E$19,$G1062-1,$G1062)</f>
        <v>46304</v>
      </c>
    </row>
    <row r="1063" spans="1:19" ht="15" customHeight="1" x14ac:dyDescent="0.25">
      <c r="A1063" s="116">
        <v>55628</v>
      </c>
      <c r="B1063" s="65" t="s">
        <v>681</v>
      </c>
      <c r="C1063" s="65" t="s">
        <v>78</v>
      </c>
      <c r="D1063" s="66">
        <v>46305</v>
      </c>
      <c r="E1063" s="67">
        <v>4</v>
      </c>
      <c r="F1063" s="65" t="s">
        <v>285</v>
      </c>
      <c r="G1063" s="66">
        <v>46304</v>
      </c>
      <c r="H1063">
        <v>40524603</v>
      </c>
      <c r="I1063">
        <v>10</v>
      </c>
      <c r="J1063" s="65" t="s">
        <v>2084</v>
      </c>
      <c r="K1063" s="65" t="s">
        <v>2169</v>
      </c>
      <c r="L1063" s="66">
        <v>46304</v>
      </c>
      <c r="M1063" s="65" t="s">
        <v>287</v>
      </c>
      <c r="N1063" s="65" t="s">
        <v>793</v>
      </c>
      <c r="O1063" s="65" t="s">
        <v>306</v>
      </c>
      <c r="P1063" s="66">
        <v>46305</v>
      </c>
      <c r="Q1063" s="31">
        <f t="shared" si="32"/>
        <v>740</v>
      </c>
      <c r="R1063" s="31">
        <f t="shared" si="33"/>
        <v>980</v>
      </c>
      <c r="S1063" s="29">
        <f>IF($Q1063&lt;Parâmetros!$E$19,$G1063-1,$G1063)</f>
        <v>46304</v>
      </c>
    </row>
    <row r="1064" spans="1:19" ht="15" customHeight="1" x14ac:dyDescent="0.25">
      <c r="A1064" s="116">
        <v>55628</v>
      </c>
      <c r="B1064" s="65" t="s">
        <v>681</v>
      </c>
      <c r="C1064" s="65" t="s">
        <v>78</v>
      </c>
      <c r="D1064" s="66">
        <v>46305</v>
      </c>
      <c r="E1064" s="67">
        <v>4.5</v>
      </c>
      <c r="F1064" s="65" t="s">
        <v>285</v>
      </c>
      <c r="G1064" s="66">
        <v>46305</v>
      </c>
      <c r="H1064">
        <v>40524608</v>
      </c>
      <c r="I1064">
        <v>10</v>
      </c>
      <c r="J1064" s="65" t="s">
        <v>2170</v>
      </c>
      <c r="K1064" s="65" t="s">
        <v>1150</v>
      </c>
      <c r="L1064" s="66">
        <v>46305</v>
      </c>
      <c r="M1064" s="65" t="s">
        <v>357</v>
      </c>
      <c r="N1064" s="65" t="s">
        <v>793</v>
      </c>
      <c r="O1064" s="65" t="s">
        <v>289</v>
      </c>
      <c r="P1064" s="66">
        <v>46305</v>
      </c>
      <c r="Q1064" s="31">
        <f t="shared" si="32"/>
        <v>450</v>
      </c>
      <c r="R1064" s="31">
        <f t="shared" si="33"/>
        <v>720</v>
      </c>
      <c r="S1064" s="29">
        <f>IF($Q1064&lt;Parâmetros!$E$19,$G1064-1,$G1064)</f>
        <v>46305</v>
      </c>
    </row>
    <row r="1065" spans="1:19" ht="15" customHeight="1" x14ac:dyDescent="0.25">
      <c r="A1065" s="116">
        <v>55628</v>
      </c>
      <c r="B1065" s="65" t="s">
        <v>681</v>
      </c>
      <c r="C1065" s="65" t="s">
        <v>78</v>
      </c>
      <c r="D1065" s="66">
        <v>46305</v>
      </c>
      <c r="E1065" s="67">
        <v>2.02</v>
      </c>
      <c r="F1065" s="65" t="s">
        <v>285</v>
      </c>
      <c r="G1065" s="66">
        <v>46305</v>
      </c>
      <c r="H1065">
        <v>40524608</v>
      </c>
      <c r="I1065">
        <v>10</v>
      </c>
      <c r="J1065" s="65" t="s">
        <v>2171</v>
      </c>
      <c r="K1065" s="65" t="s">
        <v>2172</v>
      </c>
      <c r="L1065" s="66">
        <v>46305</v>
      </c>
      <c r="M1065" s="65" t="s">
        <v>357</v>
      </c>
      <c r="N1065" s="65" t="s">
        <v>793</v>
      </c>
      <c r="O1065" s="65" t="s">
        <v>289</v>
      </c>
      <c r="P1065" s="66">
        <v>46305</v>
      </c>
      <c r="Q1065" s="31">
        <f t="shared" si="32"/>
        <v>783</v>
      </c>
      <c r="R1065" s="31">
        <f t="shared" si="33"/>
        <v>904</v>
      </c>
      <c r="S1065" s="29">
        <f>IF($Q1065&lt;Parâmetros!$E$19,$G1065-1,$G1065)</f>
        <v>46305</v>
      </c>
    </row>
    <row r="1066" spans="1:19" ht="15" customHeight="1" x14ac:dyDescent="0.25">
      <c r="A1066" s="116">
        <v>55637</v>
      </c>
      <c r="B1066" s="65" t="s">
        <v>43</v>
      </c>
      <c r="C1066" s="65" t="s">
        <v>70</v>
      </c>
      <c r="D1066" s="66">
        <v>46300</v>
      </c>
      <c r="E1066" s="67">
        <v>0.94</v>
      </c>
      <c r="F1066" s="65" t="s">
        <v>285</v>
      </c>
      <c r="G1066" s="66">
        <v>46298</v>
      </c>
      <c r="H1066">
        <v>40522106</v>
      </c>
      <c r="I1066">
        <v>10</v>
      </c>
      <c r="J1066" s="65" t="s">
        <v>689</v>
      </c>
      <c r="K1066" s="65" t="s">
        <v>690</v>
      </c>
      <c r="L1066" s="66">
        <v>46298</v>
      </c>
      <c r="M1066" s="65" t="s">
        <v>287</v>
      </c>
      <c r="N1066" s="65" t="s">
        <v>793</v>
      </c>
      <c r="O1066" s="65" t="s">
        <v>289</v>
      </c>
      <c r="P1066" s="66">
        <v>46300</v>
      </c>
      <c r="Q1066" s="31">
        <f t="shared" si="32"/>
        <v>689</v>
      </c>
      <c r="R1066" s="31">
        <f t="shared" si="33"/>
        <v>746</v>
      </c>
      <c r="S1066" s="29">
        <f>IF($Q1066&lt;Parâmetros!$E$19,$G1066-1,$G1066)</f>
        <v>46298</v>
      </c>
    </row>
    <row r="1067" spans="1:19" ht="15" customHeight="1" x14ac:dyDescent="0.25">
      <c r="A1067" s="116">
        <v>55637</v>
      </c>
      <c r="B1067" s="65" t="s">
        <v>43</v>
      </c>
      <c r="C1067" s="65" t="s">
        <v>70</v>
      </c>
      <c r="D1067" s="66">
        <v>46300</v>
      </c>
      <c r="E1067" s="67">
        <v>4.25</v>
      </c>
      <c r="F1067" s="65" t="s">
        <v>285</v>
      </c>
      <c r="G1067" s="66">
        <v>46300</v>
      </c>
      <c r="H1067">
        <v>40522631</v>
      </c>
      <c r="I1067">
        <v>10</v>
      </c>
      <c r="J1067" s="65" t="s">
        <v>691</v>
      </c>
      <c r="K1067" s="65" t="s">
        <v>365</v>
      </c>
      <c r="L1067" s="66">
        <v>46300</v>
      </c>
      <c r="M1067" s="65" t="s">
        <v>287</v>
      </c>
      <c r="N1067" s="65" t="s">
        <v>793</v>
      </c>
      <c r="O1067" s="65" t="s">
        <v>289</v>
      </c>
      <c r="P1067" s="66">
        <v>46300</v>
      </c>
      <c r="Q1067" s="31">
        <f t="shared" si="32"/>
        <v>441</v>
      </c>
      <c r="R1067" s="31">
        <f t="shared" si="33"/>
        <v>696</v>
      </c>
      <c r="S1067" s="29">
        <f>IF($Q1067&lt;Parâmetros!$E$19,$G1067-1,$G1067)</f>
        <v>46300</v>
      </c>
    </row>
    <row r="1068" spans="1:19" ht="15" customHeight="1" x14ac:dyDescent="0.25">
      <c r="A1068" s="116">
        <v>55637</v>
      </c>
      <c r="B1068" s="65" t="s">
        <v>43</v>
      </c>
      <c r="C1068" s="65" t="s">
        <v>70</v>
      </c>
      <c r="D1068" s="66">
        <v>46300</v>
      </c>
      <c r="E1068" s="67">
        <v>1.8</v>
      </c>
      <c r="F1068" s="65" t="s">
        <v>285</v>
      </c>
      <c r="G1068" s="66">
        <v>46300</v>
      </c>
      <c r="H1068">
        <v>40522631</v>
      </c>
      <c r="I1068">
        <v>10</v>
      </c>
      <c r="J1068" s="65" t="s">
        <v>490</v>
      </c>
      <c r="K1068" s="65" t="s">
        <v>692</v>
      </c>
      <c r="L1068" s="66">
        <v>46300</v>
      </c>
      <c r="M1068" s="65" t="s">
        <v>287</v>
      </c>
      <c r="N1068" s="65" t="s">
        <v>793</v>
      </c>
      <c r="O1068" s="65" t="s">
        <v>289</v>
      </c>
      <c r="P1068" s="66">
        <v>46300</v>
      </c>
      <c r="Q1068" s="31">
        <f t="shared" si="32"/>
        <v>761</v>
      </c>
      <c r="R1068" s="31">
        <f t="shared" si="33"/>
        <v>869</v>
      </c>
      <c r="S1068" s="29">
        <f>IF($Q1068&lt;Parâmetros!$E$19,$G1068-1,$G1068)</f>
        <v>46300</v>
      </c>
    </row>
    <row r="1069" spans="1:19" ht="15" customHeight="1" x14ac:dyDescent="0.25">
      <c r="A1069" s="116">
        <v>55637</v>
      </c>
      <c r="B1069" s="65" t="s">
        <v>43</v>
      </c>
      <c r="C1069" s="65" t="s">
        <v>70</v>
      </c>
      <c r="D1069" s="66">
        <v>46300</v>
      </c>
      <c r="E1069" s="67">
        <v>1.55</v>
      </c>
      <c r="F1069" s="65" t="s">
        <v>285</v>
      </c>
      <c r="G1069" s="66">
        <v>46300</v>
      </c>
      <c r="H1069">
        <v>40521158</v>
      </c>
      <c r="I1069">
        <v>10</v>
      </c>
      <c r="J1069" s="65" t="s">
        <v>693</v>
      </c>
      <c r="K1069" s="65" t="s">
        <v>688</v>
      </c>
      <c r="L1069" s="66">
        <v>46300</v>
      </c>
      <c r="M1069" s="65" t="s">
        <v>315</v>
      </c>
      <c r="N1069">
        <v>3008996</v>
      </c>
      <c r="O1069" s="65" t="s">
        <v>289</v>
      </c>
      <c r="P1069" s="66">
        <v>46300</v>
      </c>
      <c r="Q1069" s="31">
        <f t="shared" si="32"/>
        <v>894</v>
      </c>
      <c r="R1069" s="31">
        <f t="shared" si="33"/>
        <v>987</v>
      </c>
      <c r="S1069" s="29">
        <f>IF($Q1069&lt;Parâmetros!$E$19,$G1069-1,$G1069)</f>
        <v>46300</v>
      </c>
    </row>
    <row r="1070" spans="1:19" ht="15" customHeight="1" x14ac:dyDescent="0.25">
      <c r="A1070" s="116">
        <v>55637</v>
      </c>
      <c r="B1070" s="65" t="s">
        <v>43</v>
      </c>
      <c r="C1070" s="65" t="s">
        <v>70</v>
      </c>
      <c r="D1070" s="66">
        <v>46301</v>
      </c>
      <c r="E1070" s="67">
        <v>4.6100000000000003</v>
      </c>
      <c r="F1070" s="65" t="s">
        <v>285</v>
      </c>
      <c r="G1070" s="66">
        <v>46301</v>
      </c>
      <c r="H1070">
        <v>40521391</v>
      </c>
      <c r="I1070">
        <v>10</v>
      </c>
      <c r="J1070" s="65" t="s">
        <v>888</v>
      </c>
      <c r="K1070" s="65" t="s">
        <v>889</v>
      </c>
      <c r="L1070" s="66">
        <v>46301</v>
      </c>
      <c r="M1070" s="65" t="s">
        <v>287</v>
      </c>
      <c r="N1070" s="65" t="s">
        <v>793</v>
      </c>
      <c r="O1070" s="65" t="s">
        <v>289</v>
      </c>
      <c r="P1070" s="66">
        <v>46301</v>
      </c>
      <c r="Q1070" s="31">
        <f t="shared" si="32"/>
        <v>439</v>
      </c>
      <c r="R1070" s="31">
        <f t="shared" si="33"/>
        <v>716</v>
      </c>
      <c r="S1070" s="29">
        <f>IF($Q1070&lt;Parâmetros!$E$19,$G1070-1,$G1070)</f>
        <v>46301</v>
      </c>
    </row>
    <row r="1071" spans="1:19" ht="15" customHeight="1" x14ac:dyDescent="0.25">
      <c r="A1071" s="116">
        <v>55637</v>
      </c>
      <c r="B1071" s="65" t="s">
        <v>43</v>
      </c>
      <c r="C1071" s="65" t="s">
        <v>70</v>
      </c>
      <c r="D1071" s="66">
        <v>46301</v>
      </c>
      <c r="E1071" s="67">
        <v>1.42</v>
      </c>
      <c r="F1071" s="65" t="s">
        <v>285</v>
      </c>
      <c r="G1071" s="66">
        <v>46301</v>
      </c>
      <c r="H1071">
        <v>40521150</v>
      </c>
      <c r="I1071">
        <v>10</v>
      </c>
      <c r="J1071" s="65" t="s">
        <v>890</v>
      </c>
      <c r="K1071" s="65" t="s">
        <v>891</v>
      </c>
      <c r="L1071" s="66">
        <v>46301</v>
      </c>
      <c r="M1071" s="65" t="s">
        <v>315</v>
      </c>
      <c r="N1071">
        <v>3009581</v>
      </c>
      <c r="O1071" s="65" t="s">
        <v>289</v>
      </c>
      <c r="P1071" s="66">
        <v>46301</v>
      </c>
      <c r="Q1071" s="31">
        <f t="shared" si="32"/>
        <v>788</v>
      </c>
      <c r="R1071" s="31">
        <f t="shared" si="33"/>
        <v>873</v>
      </c>
      <c r="S1071" s="29">
        <f>IF($Q1071&lt;Parâmetros!$E$19,$G1071-1,$G1071)</f>
        <v>46301</v>
      </c>
    </row>
    <row r="1072" spans="1:19" ht="15" customHeight="1" x14ac:dyDescent="0.25">
      <c r="A1072" s="116">
        <v>55637</v>
      </c>
      <c r="B1072" s="65" t="s">
        <v>43</v>
      </c>
      <c r="C1072" s="65" t="s">
        <v>70</v>
      </c>
      <c r="D1072" s="66">
        <v>46301</v>
      </c>
      <c r="E1072" s="67">
        <v>1.2</v>
      </c>
      <c r="F1072" s="65" t="s">
        <v>285</v>
      </c>
      <c r="G1072" s="66">
        <v>46301</v>
      </c>
      <c r="H1072">
        <v>40503926</v>
      </c>
      <c r="I1072">
        <v>60</v>
      </c>
      <c r="J1072" s="65" t="s">
        <v>303</v>
      </c>
      <c r="K1072" s="65" t="s">
        <v>892</v>
      </c>
      <c r="L1072" s="66">
        <v>46301</v>
      </c>
      <c r="M1072" s="65" t="s">
        <v>387</v>
      </c>
      <c r="N1072" s="65" t="s">
        <v>793</v>
      </c>
      <c r="O1072" s="65" t="s">
        <v>289</v>
      </c>
      <c r="P1072" s="66">
        <v>46301</v>
      </c>
      <c r="Q1072" s="31">
        <f t="shared" si="32"/>
        <v>876</v>
      </c>
      <c r="R1072" s="31">
        <f t="shared" si="33"/>
        <v>948</v>
      </c>
      <c r="S1072" s="29">
        <f>IF($Q1072&lt;Parâmetros!$E$19,$G1072-1,$G1072)</f>
        <v>46301</v>
      </c>
    </row>
    <row r="1073" spans="1:19" ht="15" customHeight="1" x14ac:dyDescent="0.25">
      <c r="A1073" s="116">
        <v>55637</v>
      </c>
      <c r="B1073" s="65" t="s">
        <v>43</v>
      </c>
      <c r="C1073" s="65" t="s">
        <v>70</v>
      </c>
      <c r="D1073" s="66">
        <v>46301</v>
      </c>
      <c r="E1073" s="67">
        <v>0.56999999999999995</v>
      </c>
      <c r="F1073" s="65" t="s">
        <v>285</v>
      </c>
      <c r="G1073" s="66">
        <v>46301</v>
      </c>
      <c r="H1073">
        <v>40521391</v>
      </c>
      <c r="I1073">
        <v>10</v>
      </c>
      <c r="J1073" s="65" t="s">
        <v>893</v>
      </c>
      <c r="K1073" s="65" t="s">
        <v>894</v>
      </c>
      <c r="L1073" s="66">
        <v>46301</v>
      </c>
      <c r="M1073" s="65" t="s">
        <v>287</v>
      </c>
      <c r="N1073" s="65" t="s">
        <v>793</v>
      </c>
      <c r="O1073" s="65" t="s">
        <v>289</v>
      </c>
      <c r="P1073" s="66">
        <v>46301</v>
      </c>
      <c r="Q1073" s="31">
        <f t="shared" si="32"/>
        <v>953</v>
      </c>
      <c r="R1073" s="31">
        <f t="shared" si="33"/>
        <v>987</v>
      </c>
      <c r="S1073" s="29">
        <f>IF($Q1073&lt;Parâmetros!$E$19,$G1073-1,$G1073)</f>
        <v>46301</v>
      </c>
    </row>
    <row r="1074" spans="1:19" ht="15" customHeight="1" x14ac:dyDescent="0.25">
      <c r="A1074" s="116">
        <v>55637</v>
      </c>
      <c r="B1074" s="65" t="s">
        <v>43</v>
      </c>
      <c r="C1074" s="65" t="s">
        <v>70</v>
      </c>
      <c r="D1074" s="66">
        <v>46302</v>
      </c>
      <c r="E1074" s="67">
        <v>1.95</v>
      </c>
      <c r="F1074" s="65" t="s">
        <v>285</v>
      </c>
      <c r="G1074" s="66">
        <v>46302</v>
      </c>
      <c r="H1074">
        <v>40521391</v>
      </c>
      <c r="I1074">
        <v>10</v>
      </c>
      <c r="J1074" s="65" t="s">
        <v>1105</v>
      </c>
      <c r="K1074" s="65" t="s">
        <v>1106</v>
      </c>
      <c r="L1074" s="66">
        <v>46302</v>
      </c>
      <c r="M1074" s="65" t="s">
        <v>287</v>
      </c>
      <c r="N1074" s="65" t="s">
        <v>793</v>
      </c>
      <c r="O1074" s="65" t="s">
        <v>289</v>
      </c>
      <c r="P1074" s="66">
        <v>46302</v>
      </c>
      <c r="Q1074" s="31">
        <f t="shared" si="32"/>
        <v>421</v>
      </c>
      <c r="R1074" s="31">
        <f t="shared" si="33"/>
        <v>538</v>
      </c>
      <c r="S1074" s="29">
        <f>IF($Q1074&lt;Parâmetros!$E$19,$G1074-1,$G1074)</f>
        <v>46302</v>
      </c>
    </row>
    <row r="1075" spans="1:19" ht="15" customHeight="1" x14ac:dyDescent="0.25">
      <c r="A1075" s="116">
        <v>55637</v>
      </c>
      <c r="B1075" s="65" t="s">
        <v>43</v>
      </c>
      <c r="C1075" s="65" t="s">
        <v>70</v>
      </c>
      <c r="D1075" s="66">
        <v>46302</v>
      </c>
      <c r="E1075" s="67">
        <v>1.51</v>
      </c>
      <c r="F1075" s="65" t="s">
        <v>285</v>
      </c>
      <c r="G1075" s="66">
        <v>46302</v>
      </c>
      <c r="H1075">
        <v>40520172</v>
      </c>
      <c r="I1075">
        <v>10</v>
      </c>
      <c r="J1075" s="65" t="s">
        <v>1107</v>
      </c>
      <c r="K1075" s="65" t="s">
        <v>1108</v>
      </c>
      <c r="L1075" s="66">
        <v>46302</v>
      </c>
      <c r="M1075" s="65" t="s">
        <v>287</v>
      </c>
      <c r="N1075" s="65" t="s">
        <v>793</v>
      </c>
      <c r="O1075" s="65" t="s">
        <v>289</v>
      </c>
      <c r="P1075" s="66">
        <v>46302</v>
      </c>
      <c r="Q1075" s="31">
        <f t="shared" si="32"/>
        <v>547</v>
      </c>
      <c r="R1075" s="31">
        <f t="shared" si="33"/>
        <v>638</v>
      </c>
      <c r="S1075" s="29">
        <f>IF($Q1075&lt;Parâmetros!$E$19,$G1075-1,$G1075)</f>
        <v>46302</v>
      </c>
    </row>
    <row r="1076" spans="1:19" ht="15" customHeight="1" x14ac:dyDescent="0.25">
      <c r="A1076" s="116">
        <v>55637</v>
      </c>
      <c r="B1076" s="65" t="s">
        <v>43</v>
      </c>
      <c r="C1076" s="65" t="s">
        <v>70</v>
      </c>
      <c r="D1076" s="66">
        <v>46302</v>
      </c>
      <c r="E1076" s="67">
        <v>1.52</v>
      </c>
      <c r="F1076" s="65" t="s">
        <v>285</v>
      </c>
      <c r="G1076" s="66">
        <v>46302</v>
      </c>
      <c r="H1076">
        <v>40523339</v>
      </c>
      <c r="I1076">
        <v>10</v>
      </c>
      <c r="J1076" s="65" t="s">
        <v>1109</v>
      </c>
      <c r="K1076" s="65" t="s">
        <v>1110</v>
      </c>
      <c r="L1076" s="66">
        <v>46302</v>
      </c>
      <c r="M1076" s="65" t="s">
        <v>287</v>
      </c>
      <c r="N1076" s="65" t="s">
        <v>793</v>
      </c>
      <c r="O1076" s="65" t="s">
        <v>289</v>
      </c>
      <c r="P1076" s="66">
        <v>46302</v>
      </c>
      <c r="Q1076" s="31">
        <f t="shared" si="32"/>
        <v>649</v>
      </c>
      <c r="R1076" s="31">
        <f t="shared" si="33"/>
        <v>740</v>
      </c>
      <c r="S1076" s="29">
        <f>IF($Q1076&lt;Parâmetros!$E$19,$G1076-1,$G1076)</f>
        <v>46302</v>
      </c>
    </row>
    <row r="1077" spans="1:19" ht="15" customHeight="1" x14ac:dyDescent="0.25">
      <c r="A1077" s="116">
        <v>55637</v>
      </c>
      <c r="B1077" s="65" t="s">
        <v>43</v>
      </c>
      <c r="C1077" s="65" t="s">
        <v>70</v>
      </c>
      <c r="D1077" s="66">
        <v>46302</v>
      </c>
      <c r="E1077" s="67">
        <v>1.1200000000000001</v>
      </c>
      <c r="F1077" s="65" t="s">
        <v>285</v>
      </c>
      <c r="G1077" s="66">
        <v>46302</v>
      </c>
      <c r="H1077">
        <v>40523226</v>
      </c>
      <c r="I1077">
        <v>10</v>
      </c>
      <c r="J1077" s="65" t="s">
        <v>1111</v>
      </c>
      <c r="K1077" s="65" t="s">
        <v>1112</v>
      </c>
      <c r="L1077" s="66">
        <v>46302</v>
      </c>
      <c r="M1077" s="65" t="s">
        <v>287</v>
      </c>
      <c r="N1077" s="65" t="s">
        <v>793</v>
      </c>
      <c r="O1077" s="65" t="s">
        <v>289</v>
      </c>
      <c r="P1077" s="66">
        <v>46302</v>
      </c>
      <c r="Q1077" s="31">
        <f t="shared" si="32"/>
        <v>796</v>
      </c>
      <c r="R1077" s="31">
        <f t="shared" si="33"/>
        <v>863</v>
      </c>
      <c r="S1077" s="29">
        <f>IF($Q1077&lt;Parâmetros!$E$19,$G1077-1,$G1077)</f>
        <v>46302</v>
      </c>
    </row>
    <row r="1078" spans="1:19" ht="15" customHeight="1" x14ac:dyDescent="0.25">
      <c r="A1078" s="116">
        <v>55637</v>
      </c>
      <c r="B1078" s="65" t="s">
        <v>43</v>
      </c>
      <c r="C1078" s="65" t="s">
        <v>70</v>
      </c>
      <c r="D1078" s="66">
        <v>46302</v>
      </c>
      <c r="E1078" s="67">
        <v>1.84</v>
      </c>
      <c r="F1078" s="65" t="s">
        <v>285</v>
      </c>
      <c r="G1078" s="66">
        <v>46302</v>
      </c>
      <c r="H1078">
        <v>40521391</v>
      </c>
      <c r="I1078">
        <v>10</v>
      </c>
      <c r="J1078" s="65" t="s">
        <v>1113</v>
      </c>
      <c r="K1078" s="65" t="s">
        <v>1114</v>
      </c>
      <c r="L1078" s="66">
        <v>46302</v>
      </c>
      <c r="M1078" s="65" t="s">
        <v>287</v>
      </c>
      <c r="N1078" s="65" t="s">
        <v>793</v>
      </c>
      <c r="O1078" s="65" t="s">
        <v>289</v>
      </c>
      <c r="P1078" s="66">
        <v>46302</v>
      </c>
      <c r="Q1078" s="31">
        <f t="shared" si="32"/>
        <v>871</v>
      </c>
      <c r="R1078" s="31">
        <f t="shared" si="33"/>
        <v>981</v>
      </c>
      <c r="S1078" s="29">
        <f>IF($Q1078&lt;Parâmetros!$E$19,$G1078-1,$G1078)</f>
        <v>46302</v>
      </c>
    </row>
    <row r="1079" spans="1:19" ht="15" customHeight="1" x14ac:dyDescent="0.25">
      <c r="A1079" s="116">
        <v>55637</v>
      </c>
      <c r="B1079" s="65" t="s">
        <v>43</v>
      </c>
      <c r="C1079" s="65" t="s">
        <v>70</v>
      </c>
      <c r="D1079" s="66">
        <v>46303</v>
      </c>
      <c r="E1079" s="67">
        <v>1.67</v>
      </c>
      <c r="F1079" s="65" t="s">
        <v>285</v>
      </c>
      <c r="G1079" s="66">
        <v>46303</v>
      </c>
      <c r="H1079">
        <v>40523619</v>
      </c>
      <c r="I1079">
        <v>10</v>
      </c>
      <c r="J1079" s="65" t="s">
        <v>1351</v>
      </c>
      <c r="K1079" s="65" t="s">
        <v>1352</v>
      </c>
      <c r="L1079" s="66">
        <v>46303</v>
      </c>
      <c r="M1079" s="65" t="s">
        <v>287</v>
      </c>
      <c r="N1079" s="65" t="s">
        <v>793</v>
      </c>
      <c r="O1079" s="65" t="s">
        <v>289</v>
      </c>
      <c r="P1079" s="66">
        <v>46303</v>
      </c>
      <c r="Q1079" s="31">
        <f t="shared" si="32"/>
        <v>427</v>
      </c>
      <c r="R1079" s="31">
        <f t="shared" si="33"/>
        <v>527</v>
      </c>
      <c r="S1079" s="29">
        <f>IF($Q1079&lt;Parâmetros!$E$19,$G1079-1,$G1079)</f>
        <v>46303</v>
      </c>
    </row>
    <row r="1080" spans="1:19" ht="15" customHeight="1" x14ac:dyDescent="0.25">
      <c r="A1080" s="116">
        <v>55637</v>
      </c>
      <c r="B1080" s="65" t="s">
        <v>43</v>
      </c>
      <c r="C1080" s="65" t="s">
        <v>70</v>
      </c>
      <c r="D1080" s="66">
        <v>46303</v>
      </c>
      <c r="E1080" s="67">
        <v>0.95</v>
      </c>
      <c r="F1080" s="65" t="s">
        <v>285</v>
      </c>
      <c r="G1080" s="66">
        <v>46303</v>
      </c>
      <c r="H1080">
        <v>40523389</v>
      </c>
      <c r="I1080">
        <v>20</v>
      </c>
      <c r="J1080" s="65" t="s">
        <v>1353</v>
      </c>
      <c r="K1080" s="65" t="s">
        <v>1354</v>
      </c>
      <c r="L1080" s="66">
        <v>46303</v>
      </c>
      <c r="M1080" s="65" t="s">
        <v>287</v>
      </c>
      <c r="N1080" s="65" t="s">
        <v>793</v>
      </c>
      <c r="O1080" s="65" t="s">
        <v>289</v>
      </c>
      <c r="P1080" s="66">
        <v>46303</v>
      </c>
      <c r="Q1080" s="31">
        <f t="shared" si="32"/>
        <v>531</v>
      </c>
      <c r="R1080" s="31">
        <f t="shared" si="33"/>
        <v>588</v>
      </c>
      <c r="S1080" s="29">
        <f>IF($Q1080&lt;Parâmetros!$E$19,$G1080-1,$G1080)</f>
        <v>46303</v>
      </c>
    </row>
    <row r="1081" spans="1:19" ht="15" customHeight="1" x14ac:dyDescent="0.25">
      <c r="A1081" s="116">
        <v>55637</v>
      </c>
      <c r="B1081" s="65" t="s">
        <v>43</v>
      </c>
      <c r="C1081" s="65" t="s">
        <v>70</v>
      </c>
      <c r="D1081" s="66">
        <v>46303</v>
      </c>
      <c r="E1081" s="67">
        <v>0.77</v>
      </c>
      <c r="F1081" s="65" t="s">
        <v>285</v>
      </c>
      <c r="G1081" s="66">
        <v>46303</v>
      </c>
      <c r="H1081">
        <v>40523774</v>
      </c>
      <c r="I1081">
        <v>10</v>
      </c>
      <c r="J1081" s="65" t="s">
        <v>1355</v>
      </c>
      <c r="K1081" s="65" t="s">
        <v>1356</v>
      </c>
      <c r="L1081" s="66">
        <v>46303</v>
      </c>
      <c r="M1081" s="65" t="s">
        <v>287</v>
      </c>
      <c r="N1081" s="65" t="s">
        <v>793</v>
      </c>
      <c r="O1081" s="65" t="s">
        <v>289</v>
      </c>
      <c r="P1081" s="66">
        <v>46303</v>
      </c>
      <c r="Q1081" s="31">
        <f t="shared" si="32"/>
        <v>591</v>
      </c>
      <c r="R1081" s="31">
        <f t="shared" si="33"/>
        <v>637</v>
      </c>
      <c r="S1081" s="29">
        <f>IF($Q1081&lt;Parâmetros!$E$19,$G1081-1,$G1081)</f>
        <v>46303</v>
      </c>
    </row>
    <row r="1082" spans="1:19" ht="15" customHeight="1" x14ac:dyDescent="0.25">
      <c r="A1082" s="116">
        <v>55637</v>
      </c>
      <c r="B1082" s="65" t="s">
        <v>43</v>
      </c>
      <c r="C1082" s="65" t="s">
        <v>70</v>
      </c>
      <c r="D1082" s="66">
        <v>46303</v>
      </c>
      <c r="E1082" s="67">
        <v>0.99</v>
      </c>
      <c r="F1082" s="65" t="s">
        <v>285</v>
      </c>
      <c r="G1082" s="66">
        <v>46303</v>
      </c>
      <c r="H1082">
        <v>40523619</v>
      </c>
      <c r="I1082">
        <v>10</v>
      </c>
      <c r="J1082" s="65" t="s">
        <v>1357</v>
      </c>
      <c r="K1082" s="65" t="s">
        <v>1358</v>
      </c>
      <c r="L1082" s="66">
        <v>46303</v>
      </c>
      <c r="M1082" s="65" t="s">
        <v>287</v>
      </c>
      <c r="N1082" s="65" t="s">
        <v>793</v>
      </c>
      <c r="O1082" s="65" t="s">
        <v>289</v>
      </c>
      <c r="P1082" s="66">
        <v>46303</v>
      </c>
      <c r="Q1082" s="31">
        <f t="shared" si="32"/>
        <v>651</v>
      </c>
      <c r="R1082" s="31">
        <f t="shared" si="33"/>
        <v>710</v>
      </c>
      <c r="S1082" s="29">
        <f>IF($Q1082&lt;Parâmetros!$E$19,$G1082-1,$G1082)</f>
        <v>46303</v>
      </c>
    </row>
    <row r="1083" spans="1:19" ht="15" customHeight="1" x14ac:dyDescent="0.25">
      <c r="A1083" s="116">
        <v>55637</v>
      </c>
      <c r="B1083" s="65" t="s">
        <v>43</v>
      </c>
      <c r="C1083" s="65" t="s">
        <v>70</v>
      </c>
      <c r="D1083" s="66">
        <v>46303</v>
      </c>
      <c r="E1083" s="67">
        <v>0.69</v>
      </c>
      <c r="F1083" s="65" t="s">
        <v>285</v>
      </c>
      <c r="G1083" s="66">
        <v>46303</v>
      </c>
      <c r="H1083">
        <v>40523774</v>
      </c>
      <c r="I1083">
        <v>10</v>
      </c>
      <c r="J1083" s="65" t="s">
        <v>1359</v>
      </c>
      <c r="K1083" s="65" t="s">
        <v>1360</v>
      </c>
      <c r="L1083" s="66">
        <v>46303</v>
      </c>
      <c r="M1083" s="65" t="s">
        <v>287</v>
      </c>
      <c r="N1083" s="65" t="s">
        <v>793</v>
      </c>
      <c r="O1083" s="65" t="s">
        <v>289</v>
      </c>
      <c r="P1083" s="66">
        <v>46303</v>
      </c>
      <c r="Q1083" s="31">
        <f t="shared" si="32"/>
        <v>768</v>
      </c>
      <c r="R1083" s="31">
        <f t="shared" si="33"/>
        <v>809</v>
      </c>
      <c r="S1083" s="29">
        <f>IF($Q1083&lt;Parâmetros!$E$19,$G1083-1,$G1083)</f>
        <v>46303</v>
      </c>
    </row>
    <row r="1084" spans="1:19" ht="15" customHeight="1" x14ac:dyDescent="0.25">
      <c r="A1084" s="116">
        <v>55637</v>
      </c>
      <c r="B1084" s="65" t="s">
        <v>43</v>
      </c>
      <c r="C1084" s="65" t="s">
        <v>70</v>
      </c>
      <c r="D1084" s="66">
        <v>46303</v>
      </c>
      <c r="E1084" s="67">
        <v>0.62</v>
      </c>
      <c r="F1084" s="65" t="s">
        <v>285</v>
      </c>
      <c r="G1084" s="66">
        <v>46303</v>
      </c>
      <c r="H1084">
        <v>40523779</v>
      </c>
      <c r="I1084">
        <v>10</v>
      </c>
      <c r="J1084" s="65" t="s">
        <v>1361</v>
      </c>
      <c r="K1084" s="65" t="s">
        <v>1362</v>
      </c>
      <c r="L1084" s="66">
        <v>46303</v>
      </c>
      <c r="M1084" s="65" t="s">
        <v>287</v>
      </c>
      <c r="N1084">
        <v>3003159</v>
      </c>
      <c r="O1084" s="65" t="s">
        <v>289</v>
      </c>
      <c r="P1084" s="66">
        <v>46303</v>
      </c>
      <c r="Q1084" s="31">
        <f t="shared" si="32"/>
        <v>812</v>
      </c>
      <c r="R1084" s="31">
        <f t="shared" si="33"/>
        <v>850</v>
      </c>
      <c r="S1084" s="29">
        <f>IF($Q1084&lt;Parâmetros!$E$19,$G1084-1,$G1084)</f>
        <v>46303</v>
      </c>
    </row>
    <row r="1085" spans="1:19" ht="15" customHeight="1" x14ac:dyDescent="0.25">
      <c r="A1085" s="116">
        <v>55637</v>
      </c>
      <c r="B1085" s="65" t="s">
        <v>43</v>
      </c>
      <c r="C1085" s="65" t="s">
        <v>70</v>
      </c>
      <c r="D1085" s="66">
        <v>46303</v>
      </c>
      <c r="E1085" s="67">
        <v>2.2400000000000002</v>
      </c>
      <c r="F1085" s="65" t="s">
        <v>285</v>
      </c>
      <c r="G1085" s="66">
        <v>46303</v>
      </c>
      <c r="H1085">
        <v>40503926</v>
      </c>
      <c r="I1085">
        <v>80</v>
      </c>
      <c r="J1085" s="65" t="s">
        <v>1363</v>
      </c>
      <c r="K1085" s="65" t="s">
        <v>1364</v>
      </c>
      <c r="L1085" s="66">
        <v>46303</v>
      </c>
      <c r="M1085" s="65" t="s">
        <v>387</v>
      </c>
      <c r="N1085" s="65" t="s">
        <v>793</v>
      </c>
      <c r="O1085" s="65" t="s">
        <v>289</v>
      </c>
      <c r="P1085" s="66">
        <v>46303</v>
      </c>
      <c r="Q1085" s="31">
        <f t="shared" si="32"/>
        <v>851</v>
      </c>
      <c r="R1085" s="31">
        <f t="shared" si="33"/>
        <v>985</v>
      </c>
      <c r="S1085" s="29">
        <f>IF($Q1085&lt;Parâmetros!$E$19,$G1085-1,$G1085)</f>
        <v>46303</v>
      </c>
    </row>
    <row r="1086" spans="1:19" ht="15" customHeight="1" x14ac:dyDescent="0.25">
      <c r="A1086" s="116">
        <v>55637</v>
      </c>
      <c r="B1086" s="65" t="s">
        <v>43</v>
      </c>
      <c r="C1086" s="65" t="s">
        <v>70</v>
      </c>
      <c r="D1086" s="66">
        <v>46304</v>
      </c>
      <c r="E1086" s="67">
        <v>1.1599999999999999</v>
      </c>
      <c r="F1086" s="65" t="s">
        <v>285</v>
      </c>
      <c r="G1086" s="66">
        <v>46304</v>
      </c>
      <c r="H1086">
        <v>40521426</v>
      </c>
      <c r="I1086">
        <v>10</v>
      </c>
      <c r="J1086" s="65" t="s">
        <v>1626</v>
      </c>
      <c r="K1086" s="65" t="s">
        <v>1627</v>
      </c>
      <c r="L1086" s="66">
        <v>46304</v>
      </c>
      <c r="M1086" s="65" t="s">
        <v>315</v>
      </c>
      <c r="N1086" s="65" t="s">
        <v>793</v>
      </c>
      <c r="O1086" s="65" t="s">
        <v>289</v>
      </c>
      <c r="P1086" s="66">
        <v>46304</v>
      </c>
      <c r="Q1086" s="31">
        <f t="shared" si="32"/>
        <v>427</v>
      </c>
      <c r="R1086" s="31">
        <f t="shared" si="33"/>
        <v>497</v>
      </c>
      <c r="S1086" s="29">
        <f>IF($Q1086&lt;Parâmetros!$E$19,$G1086-1,$G1086)</f>
        <v>46304</v>
      </c>
    </row>
    <row r="1087" spans="1:19" ht="15" customHeight="1" x14ac:dyDescent="0.25">
      <c r="A1087" s="116">
        <v>55637</v>
      </c>
      <c r="B1087" s="65" t="s">
        <v>43</v>
      </c>
      <c r="C1087" s="65" t="s">
        <v>70</v>
      </c>
      <c r="D1087" s="66">
        <v>46304</v>
      </c>
      <c r="E1087" s="67">
        <v>1.55</v>
      </c>
      <c r="F1087" s="65" t="s">
        <v>285</v>
      </c>
      <c r="G1087" s="66">
        <v>46304</v>
      </c>
      <c r="H1087">
        <v>40524076</v>
      </c>
      <c r="I1087">
        <v>10</v>
      </c>
      <c r="J1087" s="65" t="s">
        <v>1628</v>
      </c>
      <c r="K1087" s="65" t="s">
        <v>1629</v>
      </c>
      <c r="L1087" s="66">
        <v>46304</v>
      </c>
      <c r="M1087" s="65" t="s">
        <v>287</v>
      </c>
      <c r="N1087" s="65" t="s">
        <v>793</v>
      </c>
      <c r="O1087" s="65" t="s">
        <v>289</v>
      </c>
      <c r="P1087" s="66">
        <v>46304</v>
      </c>
      <c r="Q1087" s="31">
        <f t="shared" si="32"/>
        <v>500</v>
      </c>
      <c r="R1087" s="31">
        <f t="shared" si="33"/>
        <v>593</v>
      </c>
      <c r="S1087" s="29">
        <f>IF($Q1087&lt;Parâmetros!$E$19,$G1087-1,$G1087)</f>
        <v>46304</v>
      </c>
    </row>
    <row r="1088" spans="1:19" ht="15" customHeight="1" x14ac:dyDescent="0.25">
      <c r="A1088" s="116">
        <v>55637</v>
      </c>
      <c r="B1088" s="65" t="s">
        <v>43</v>
      </c>
      <c r="C1088" s="65" t="s">
        <v>70</v>
      </c>
      <c r="D1088" s="66">
        <v>46304</v>
      </c>
      <c r="E1088" s="67">
        <v>2.09</v>
      </c>
      <c r="F1088" s="65" t="s">
        <v>285</v>
      </c>
      <c r="G1088" s="66">
        <v>46304</v>
      </c>
      <c r="H1088">
        <v>40521187</v>
      </c>
      <c r="I1088">
        <v>10</v>
      </c>
      <c r="J1088" s="65" t="s">
        <v>1630</v>
      </c>
      <c r="K1088" s="65" t="s">
        <v>1631</v>
      </c>
      <c r="L1088" s="66">
        <v>46304</v>
      </c>
      <c r="M1088" s="65" t="s">
        <v>315</v>
      </c>
      <c r="N1088">
        <v>3012115</v>
      </c>
      <c r="O1088" s="65" t="s">
        <v>289</v>
      </c>
      <c r="P1088" s="66">
        <v>46304</v>
      </c>
      <c r="Q1088" s="31">
        <f t="shared" ref="Q1088:Q1151" si="34">IFERROR(VALUE(LEFT($J1088,2))*60+VALUE(MID($J1088,4,2)),9999)</f>
        <v>608</v>
      </c>
      <c r="R1088" s="31">
        <f t="shared" ref="R1088:R1151" si="35">IFERROR(VALUE(LEFT($K1088,2))*60+VALUE(MID($K1088,4,2)),"")</f>
        <v>734</v>
      </c>
      <c r="S1088" s="29">
        <f>IF($Q1088&lt;Parâmetros!$E$19,$G1088-1,$G1088)</f>
        <v>46304</v>
      </c>
    </row>
    <row r="1089" spans="1:19" ht="15" customHeight="1" x14ac:dyDescent="0.25">
      <c r="A1089" s="116">
        <v>55637</v>
      </c>
      <c r="B1089" s="65" t="s">
        <v>43</v>
      </c>
      <c r="C1089" s="65" t="s">
        <v>70</v>
      </c>
      <c r="D1089" s="66">
        <v>46304</v>
      </c>
      <c r="E1089" s="67">
        <v>0.66</v>
      </c>
      <c r="F1089" s="65" t="s">
        <v>285</v>
      </c>
      <c r="G1089" s="66">
        <v>46304</v>
      </c>
      <c r="H1089">
        <v>40521187</v>
      </c>
      <c r="I1089">
        <v>10</v>
      </c>
      <c r="J1089" s="65" t="s">
        <v>1632</v>
      </c>
      <c r="K1089" s="65" t="s">
        <v>1633</v>
      </c>
      <c r="L1089" s="66">
        <v>46304</v>
      </c>
      <c r="M1089" s="65" t="s">
        <v>315</v>
      </c>
      <c r="N1089">
        <v>3012115</v>
      </c>
      <c r="O1089" s="65" t="s">
        <v>289</v>
      </c>
      <c r="P1089" s="66">
        <v>46304</v>
      </c>
      <c r="Q1089" s="31">
        <f t="shared" si="34"/>
        <v>798</v>
      </c>
      <c r="R1089" s="31">
        <f t="shared" si="35"/>
        <v>837</v>
      </c>
      <c r="S1089" s="29">
        <f>IF($Q1089&lt;Parâmetros!$E$19,$G1089-1,$G1089)</f>
        <v>46304</v>
      </c>
    </row>
    <row r="1090" spans="1:19" ht="15" customHeight="1" x14ac:dyDescent="0.25">
      <c r="A1090" s="116">
        <v>55637</v>
      </c>
      <c r="B1090" s="65" t="s">
        <v>43</v>
      </c>
      <c r="C1090" s="65" t="s">
        <v>70</v>
      </c>
      <c r="D1090" s="66">
        <v>46304</v>
      </c>
      <c r="E1090" s="67">
        <v>2</v>
      </c>
      <c r="F1090" s="65" t="s">
        <v>285</v>
      </c>
      <c r="G1090" s="66">
        <v>46304</v>
      </c>
      <c r="H1090">
        <v>40524109</v>
      </c>
      <c r="I1090">
        <v>10</v>
      </c>
      <c r="J1090" s="65" t="s">
        <v>1634</v>
      </c>
      <c r="K1090" s="65" t="s">
        <v>1635</v>
      </c>
      <c r="L1090" s="66">
        <v>46304</v>
      </c>
      <c r="M1090" s="65" t="s">
        <v>287</v>
      </c>
      <c r="N1090" s="65" t="s">
        <v>793</v>
      </c>
      <c r="O1090" s="65" t="s">
        <v>289</v>
      </c>
      <c r="P1090" s="66">
        <v>46304</v>
      </c>
      <c r="Q1090" s="31">
        <f t="shared" si="34"/>
        <v>844</v>
      </c>
      <c r="R1090" s="31">
        <f t="shared" si="35"/>
        <v>964</v>
      </c>
      <c r="S1090" s="29">
        <f>IF($Q1090&lt;Parâmetros!$E$19,$G1090-1,$G1090)</f>
        <v>46304</v>
      </c>
    </row>
    <row r="1091" spans="1:19" ht="15" customHeight="1" x14ac:dyDescent="0.25">
      <c r="A1091" s="116">
        <v>55637</v>
      </c>
      <c r="B1091" s="65" t="s">
        <v>43</v>
      </c>
      <c r="C1091" s="65" t="s">
        <v>70</v>
      </c>
      <c r="D1091" s="66">
        <v>46304</v>
      </c>
      <c r="E1091" s="67">
        <v>0.19</v>
      </c>
      <c r="F1091" s="65" t="s">
        <v>285</v>
      </c>
      <c r="G1091" s="66">
        <v>46304</v>
      </c>
      <c r="H1091">
        <v>40521391</v>
      </c>
      <c r="I1091">
        <v>10</v>
      </c>
      <c r="J1091" s="65" t="s">
        <v>1636</v>
      </c>
      <c r="K1091" s="65" t="s">
        <v>1637</v>
      </c>
      <c r="L1091" s="66">
        <v>46304</v>
      </c>
      <c r="M1091" s="65" t="s">
        <v>287</v>
      </c>
      <c r="N1091" s="65" t="s">
        <v>793</v>
      </c>
      <c r="O1091" s="65" t="s">
        <v>289</v>
      </c>
      <c r="P1091" s="66">
        <v>46304</v>
      </c>
      <c r="Q1091" s="31">
        <f t="shared" si="34"/>
        <v>965</v>
      </c>
      <c r="R1091" s="31">
        <f t="shared" si="35"/>
        <v>976</v>
      </c>
      <c r="S1091" s="29">
        <f>IF($Q1091&lt;Parâmetros!$E$19,$G1091-1,$G1091)</f>
        <v>46304</v>
      </c>
    </row>
    <row r="1092" spans="1:19" ht="15" customHeight="1" x14ac:dyDescent="0.25">
      <c r="A1092" s="116">
        <v>55637</v>
      </c>
      <c r="B1092" s="65" t="s">
        <v>43</v>
      </c>
      <c r="C1092" s="65" t="s">
        <v>70</v>
      </c>
      <c r="D1092" s="66">
        <v>46305</v>
      </c>
      <c r="E1092" s="67">
        <v>1.27</v>
      </c>
      <c r="F1092" s="65" t="s">
        <v>285</v>
      </c>
      <c r="G1092" s="66">
        <v>46305</v>
      </c>
      <c r="H1092">
        <v>40521422</v>
      </c>
      <c r="I1092">
        <v>10</v>
      </c>
      <c r="J1092" s="65" t="s">
        <v>2173</v>
      </c>
      <c r="K1092" s="65" t="s">
        <v>2174</v>
      </c>
      <c r="L1092" s="66">
        <v>46305</v>
      </c>
      <c r="M1092" s="65" t="s">
        <v>315</v>
      </c>
      <c r="N1092">
        <v>3005234</v>
      </c>
      <c r="O1092" s="65" t="s">
        <v>289</v>
      </c>
      <c r="P1092" s="66">
        <v>46305</v>
      </c>
      <c r="Q1092" s="31">
        <f t="shared" si="34"/>
        <v>422</v>
      </c>
      <c r="R1092" s="31">
        <f t="shared" si="35"/>
        <v>498</v>
      </c>
      <c r="S1092" s="29">
        <f>IF($Q1092&lt;Parâmetros!$E$19,$G1092-1,$G1092)</f>
        <v>46305</v>
      </c>
    </row>
    <row r="1093" spans="1:19" ht="15" customHeight="1" x14ac:dyDescent="0.25">
      <c r="A1093" s="116">
        <v>55637</v>
      </c>
      <c r="B1093" s="65" t="s">
        <v>43</v>
      </c>
      <c r="C1093" s="65" t="s">
        <v>70</v>
      </c>
      <c r="D1093" s="66">
        <v>46305</v>
      </c>
      <c r="E1093" s="67">
        <v>1.32</v>
      </c>
      <c r="F1093" s="65" t="s">
        <v>285</v>
      </c>
      <c r="G1093" s="66">
        <v>46305</v>
      </c>
      <c r="H1093">
        <v>40521425</v>
      </c>
      <c r="I1093">
        <v>10</v>
      </c>
      <c r="J1093" s="65" t="s">
        <v>2175</v>
      </c>
      <c r="K1093" s="65" t="s">
        <v>2176</v>
      </c>
      <c r="L1093" s="66">
        <v>46305</v>
      </c>
      <c r="M1093" s="65" t="s">
        <v>315</v>
      </c>
      <c r="N1093">
        <v>3012972</v>
      </c>
      <c r="O1093" s="65" t="s">
        <v>289</v>
      </c>
      <c r="P1093" s="66">
        <v>46305</v>
      </c>
      <c r="Q1093" s="31">
        <f t="shared" si="34"/>
        <v>498</v>
      </c>
      <c r="R1093" s="31">
        <f t="shared" si="35"/>
        <v>578</v>
      </c>
      <c r="S1093" s="29">
        <f>IF($Q1093&lt;Parâmetros!$E$19,$G1093-1,$G1093)</f>
        <v>46305</v>
      </c>
    </row>
    <row r="1094" spans="1:19" ht="15" customHeight="1" x14ac:dyDescent="0.25">
      <c r="A1094" s="116">
        <v>55637</v>
      </c>
      <c r="B1094" s="65" t="s">
        <v>43</v>
      </c>
      <c r="C1094" s="65" t="s">
        <v>70</v>
      </c>
      <c r="D1094" s="66">
        <v>46305</v>
      </c>
      <c r="E1094" s="67">
        <v>0.86</v>
      </c>
      <c r="F1094" s="65" t="s">
        <v>285</v>
      </c>
      <c r="G1094" s="66">
        <v>46305</v>
      </c>
      <c r="H1094">
        <v>40521149</v>
      </c>
      <c r="I1094">
        <v>10</v>
      </c>
      <c r="J1094" s="65" t="s">
        <v>2177</v>
      </c>
      <c r="K1094" s="65" t="s">
        <v>2178</v>
      </c>
      <c r="L1094" s="66">
        <v>46305</v>
      </c>
      <c r="M1094" s="65" t="s">
        <v>315</v>
      </c>
      <c r="N1094" s="65" t="s">
        <v>793</v>
      </c>
      <c r="O1094" s="65" t="s">
        <v>289</v>
      </c>
      <c r="P1094" s="66">
        <v>46305</v>
      </c>
      <c r="Q1094" s="31">
        <f t="shared" si="34"/>
        <v>578</v>
      </c>
      <c r="R1094" s="31">
        <f t="shared" si="35"/>
        <v>630</v>
      </c>
      <c r="S1094" s="29">
        <f>IF($Q1094&lt;Parâmetros!$E$19,$G1094-1,$G1094)</f>
        <v>46305</v>
      </c>
    </row>
    <row r="1095" spans="1:19" ht="15" customHeight="1" x14ac:dyDescent="0.25">
      <c r="A1095" s="116">
        <v>55637</v>
      </c>
      <c r="B1095" s="65" t="s">
        <v>43</v>
      </c>
      <c r="C1095" s="65" t="s">
        <v>70</v>
      </c>
      <c r="D1095" s="66">
        <v>46305</v>
      </c>
      <c r="E1095" s="67">
        <v>0.84</v>
      </c>
      <c r="F1095" s="65" t="s">
        <v>285</v>
      </c>
      <c r="G1095" s="66">
        <v>46305</v>
      </c>
      <c r="H1095">
        <v>40521147</v>
      </c>
      <c r="I1095">
        <v>10</v>
      </c>
      <c r="J1095" s="65" t="s">
        <v>2179</v>
      </c>
      <c r="K1095" s="65" t="s">
        <v>2180</v>
      </c>
      <c r="L1095" s="66">
        <v>46305</v>
      </c>
      <c r="M1095" s="65" t="s">
        <v>315</v>
      </c>
      <c r="N1095" s="65" t="s">
        <v>793</v>
      </c>
      <c r="O1095" s="65" t="s">
        <v>289</v>
      </c>
      <c r="P1095" s="66">
        <v>46305</v>
      </c>
      <c r="Q1095" s="31">
        <f t="shared" si="34"/>
        <v>579</v>
      </c>
      <c r="R1095" s="31">
        <f t="shared" si="35"/>
        <v>629</v>
      </c>
      <c r="S1095" s="29">
        <f>IF($Q1095&lt;Parâmetros!$E$19,$G1095-1,$G1095)</f>
        <v>46305</v>
      </c>
    </row>
    <row r="1096" spans="1:19" ht="15" customHeight="1" x14ac:dyDescent="0.25">
      <c r="A1096" s="116">
        <v>55637</v>
      </c>
      <c r="B1096" s="65" t="s">
        <v>43</v>
      </c>
      <c r="C1096" s="65" t="s">
        <v>70</v>
      </c>
      <c r="D1096" s="66">
        <v>46305</v>
      </c>
      <c r="E1096" s="67">
        <v>0.98</v>
      </c>
      <c r="F1096" s="65" t="s">
        <v>285</v>
      </c>
      <c r="G1096" s="66">
        <v>46305</v>
      </c>
      <c r="H1096">
        <v>40521148</v>
      </c>
      <c r="I1096">
        <v>10</v>
      </c>
      <c r="J1096" s="65" t="s">
        <v>2181</v>
      </c>
      <c r="K1096" s="65" t="s">
        <v>2182</v>
      </c>
      <c r="L1096" s="66">
        <v>46305</v>
      </c>
      <c r="M1096" s="65" t="s">
        <v>315</v>
      </c>
      <c r="N1096" s="65" t="s">
        <v>793</v>
      </c>
      <c r="O1096" s="65" t="s">
        <v>289</v>
      </c>
      <c r="P1096" s="66">
        <v>46305</v>
      </c>
      <c r="Q1096" s="31">
        <f t="shared" si="34"/>
        <v>636</v>
      </c>
      <c r="R1096" s="31">
        <f t="shared" si="35"/>
        <v>695</v>
      </c>
      <c r="S1096" s="29">
        <f>IF($Q1096&lt;Parâmetros!$E$19,$G1096-1,$G1096)</f>
        <v>46305</v>
      </c>
    </row>
    <row r="1097" spans="1:19" ht="15" customHeight="1" x14ac:dyDescent="0.25">
      <c r="A1097" s="116">
        <v>55637</v>
      </c>
      <c r="B1097" s="65" t="s">
        <v>43</v>
      </c>
      <c r="C1097" s="65" t="s">
        <v>70</v>
      </c>
      <c r="D1097" s="66">
        <v>46305</v>
      </c>
      <c r="E1097" s="67">
        <v>0.2</v>
      </c>
      <c r="F1097" s="65" t="s">
        <v>285</v>
      </c>
      <c r="G1097" s="66">
        <v>46305</v>
      </c>
      <c r="H1097">
        <v>40521131</v>
      </c>
      <c r="I1097">
        <v>10</v>
      </c>
      <c r="J1097" s="65" t="s">
        <v>2183</v>
      </c>
      <c r="K1097" s="65" t="s">
        <v>2184</v>
      </c>
      <c r="L1097" s="66">
        <v>46305</v>
      </c>
      <c r="M1097" s="65" t="s">
        <v>315</v>
      </c>
      <c r="N1097">
        <v>3004239</v>
      </c>
      <c r="O1097" s="65" t="s">
        <v>289</v>
      </c>
      <c r="P1097" s="66">
        <v>46305</v>
      </c>
      <c r="Q1097" s="31">
        <f t="shared" si="34"/>
        <v>696</v>
      </c>
      <c r="R1097" s="31">
        <f t="shared" si="35"/>
        <v>708</v>
      </c>
      <c r="S1097" s="29">
        <f>IF($Q1097&lt;Parâmetros!$E$19,$G1097-1,$G1097)</f>
        <v>46305</v>
      </c>
    </row>
    <row r="1098" spans="1:19" ht="15" customHeight="1" x14ac:dyDescent="0.25">
      <c r="A1098" s="116">
        <v>55637</v>
      </c>
      <c r="B1098" s="65" t="s">
        <v>43</v>
      </c>
      <c r="C1098" s="65" t="s">
        <v>70</v>
      </c>
      <c r="D1098" s="66">
        <v>46305</v>
      </c>
      <c r="E1098" s="67">
        <v>0.3</v>
      </c>
      <c r="F1098" s="65" t="s">
        <v>285</v>
      </c>
      <c r="G1098" s="66">
        <v>46305</v>
      </c>
      <c r="H1098">
        <v>40521132</v>
      </c>
      <c r="I1098">
        <v>10</v>
      </c>
      <c r="J1098" s="65" t="s">
        <v>2185</v>
      </c>
      <c r="K1098" s="65" t="s">
        <v>2186</v>
      </c>
      <c r="L1098" s="66">
        <v>46305</v>
      </c>
      <c r="M1098" s="65" t="s">
        <v>315</v>
      </c>
      <c r="N1098">
        <v>3004240</v>
      </c>
      <c r="O1098" s="65" t="s">
        <v>289</v>
      </c>
      <c r="P1098" s="66">
        <v>46305</v>
      </c>
      <c r="Q1098" s="31">
        <f t="shared" si="34"/>
        <v>783</v>
      </c>
      <c r="R1098" s="31">
        <f t="shared" si="35"/>
        <v>802</v>
      </c>
      <c r="S1098" s="29">
        <f>IF($Q1098&lt;Parâmetros!$E$19,$G1098-1,$G1098)</f>
        <v>46305</v>
      </c>
    </row>
    <row r="1099" spans="1:19" ht="15" customHeight="1" x14ac:dyDescent="0.25">
      <c r="A1099" s="116">
        <v>55637</v>
      </c>
      <c r="B1099" s="65" t="s">
        <v>43</v>
      </c>
      <c r="C1099" s="65" t="s">
        <v>70</v>
      </c>
      <c r="D1099" s="66">
        <v>46305</v>
      </c>
      <c r="E1099" s="67">
        <v>0.19</v>
      </c>
      <c r="F1099" s="65" t="s">
        <v>285</v>
      </c>
      <c r="G1099" s="66">
        <v>46305</v>
      </c>
      <c r="H1099">
        <v>40521133</v>
      </c>
      <c r="I1099">
        <v>10</v>
      </c>
      <c r="J1099" s="65" t="s">
        <v>2187</v>
      </c>
      <c r="K1099" s="65" t="s">
        <v>2188</v>
      </c>
      <c r="L1099" s="66">
        <v>46305</v>
      </c>
      <c r="M1099" s="65" t="s">
        <v>315</v>
      </c>
      <c r="N1099">
        <v>3004241</v>
      </c>
      <c r="O1099" s="65" t="s">
        <v>289</v>
      </c>
      <c r="P1099" s="66">
        <v>46305</v>
      </c>
      <c r="Q1099" s="31">
        <f t="shared" si="34"/>
        <v>803</v>
      </c>
      <c r="R1099" s="31">
        <f t="shared" si="35"/>
        <v>814</v>
      </c>
      <c r="S1099" s="29">
        <f>IF($Q1099&lt;Parâmetros!$E$19,$G1099-1,$G1099)</f>
        <v>46305</v>
      </c>
    </row>
    <row r="1100" spans="1:19" ht="15" customHeight="1" x14ac:dyDescent="0.25">
      <c r="A1100" s="116">
        <v>55637</v>
      </c>
      <c r="B1100" s="65" t="s">
        <v>43</v>
      </c>
      <c r="C1100" s="65" t="s">
        <v>70</v>
      </c>
      <c r="D1100" s="66">
        <v>46305</v>
      </c>
      <c r="E1100" s="67">
        <v>0.2</v>
      </c>
      <c r="F1100" s="65" t="s">
        <v>285</v>
      </c>
      <c r="G1100" s="66">
        <v>46305</v>
      </c>
      <c r="H1100">
        <v>40521134</v>
      </c>
      <c r="I1100">
        <v>10</v>
      </c>
      <c r="J1100" s="65" t="s">
        <v>2189</v>
      </c>
      <c r="K1100" s="65" t="s">
        <v>2190</v>
      </c>
      <c r="L1100" s="66">
        <v>46305</v>
      </c>
      <c r="M1100" s="65" t="s">
        <v>315</v>
      </c>
      <c r="N1100">
        <v>3004242</v>
      </c>
      <c r="O1100" s="65" t="s">
        <v>289</v>
      </c>
      <c r="P1100" s="66">
        <v>46305</v>
      </c>
      <c r="Q1100" s="31">
        <f t="shared" si="34"/>
        <v>815</v>
      </c>
      <c r="R1100" s="31">
        <f t="shared" si="35"/>
        <v>827</v>
      </c>
      <c r="S1100" s="29">
        <f>IF($Q1100&lt;Parâmetros!$E$19,$G1100-1,$G1100)</f>
        <v>46305</v>
      </c>
    </row>
    <row r="1101" spans="1:19" ht="15" customHeight="1" x14ac:dyDescent="0.25">
      <c r="A1101" s="116">
        <v>55637</v>
      </c>
      <c r="B1101" s="65" t="s">
        <v>43</v>
      </c>
      <c r="C1101" s="65" t="s">
        <v>70</v>
      </c>
      <c r="D1101" s="66">
        <v>46305</v>
      </c>
      <c r="E1101" s="67">
        <v>0.21</v>
      </c>
      <c r="F1101" s="65" t="s">
        <v>285</v>
      </c>
      <c r="G1101" s="66">
        <v>46305</v>
      </c>
      <c r="H1101">
        <v>40521135</v>
      </c>
      <c r="I1101">
        <v>10</v>
      </c>
      <c r="J1101" s="65" t="s">
        <v>2191</v>
      </c>
      <c r="K1101" s="65" t="s">
        <v>2192</v>
      </c>
      <c r="L1101" s="66">
        <v>46305</v>
      </c>
      <c r="M1101" s="65" t="s">
        <v>315</v>
      </c>
      <c r="N1101">
        <v>3004243</v>
      </c>
      <c r="O1101" s="65" t="s">
        <v>289</v>
      </c>
      <c r="P1101" s="66">
        <v>46305</v>
      </c>
      <c r="Q1101" s="31">
        <f t="shared" si="34"/>
        <v>828</v>
      </c>
      <c r="R1101" s="31">
        <f t="shared" si="35"/>
        <v>840</v>
      </c>
      <c r="S1101" s="29">
        <f>IF($Q1101&lt;Parâmetros!$E$19,$G1101-1,$G1101)</f>
        <v>46305</v>
      </c>
    </row>
    <row r="1102" spans="1:19" ht="15" customHeight="1" x14ac:dyDescent="0.25">
      <c r="A1102" s="116">
        <v>55637</v>
      </c>
      <c r="B1102" s="65" t="s">
        <v>43</v>
      </c>
      <c r="C1102" s="65" t="s">
        <v>70</v>
      </c>
      <c r="D1102" s="66">
        <v>46305</v>
      </c>
      <c r="E1102" s="67">
        <v>0.25</v>
      </c>
      <c r="F1102" s="65" t="s">
        <v>285</v>
      </c>
      <c r="G1102" s="66">
        <v>46305</v>
      </c>
      <c r="H1102">
        <v>40521136</v>
      </c>
      <c r="I1102">
        <v>10</v>
      </c>
      <c r="J1102" s="65" t="s">
        <v>2193</v>
      </c>
      <c r="K1102" s="65" t="s">
        <v>2194</v>
      </c>
      <c r="L1102" s="66">
        <v>46305</v>
      </c>
      <c r="M1102" s="65" t="s">
        <v>315</v>
      </c>
      <c r="N1102">
        <v>3004244</v>
      </c>
      <c r="O1102" s="65" t="s">
        <v>289</v>
      </c>
      <c r="P1102" s="66">
        <v>46305</v>
      </c>
      <c r="Q1102" s="31">
        <f t="shared" si="34"/>
        <v>841</v>
      </c>
      <c r="R1102" s="31">
        <f t="shared" si="35"/>
        <v>856</v>
      </c>
      <c r="S1102" s="29">
        <f>IF($Q1102&lt;Parâmetros!$E$19,$G1102-1,$G1102)</f>
        <v>46305</v>
      </c>
    </row>
    <row r="1103" spans="1:19" ht="15" customHeight="1" x14ac:dyDescent="0.25">
      <c r="A1103" s="116">
        <v>55637</v>
      </c>
      <c r="B1103" s="65" t="s">
        <v>43</v>
      </c>
      <c r="C1103" s="65" t="s">
        <v>70</v>
      </c>
      <c r="D1103" s="66">
        <v>46305</v>
      </c>
      <c r="E1103" s="67">
        <v>0.26</v>
      </c>
      <c r="F1103" s="65" t="s">
        <v>285</v>
      </c>
      <c r="G1103" s="66">
        <v>46305</v>
      </c>
      <c r="H1103">
        <v>40521137</v>
      </c>
      <c r="I1103">
        <v>10</v>
      </c>
      <c r="J1103" s="65" t="s">
        <v>2195</v>
      </c>
      <c r="K1103" s="65" t="s">
        <v>2196</v>
      </c>
      <c r="L1103" s="66">
        <v>46305</v>
      </c>
      <c r="M1103" s="65" t="s">
        <v>315</v>
      </c>
      <c r="N1103">
        <v>3010325</v>
      </c>
      <c r="O1103" s="65" t="s">
        <v>289</v>
      </c>
      <c r="P1103" s="66">
        <v>46305</v>
      </c>
      <c r="Q1103" s="31">
        <f t="shared" si="34"/>
        <v>857</v>
      </c>
      <c r="R1103" s="31">
        <f t="shared" si="35"/>
        <v>873</v>
      </c>
      <c r="S1103" s="29">
        <f>IF($Q1103&lt;Parâmetros!$E$19,$G1103-1,$G1103)</f>
        <v>46305</v>
      </c>
    </row>
    <row r="1104" spans="1:19" ht="15" customHeight="1" x14ac:dyDescent="0.25">
      <c r="A1104" s="116">
        <v>55637</v>
      </c>
      <c r="B1104" s="65" t="s">
        <v>43</v>
      </c>
      <c r="C1104" s="65" t="s">
        <v>70</v>
      </c>
      <c r="D1104" s="66">
        <v>46305</v>
      </c>
      <c r="E1104" s="67">
        <v>0.19</v>
      </c>
      <c r="F1104" s="65" t="s">
        <v>285</v>
      </c>
      <c r="G1104" s="66">
        <v>46305</v>
      </c>
      <c r="H1104">
        <v>40521138</v>
      </c>
      <c r="I1104">
        <v>10</v>
      </c>
      <c r="J1104" s="65" t="s">
        <v>2197</v>
      </c>
      <c r="K1104" s="65" t="s">
        <v>2198</v>
      </c>
      <c r="L1104" s="66">
        <v>46305</v>
      </c>
      <c r="M1104" s="65" t="s">
        <v>315</v>
      </c>
      <c r="N1104">
        <v>3010878</v>
      </c>
      <c r="O1104" s="65" t="s">
        <v>289</v>
      </c>
      <c r="P1104" s="66">
        <v>46305</v>
      </c>
      <c r="Q1104" s="31">
        <f t="shared" si="34"/>
        <v>875</v>
      </c>
      <c r="R1104" s="31">
        <f t="shared" si="35"/>
        <v>886</v>
      </c>
      <c r="S1104" s="29">
        <f>IF($Q1104&lt;Parâmetros!$E$19,$G1104-1,$G1104)</f>
        <v>46305</v>
      </c>
    </row>
    <row r="1105" spans="1:19" ht="15" customHeight="1" x14ac:dyDescent="0.25">
      <c r="A1105" s="116">
        <v>55637</v>
      </c>
      <c r="B1105" s="65" t="s">
        <v>43</v>
      </c>
      <c r="C1105" s="65" t="s">
        <v>70</v>
      </c>
      <c r="D1105" s="66">
        <v>46305</v>
      </c>
      <c r="E1105" s="67">
        <v>0.59</v>
      </c>
      <c r="F1105" s="65" t="s">
        <v>285</v>
      </c>
      <c r="G1105" s="66">
        <v>46305</v>
      </c>
      <c r="H1105">
        <v>40521391</v>
      </c>
      <c r="I1105">
        <v>10</v>
      </c>
      <c r="J1105" s="65" t="s">
        <v>2199</v>
      </c>
      <c r="K1105" s="65" t="s">
        <v>2200</v>
      </c>
      <c r="L1105" s="66">
        <v>46305</v>
      </c>
      <c r="M1105" s="65" t="s">
        <v>287</v>
      </c>
      <c r="N1105" s="65" t="s">
        <v>793</v>
      </c>
      <c r="O1105" s="65" t="s">
        <v>289</v>
      </c>
      <c r="P1105" s="66">
        <v>46305</v>
      </c>
      <c r="Q1105" s="31">
        <f t="shared" si="34"/>
        <v>887</v>
      </c>
      <c r="R1105" s="31">
        <f t="shared" si="35"/>
        <v>923</v>
      </c>
      <c r="S1105" s="29">
        <f>IF($Q1105&lt;Parâmetros!$E$19,$G1105-1,$G1105)</f>
        <v>46305</v>
      </c>
    </row>
    <row r="1106" spans="1:19" ht="15" customHeight="1" x14ac:dyDescent="0.25">
      <c r="A1106" s="116">
        <v>55637</v>
      </c>
      <c r="B1106" s="65" t="s">
        <v>43</v>
      </c>
      <c r="C1106" s="65" t="s">
        <v>70</v>
      </c>
      <c r="D1106" s="66">
        <v>46307</v>
      </c>
      <c r="E1106" s="67">
        <v>0.62</v>
      </c>
      <c r="F1106" s="65" t="s">
        <v>285</v>
      </c>
      <c r="G1106" s="66">
        <v>46307</v>
      </c>
      <c r="H1106">
        <v>40523817</v>
      </c>
      <c r="I1106">
        <v>10</v>
      </c>
      <c r="J1106" s="65" t="s">
        <v>2425</v>
      </c>
      <c r="K1106" s="65" t="s">
        <v>2426</v>
      </c>
      <c r="L1106" s="66">
        <v>46307</v>
      </c>
      <c r="M1106" s="65" t="s">
        <v>287</v>
      </c>
      <c r="N1106" s="65" t="s">
        <v>793</v>
      </c>
      <c r="O1106" s="65" t="s">
        <v>289</v>
      </c>
      <c r="P1106" s="66">
        <v>46307</v>
      </c>
      <c r="Q1106" s="31">
        <f t="shared" si="34"/>
        <v>426</v>
      </c>
      <c r="R1106" s="31">
        <f t="shared" si="35"/>
        <v>463</v>
      </c>
      <c r="S1106" s="29">
        <f>IF($Q1106&lt;Parâmetros!$E$19,$G1106-1,$G1106)</f>
        <v>46307</v>
      </c>
    </row>
    <row r="1107" spans="1:19" ht="15" customHeight="1" x14ac:dyDescent="0.25">
      <c r="A1107" s="116">
        <v>55637</v>
      </c>
      <c r="B1107" s="65" t="s">
        <v>43</v>
      </c>
      <c r="C1107" s="65" t="s">
        <v>70</v>
      </c>
      <c r="D1107" s="66">
        <v>46307</v>
      </c>
      <c r="E1107" s="67">
        <v>1.27</v>
      </c>
      <c r="F1107" s="65" t="s">
        <v>285</v>
      </c>
      <c r="G1107" s="66">
        <v>46307</v>
      </c>
      <c r="H1107">
        <v>40525120</v>
      </c>
      <c r="I1107">
        <v>10</v>
      </c>
      <c r="J1107" s="65" t="s">
        <v>2201</v>
      </c>
      <c r="K1107" s="65" t="s">
        <v>2202</v>
      </c>
      <c r="L1107" s="66">
        <v>46307</v>
      </c>
      <c r="M1107" s="65" t="s">
        <v>287</v>
      </c>
      <c r="N1107" s="65" t="s">
        <v>793</v>
      </c>
      <c r="O1107" s="65" t="s">
        <v>289</v>
      </c>
      <c r="P1107" s="66">
        <v>46307</v>
      </c>
      <c r="Q1107" s="31">
        <f t="shared" si="34"/>
        <v>465</v>
      </c>
      <c r="R1107" s="31">
        <f t="shared" si="35"/>
        <v>542</v>
      </c>
      <c r="S1107" s="29">
        <f>IF($Q1107&lt;Parâmetros!$E$19,$G1107-1,$G1107)</f>
        <v>46307</v>
      </c>
    </row>
    <row r="1108" spans="1:19" ht="15" customHeight="1" x14ac:dyDescent="0.25">
      <c r="A1108" s="116">
        <v>55637</v>
      </c>
      <c r="B1108" s="65" t="s">
        <v>43</v>
      </c>
      <c r="C1108" s="65" t="s">
        <v>70</v>
      </c>
      <c r="D1108" s="66">
        <v>46307</v>
      </c>
      <c r="E1108" s="67">
        <v>1.49</v>
      </c>
      <c r="F1108" s="65" t="s">
        <v>285</v>
      </c>
      <c r="G1108" s="66">
        <v>46307</v>
      </c>
      <c r="H1108">
        <v>40523817</v>
      </c>
      <c r="I1108">
        <v>10</v>
      </c>
      <c r="J1108" s="65" t="s">
        <v>2427</v>
      </c>
      <c r="K1108" s="65" t="s">
        <v>2428</v>
      </c>
      <c r="L1108" s="66">
        <v>46307</v>
      </c>
      <c r="M1108" s="65" t="s">
        <v>287</v>
      </c>
      <c r="N1108" s="65" t="s">
        <v>793</v>
      </c>
      <c r="O1108" s="65" t="s">
        <v>289</v>
      </c>
      <c r="P1108" s="66">
        <v>46307</v>
      </c>
      <c r="Q1108" s="31">
        <f t="shared" si="34"/>
        <v>557</v>
      </c>
      <c r="R1108" s="31">
        <f t="shared" si="35"/>
        <v>646</v>
      </c>
      <c r="S1108" s="29">
        <f>IF($Q1108&lt;Parâmetros!$E$19,$G1108-1,$G1108)</f>
        <v>46307</v>
      </c>
    </row>
    <row r="1109" spans="1:19" ht="15" customHeight="1" x14ac:dyDescent="0.25">
      <c r="A1109" s="116">
        <v>55637</v>
      </c>
      <c r="B1109" s="65" t="s">
        <v>43</v>
      </c>
      <c r="C1109" s="65" t="s">
        <v>70</v>
      </c>
      <c r="D1109" s="66">
        <v>46307</v>
      </c>
      <c r="E1109" s="67">
        <v>1.19</v>
      </c>
      <c r="F1109" s="65" t="s">
        <v>285</v>
      </c>
      <c r="G1109" s="66">
        <v>46307</v>
      </c>
      <c r="H1109">
        <v>40523337</v>
      </c>
      <c r="I1109">
        <v>10</v>
      </c>
      <c r="J1109" s="65" t="s">
        <v>2429</v>
      </c>
      <c r="K1109" s="65" t="s">
        <v>2430</v>
      </c>
      <c r="L1109" s="66">
        <v>46307</v>
      </c>
      <c r="M1109" s="65" t="s">
        <v>315</v>
      </c>
      <c r="N1109">
        <v>3010914</v>
      </c>
      <c r="O1109" s="65" t="s">
        <v>289</v>
      </c>
      <c r="P1109" s="66">
        <v>46307</v>
      </c>
      <c r="Q1109" s="31">
        <f t="shared" si="34"/>
        <v>648</v>
      </c>
      <c r="R1109" s="31">
        <f t="shared" si="35"/>
        <v>720</v>
      </c>
      <c r="S1109" s="29">
        <f>IF($Q1109&lt;Parâmetros!$E$19,$G1109-1,$G1109)</f>
        <v>46307</v>
      </c>
    </row>
    <row r="1110" spans="1:19" ht="15" customHeight="1" x14ac:dyDescent="0.25">
      <c r="A1110" s="116">
        <v>55637</v>
      </c>
      <c r="B1110" s="65" t="s">
        <v>43</v>
      </c>
      <c r="C1110" s="65" t="s">
        <v>70</v>
      </c>
      <c r="D1110" s="66">
        <v>46307</v>
      </c>
      <c r="E1110" s="67">
        <v>1.3</v>
      </c>
      <c r="F1110" s="65" t="s">
        <v>285</v>
      </c>
      <c r="G1110" s="66">
        <v>46307</v>
      </c>
      <c r="H1110">
        <v>40525120</v>
      </c>
      <c r="I1110">
        <v>10</v>
      </c>
      <c r="J1110" s="65" t="s">
        <v>1349</v>
      </c>
      <c r="K1110" s="65" t="s">
        <v>2431</v>
      </c>
      <c r="L1110" s="66">
        <v>46307</v>
      </c>
      <c r="M1110" s="65" t="s">
        <v>287</v>
      </c>
      <c r="N1110" s="65" t="s">
        <v>793</v>
      </c>
      <c r="O1110" s="65" t="s">
        <v>289</v>
      </c>
      <c r="P1110" s="66">
        <v>46307</v>
      </c>
      <c r="Q1110" s="31">
        <f t="shared" si="34"/>
        <v>780</v>
      </c>
      <c r="R1110" s="31">
        <f t="shared" si="35"/>
        <v>858</v>
      </c>
      <c r="S1110" s="29">
        <f>IF($Q1110&lt;Parâmetros!$E$19,$G1110-1,$G1110)</f>
        <v>46307</v>
      </c>
    </row>
    <row r="1111" spans="1:19" ht="15" customHeight="1" x14ac:dyDescent="0.25">
      <c r="A1111" s="116">
        <v>55637</v>
      </c>
      <c r="B1111" s="65" t="s">
        <v>43</v>
      </c>
      <c r="C1111" s="65" t="s">
        <v>70</v>
      </c>
      <c r="D1111" s="66">
        <v>46307</v>
      </c>
      <c r="E1111" s="67">
        <v>1.02</v>
      </c>
      <c r="F1111" s="65" t="s">
        <v>285</v>
      </c>
      <c r="G1111" s="66">
        <v>46307</v>
      </c>
      <c r="H1111">
        <v>40525209</v>
      </c>
      <c r="I1111">
        <v>10</v>
      </c>
      <c r="J1111" s="65" t="s">
        <v>2432</v>
      </c>
      <c r="K1111" s="65" t="s">
        <v>2433</v>
      </c>
      <c r="L1111" s="66">
        <v>46307</v>
      </c>
      <c r="M1111" s="65" t="s">
        <v>287</v>
      </c>
      <c r="N1111" s="65" t="s">
        <v>793</v>
      </c>
      <c r="O1111" s="65" t="s">
        <v>289</v>
      </c>
      <c r="P1111" s="66">
        <v>46307</v>
      </c>
      <c r="Q1111" s="31">
        <f t="shared" si="34"/>
        <v>860</v>
      </c>
      <c r="R1111" s="31">
        <f t="shared" si="35"/>
        <v>921</v>
      </c>
      <c r="S1111" s="29">
        <f>IF($Q1111&lt;Parâmetros!$E$19,$G1111-1,$G1111)</f>
        <v>46307</v>
      </c>
    </row>
    <row r="1112" spans="1:19" ht="15" customHeight="1" x14ac:dyDescent="0.25">
      <c r="A1112" s="116">
        <v>56010</v>
      </c>
      <c r="B1112" s="65" t="s">
        <v>694</v>
      </c>
      <c r="C1112" s="65" t="s">
        <v>70</v>
      </c>
      <c r="D1112" s="66">
        <v>46292</v>
      </c>
      <c r="E1112" s="67">
        <v>-1</v>
      </c>
      <c r="F1112" s="65" t="s">
        <v>285</v>
      </c>
      <c r="G1112" s="66">
        <v>46292</v>
      </c>
      <c r="H1112">
        <v>40496009</v>
      </c>
      <c r="I1112">
        <v>10</v>
      </c>
      <c r="J1112" s="65" t="s">
        <v>523</v>
      </c>
      <c r="K1112" s="65" t="s">
        <v>316</v>
      </c>
      <c r="L1112" s="66">
        <v>46292</v>
      </c>
      <c r="M1112" s="65" t="s">
        <v>287</v>
      </c>
      <c r="N1112" s="65" t="s">
        <v>793</v>
      </c>
      <c r="O1112" s="65" t="s">
        <v>306</v>
      </c>
      <c r="P1112" s="66">
        <v>46300</v>
      </c>
      <c r="Q1112" s="31">
        <f t="shared" si="34"/>
        <v>440</v>
      </c>
      <c r="R1112" s="31">
        <f t="shared" si="35"/>
        <v>480</v>
      </c>
      <c r="S1112" s="29">
        <f>IF($Q1112&lt;Parâmetros!$E$19,$G1112-1,$G1112)</f>
        <v>46292</v>
      </c>
    </row>
    <row r="1113" spans="1:19" ht="15" customHeight="1" x14ac:dyDescent="0.25">
      <c r="A1113" s="116">
        <v>56010</v>
      </c>
      <c r="B1113" s="65" t="s">
        <v>694</v>
      </c>
      <c r="C1113" s="65" t="s">
        <v>70</v>
      </c>
      <c r="D1113" s="66">
        <v>46300</v>
      </c>
      <c r="E1113" s="67">
        <v>0.57999999999999996</v>
      </c>
      <c r="F1113" s="65" t="s">
        <v>285</v>
      </c>
      <c r="G1113" s="66">
        <v>46292</v>
      </c>
      <c r="H1113">
        <v>40496009</v>
      </c>
      <c r="I1113">
        <v>10</v>
      </c>
      <c r="J1113" s="65" t="s">
        <v>523</v>
      </c>
      <c r="K1113" s="65" t="s">
        <v>316</v>
      </c>
      <c r="L1113" s="66">
        <v>46292</v>
      </c>
      <c r="M1113" s="65" t="s">
        <v>287</v>
      </c>
      <c r="N1113" s="65" t="s">
        <v>793</v>
      </c>
      <c r="O1113" s="65" t="s">
        <v>306</v>
      </c>
      <c r="P1113" s="66">
        <v>46300</v>
      </c>
      <c r="Q1113" s="31">
        <f t="shared" si="34"/>
        <v>440</v>
      </c>
      <c r="R1113" s="31">
        <f t="shared" si="35"/>
        <v>480</v>
      </c>
      <c r="S1113" s="29">
        <f>IF($Q1113&lt;Parâmetros!$E$19,$G1113-1,$G1113)</f>
        <v>46292</v>
      </c>
    </row>
    <row r="1114" spans="1:19" ht="15" customHeight="1" x14ac:dyDescent="0.25">
      <c r="A1114" s="116">
        <v>56010</v>
      </c>
      <c r="B1114" s="65" t="s">
        <v>694</v>
      </c>
      <c r="C1114" s="65" t="s">
        <v>74</v>
      </c>
      <c r="D1114" s="66">
        <v>46292</v>
      </c>
      <c r="E1114" s="67">
        <v>-1</v>
      </c>
      <c r="F1114" s="65" t="s">
        <v>285</v>
      </c>
      <c r="G1114" s="66">
        <v>46292</v>
      </c>
      <c r="H1114">
        <v>40484674</v>
      </c>
      <c r="I1114">
        <v>10</v>
      </c>
      <c r="J1114" s="65" t="s">
        <v>302</v>
      </c>
      <c r="K1114" s="65" t="s">
        <v>323</v>
      </c>
      <c r="L1114" s="66">
        <v>46292</v>
      </c>
      <c r="M1114" s="65" t="s">
        <v>287</v>
      </c>
      <c r="N1114" s="65" t="s">
        <v>793</v>
      </c>
      <c r="O1114" s="65" t="s">
        <v>306</v>
      </c>
      <c r="P1114" s="66">
        <v>46300</v>
      </c>
      <c r="Q1114" s="31">
        <f t="shared" si="34"/>
        <v>481</v>
      </c>
      <c r="R1114" s="31">
        <f t="shared" si="35"/>
        <v>510</v>
      </c>
      <c r="S1114" s="29">
        <f>IF($Q1114&lt;Parâmetros!$E$19,$G1114-1,$G1114)</f>
        <v>46292</v>
      </c>
    </row>
    <row r="1115" spans="1:19" ht="15" customHeight="1" x14ac:dyDescent="0.25">
      <c r="A1115" s="116">
        <v>56010</v>
      </c>
      <c r="B1115" s="65" t="s">
        <v>694</v>
      </c>
      <c r="C1115" s="65" t="s">
        <v>74</v>
      </c>
      <c r="D1115" s="66">
        <v>46300</v>
      </c>
      <c r="E1115" s="67">
        <v>0.5</v>
      </c>
      <c r="F1115" s="65" t="s">
        <v>285</v>
      </c>
      <c r="G1115" s="66">
        <v>46292</v>
      </c>
      <c r="H1115">
        <v>40484674</v>
      </c>
      <c r="I1115">
        <v>10</v>
      </c>
      <c r="J1115" s="65" t="s">
        <v>302</v>
      </c>
      <c r="K1115" s="65" t="s">
        <v>323</v>
      </c>
      <c r="L1115" s="66">
        <v>46292</v>
      </c>
      <c r="M1115" s="65" t="s">
        <v>287</v>
      </c>
      <c r="N1115" s="65" t="s">
        <v>793</v>
      </c>
      <c r="O1115" s="65" t="s">
        <v>306</v>
      </c>
      <c r="P1115" s="66">
        <v>46300</v>
      </c>
      <c r="Q1115" s="31">
        <f t="shared" si="34"/>
        <v>481</v>
      </c>
      <c r="R1115" s="31">
        <f t="shared" si="35"/>
        <v>510</v>
      </c>
      <c r="S1115" s="29">
        <f>IF($Q1115&lt;Parâmetros!$E$19,$G1115-1,$G1115)</f>
        <v>46292</v>
      </c>
    </row>
    <row r="1116" spans="1:19" ht="15" customHeight="1" x14ac:dyDescent="0.25">
      <c r="A1116" s="116">
        <v>56010</v>
      </c>
      <c r="B1116" s="65" t="s">
        <v>694</v>
      </c>
      <c r="C1116" s="65" t="s">
        <v>74</v>
      </c>
      <c r="D1116" s="66">
        <v>46292</v>
      </c>
      <c r="E1116" s="67">
        <v>-1</v>
      </c>
      <c r="F1116" s="65" t="s">
        <v>285</v>
      </c>
      <c r="G1116" s="66">
        <v>46292</v>
      </c>
      <c r="H1116">
        <v>40517737</v>
      </c>
      <c r="I1116">
        <v>10</v>
      </c>
      <c r="J1116" s="65" t="s">
        <v>304</v>
      </c>
      <c r="K1116" s="65" t="s">
        <v>324</v>
      </c>
      <c r="L1116" s="66">
        <v>46292</v>
      </c>
      <c r="M1116" s="65" t="s">
        <v>287</v>
      </c>
      <c r="N1116" s="65" t="s">
        <v>793</v>
      </c>
      <c r="O1116" s="65" t="s">
        <v>306</v>
      </c>
      <c r="P1116" s="66">
        <v>46300</v>
      </c>
      <c r="Q1116" s="31">
        <f t="shared" si="34"/>
        <v>511</v>
      </c>
      <c r="R1116" s="31">
        <f t="shared" si="35"/>
        <v>540</v>
      </c>
      <c r="S1116" s="29">
        <f>IF($Q1116&lt;Parâmetros!$E$19,$G1116-1,$G1116)</f>
        <v>46292</v>
      </c>
    </row>
    <row r="1117" spans="1:19" ht="15" customHeight="1" x14ac:dyDescent="0.25">
      <c r="A1117" s="116">
        <v>56010</v>
      </c>
      <c r="B1117" s="65" t="s">
        <v>694</v>
      </c>
      <c r="C1117" s="65" t="s">
        <v>74</v>
      </c>
      <c r="D1117" s="66">
        <v>46300</v>
      </c>
      <c r="E1117" s="67">
        <v>0.5</v>
      </c>
      <c r="F1117" s="65" t="s">
        <v>285</v>
      </c>
      <c r="G1117" s="66">
        <v>46292</v>
      </c>
      <c r="H1117">
        <v>40517737</v>
      </c>
      <c r="I1117">
        <v>10</v>
      </c>
      <c r="J1117" s="65" t="s">
        <v>304</v>
      </c>
      <c r="K1117" s="65" t="s">
        <v>324</v>
      </c>
      <c r="L1117" s="66">
        <v>46292</v>
      </c>
      <c r="M1117" s="65" t="s">
        <v>287</v>
      </c>
      <c r="N1117" s="65" t="s">
        <v>793</v>
      </c>
      <c r="O1117" s="65" t="s">
        <v>306</v>
      </c>
      <c r="P1117" s="66">
        <v>46300</v>
      </c>
      <c r="Q1117" s="31">
        <f t="shared" si="34"/>
        <v>511</v>
      </c>
      <c r="R1117" s="31">
        <f t="shared" si="35"/>
        <v>540</v>
      </c>
      <c r="S1117" s="29">
        <f>IF($Q1117&lt;Parâmetros!$E$19,$G1117-1,$G1117)</f>
        <v>46292</v>
      </c>
    </row>
    <row r="1118" spans="1:19" ht="15" customHeight="1" x14ac:dyDescent="0.25">
      <c r="A1118" s="116">
        <v>56010</v>
      </c>
      <c r="B1118" s="65" t="s">
        <v>694</v>
      </c>
      <c r="C1118" s="65" t="s">
        <v>74</v>
      </c>
      <c r="D1118" s="66">
        <v>46292</v>
      </c>
      <c r="E1118" s="67">
        <v>-1</v>
      </c>
      <c r="F1118" s="65" t="s">
        <v>285</v>
      </c>
      <c r="G1118" s="66">
        <v>46292</v>
      </c>
      <c r="H1118">
        <v>40517738</v>
      </c>
      <c r="I1118">
        <v>10</v>
      </c>
      <c r="J1118" s="65" t="s">
        <v>627</v>
      </c>
      <c r="K1118" s="65" t="s">
        <v>317</v>
      </c>
      <c r="L1118" s="66">
        <v>46292</v>
      </c>
      <c r="M1118" s="65" t="s">
        <v>287</v>
      </c>
      <c r="N1118" s="65" t="s">
        <v>793</v>
      </c>
      <c r="O1118" s="65" t="s">
        <v>306</v>
      </c>
      <c r="P1118" s="66">
        <v>46300</v>
      </c>
      <c r="Q1118" s="31">
        <f t="shared" si="34"/>
        <v>541</v>
      </c>
      <c r="R1118" s="31">
        <f t="shared" si="35"/>
        <v>570</v>
      </c>
      <c r="S1118" s="29">
        <f>IF($Q1118&lt;Parâmetros!$E$19,$G1118-1,$G1118)</f>
        <v>46292</v>
      </c>
    </row>
    <row r="1119" spans="1:19" ht="15" customHeight="1" x14ac:dyDescent="0.25">
      <c r="A1119" s="116">
        <v>56010</v>
      </c>
      <c r="B1119" s="65" t="s">
        <v>694</v>
      </c>
      <c r="C1119" s="65" t="s">
        <v>74</v>
      </c>
      <c r="D1119" s="66">
        <v>46300</v>
      </c>
      <c r="E1119" s="67">
        <v>0.5</v>
      </c>
      <c r="F1119" s="65" t="s">
        <v>285</v>
      </c>
      <c r="G1119" s="66">
        <v>46292</v>
      </c>
      <c r="H1119">
        <v>40517738</v>
      </c>
      <c r="I1119">
        <v>10</v>
      </c>
      <c r="J1119" s="65" t="s">
        <v>627</v>
      </c>
      <c r="K1119" s="65" t="s">
        <v>317</v>
      </c>
      <c r="L1119" s="66">
        <v>46292</v>
      </c>
      <c r="M1119" s="65" t="s">
        <v>287</v>
      </c>
      <c r="N1119" s="65" t="s">
        <v>793</v>
      </c>
      <c r="O1119" s="65" t="s">
        <v>306</v>
      </c>
      <c r="P1119" s="66">
        <v>46300</v>
      </c>
      <c r="Q1119" s="31">
        <f t="shared" si="34"/>
        <v>541</v>
      </c>
      <c r="R1119" s="31">
        <f t="shared" si="35"/>
        <v>570</v>
      </c>
      <c r="S1119" s="29">
        <f>IF($Q1119&lt;Parâmetros!$E$19,$G1119-1,$G1119)</f>
        <v>46292</v>
      </c>
    </row>
    <row r="1120" spans="1:19" ht="15" customHeight="1" x14ac:dyDescent="0.25">
      <c r="A1120" s="116">
        <v>56010</v>
      </c>
      <c r="B1120" s="65" t="s">
        <v>694</v>
      </c>
      <c r="C1120" s="65" t="s">
        <v>74</v>
      </c>
      <c r="D1120" s="66">
        <v>46301</v>
      </c>
      <c r="E1120" s="67">
        <v>1.1599999999999999</v>
      </c>
      <c r="F1120" s="65" t="s">
        <v>285</v>
      </c>
      <c r="G1120" s="66">
        <v>46301</v>
      </c>
      <c r="H1120">
        <v>40509333</v>
      </c>
      <c r="I1120">
        <v>10</v>
      </c>
      <c r="J1120" s="65" t="s">
        <v>523</v>
      </c>
      <c r="K1120" s="65" t="s">
        <v>323</v>
      </c>
      <c r="L1120" s="66">
        <v>46301</v>
      </c>
      <c r="M1120" s="65" t="s">
        <v>287</v>
      </c>
      <c r="N1120" s="65" t="s">
        <v>793</v>
      </c>
      <c r="O1120" s="65" t="s">
        <v>339</v>
      </c>
      <c r="P1120" s="66">
        <v>46305</v>
      </c>
      <c r="Q1120" s="31">
        <f t="shared" si="34"/>
        <v>440</v>
      </c>
      <c r="R1120" s="31">
        <f t="shared" si="35"/>
        <v>510</v>
      </c>
      <c r="S1120" s="29">
        <f>IF($Q1120&lt;Parâmetros!$E$19,$G1120-1,$G1120)</f>
        <v>46301</v>
      </c>
    </row>
    <row r="1121" spans="1:19" ht="15" customHeight="1" x14ac:dyDescent="0.25">
      <c r="A1121" s="116">
        <v>56010</v>
      </c>
      <c r="B1121" s="65" t="s">
        <v>694</v>
      </c>
      <c r="C1121" s="65" t="s">
        <v>74</v>
      </c>
      <c r="D1121" s="66">
        <v>46301</v>
      </c>
      <c r="E1121" s="67">
        <v>0.48</v>
      </c>
      <c r="F1121" s="65" t="s">
        <v>285</v>
      </c>
      <c r="G1121" s="66">
        <v>46301</v>
      </c>
      <c r="H1121">
        <v>40520116</v>
      </c>
      <c r="I1121">
        <v>10</v>
      </c>
      <c r="J1121" s="65" t="s">
        <v>304</v>
      </c>
      <c r="K1121" s="65" t="s">
        <v>324</v>
      </c>
      <c r="L1121" s="66">
        <v>46301</v>
      </c>
      <c r="M1121" s="65" t="s">
        <v>287</v>
      </c>
      <c r="N1121" s="65" t="s">
        <v>793</v>
      </c>
      <c r="O1121" s="65" t="s">
        <v>339</v>
      </c>
      <c r="P1121" s="66">
        <v>46305</v>
      </c>
      <c r="Q1121" s="31">
        <f t="shared" si="34"/>
        <v>511</v>
      </c>
      <c r="R1121" s="31">
        <f t="shared" si="35"/>
        <v>540</v>
      </c>
      <c r="S1121" s="29">
        <f>IF($Q1121&lt;Parâmetros!$E$19,$G1121-1,$G1121)</f>
        <v>46301</v>
      </c>
    </row>
    <row r="1122" spans="1:19" ht="15" customHeight="1" x14ac:dyDescent="0.25">
      <c r="A1122" s="116">
        <v>56010</v>
      </c>
      <c r="B1122" s="65" t="s">
        <v>694</v>
      </c>
      <c r="C1122" s="65" t="s">
        <v>74</v>
      </c>
      <c r="D1122" s="66">
        <v>46301</v>
      </c>
      <c r="E1122" s="67">
        <v>0.98</v>
      </c>
      <c r="F1122" s="65" t="s">
        <v>285</v>
      </c>
      <c r="G1122" s="66">
        <v>46301</v>
      </c>
      <c r="H1122">
        <v>40520490</v>
      </c>
      <c r="I1122">
        <v>20</v>
      </c>
      <c r="J1122" s="65" t="s">
        <v>627</v>
      </c>
      <c r="K1122" s="65" t="s">
        <v>318</v>
      </c>
      <c r="L1122" s="66">
        <v>46301</v>
      </c>
      <c r="M1122" s="65" t="s">
        <v>287</v>
      </c>
      <c r="N1122" s="65" t="s">
        <v>793</v>
      </c>
      <c r="O1122" s="65" t="s">
        <v>339</v>
      </c>
      <c r="P1122" s="66">
        <v>46305</v>
      </c>
      <c r="Q1122" s="31">
        <f t="shared" si="34"/>
        <v>541</v>
      </c>
      <c r="R1122" s="31">
        <f t="shared" si="35"/>
        <v>600</v>
      </c>
      <c r="S1122" s="29">
        <f>IF($Q1122&lt;Parâmetros!$E$19,$G1122-1,$G1122)</f>
        <v>46301</v>
      </c>
    </row>
    <row r="1123" spans="1:19" ht="15" customHeight="1" x14ac:dyDescent="0.25">
      <c r="A1123" s="116">
        <v>56010</v>
      </c>
      <c r="B1123" s="65" t="s">
        <v>694</v>
      </c>
      <c r="C1123" s="65" t="s">
        <v>74</v>
      </c>
      <c r="D1123" s="66">
        <v>46301</v>
      </c>
      <c r="E1123" s="67">
        <v>0.98</v>
      </c>
      <c r="F1123" s="65" t="s">
        <v>285</v>
      </c>
      <c r="G1123" s="66">
        <v>46301</v>
      </c>
      <c r="H1123">
        <v>40521062</v>
      </c>
      <c r="I1123">
        <v>10</v>
      </c>
      <c r="J1123" s="65" t="s">
        <v>628</v>
      </c>
      <c r="K1123" s="65" t="s">
        <v>292</v>
      </c>
      <c r="L1123" s="66">
        <v>46301</v>
      </c>
      <c r="M1123" s="65" t="s">
        <v>315</v>
      </c>
      <c r="N1123">
        <v>3004490</v>
      </c>
      <c r="O1123" s="65" t="s">
        <v>339</v>
      </c>
      <c r="P1123" s="66">
        <v>46305</v>
      </c>
      <c r="Q1123" s="31">
        <f t="shared" si="34"/>
        <v>601</v>
      </c>
      <c r="R1123" s="31">
        <f t="shared" si="35"/>
        <v>660</v>
      </c>
      <c r="S1123" s="29">
        <f>IF($Q1123&lt;Parâmetros!$E$19,$G1123-1,$G1123)</f>
        <v>46301</v>
      </c>
    </row>
    <row r="1124" spans="1:19" ht="15" customHeight="1" x14ac:dyDescent="0.25">
      <c r="A1124" s="116">
        <v>56010</v>
      </c>
      <c r="B1124" s="65" t="s">
        <v>694</v>
      </c>
      <c r="C1124" s="65" t="s">
        <v>74</v>
      </c>
      <c r="D1124" s="66">
        <v>46301</v>
      </c>
      <c r="E1124" s="67">
        <v>1.5</v>
      </c>
      <c r="F1124" s="65" t="s">
        <v>285</v>
      </c>
      <c r="G1124" s="66">
        <v>46301</v>
      </c>
      <c r="H1124">
        <v>40521063</v>
      </c>
      <c r="I1124">
        <v>10</v>
      </c>
      <c r="J1124" s="65" t="s">
        <v>325</v>
      </c>
      <c r="K1124" s="65" t="s">
        <v>2203</v>
      </c>
      <c r="L1124" s="66">
        <v>46301</v>
      </c>
      <c r="M1124" s="65" t="s">
        <v>315</v>
      </c>
      <c r="N1124">
        <v>3002444</v>
      </c>
      <c r="O1124" s="65" t="s">
        <v>339</v>
      </c>
      <c r="P1124" s="66">
        <v>46305</v>
      </c>
      <c r="Q1124" s="31">
        <f t="shared" si="34"/>
        <v>720</v>
      </c>
      <c r="R1124" s="31">
        <f t="shared" si="35"/>
        <v>810</v>
      </c>
      <c r="S1124" s="29">
        <f>IF($Q1124&lt;Parâmetros!$E$19,$G1124-1,$G1124)</f>
        <v>46301</v>
      </c>
    </row>
    <row r="1125" spans="1:19" ht="15" customHeight="1" x14ac:dyDescent="0.25">
      <c r="A1125" s="116">
        <v>56010</v>
      </c>
      <c r="B1125" s="65" t="s">
        <v>694</v>
      </c>
      <c r="C1125" s="65" t="s">
        <v>74</v>
      </c>
      <c r="D1125" s="66">
        <v>46301</v>
      </c>
      <c r="E1125" s="67">
        <v>1.5</v>
      </c>
      <c r="F1125" s="65" t="s">
        <v>285</v>
      </c>
      <c r="G1125" s="66">
        <v>46301</v>
      </c>
      <c r="H1125">
        <v>40521071</v>
      </c>
      <c r="I1125">
        <v>10</v>
      </c>
      <c r="J1125" s="65" t="s">
        <v>2204</v>
      </c>
      <c r="K1125" s="65" t="s">
        <v>659</v>
      </c>
      <c r="L1125" s="66">
        <v>46301</v>
      </c>
      <c r="M1125" s="65" t="s">
        <v>315</v>
      </c>
      <c r="N1125">
        <v>3002622</v>
      </c>
      <c r="O1125" s="65" t="s">
        <v>339</v>
      </c>
      <c r="P1125" s="66">
        <v>46305</v>
      </c>
      <c r="Q1125" s="31">
        <f t="shared" si="34"/>
        <v>820</v>
      </c>
      <c r="R1125" s="31">
        <f t="shared" si="35"/>
        <v>910</v>
      </c>
      <c r="S1125" s="29">
        <f>IF($Q1125&lt;Parâmetros!$E$19,$G1125-1,$G1125)</f>
        <v>46301</v>
      </c>
    </row>
    <row r="1126" spans="1:19" ht="15" customHeight="1" x14ac:dyDescent="0.25">
      <c r="A1126" s="116">
        <v>56010</v>
      </c>
      <c r="B1126" s="65" t="s">
        <v>694</v>
      </c>
      <c r="C1126" s="65" t="s">
        <v>74</v>
      </c>
      <c r="D1126" s="66">
        <v>46302</v>
      </c>
      <c r="E1126" s="67">
        <v>1.1499999999999999</v>
      </c>
      <c r="F1126" s="65" t="s">
        <v>285</v>
      </c>
      <c r="G1126" s="66">
        <v>46302</v>
      </c>
      <c r="H1126">
        <v>40521125</v>
      </c>
      <c r="I1126">
        <v>10</v>
      </c>
      <c r="J1126" s="65" t="s">
        <v>523</v>
      </c>
      <c r="K1126" s="65" t="s">
        <v>2205</v>
      </c>
      <c r="L1126" s="66">
        <v>46302</v>
      </c>
      <c r="M1126" s="65" t="s">
        <v>315</v>
      </c>
      <c r="N1126" s="65" t="s">
        <v>793</v>
      </c>
      <c r="O1126" s="65" t="s">
        <v>339</v>
      </c>
      <c r="P1126" s="66">
        <v>46305</v>
      </c>
      <c r="Q1126" s="31">
        <f t="shared" si="34"/>
        <v>440</v>
      </c>
      <c r="R1126" s="31">
        <f t="shared" si="35"/>
        <v>509</v>
      </c>
      <c r="S1126" s="29">
        <f>IF($Q1126&lt;Parâmetros!$E$19,$G1126-1,$G1126)</f>
        <v>46302</v>
      </c>
    </row>
    <row r="1127" spans="1:19" ht="15" customHeight="1" x14ac:dyDescent="0.25">
      <c r="A1127" s="116">
        <v>56010</v>
      </c>
      <c r="B1127" s="65" t="s">
        <v>694</v>
      </c>
      <c r="C1127" s="65" t="s">
        <v>74</v>
      </c>
      <c r="D1127" s="66">
        <v>46302</v>
      </c>
      <c r="E1127" s="67">
        <v>1</v>
      </c>
      <c r="F1127" s="65" t="s">
        <v>285</v>
      </c>
      <c r="G1127" s="66">
        <v>46302</v>
      </c>
      <c r="H1127">
        <v>40521064</v>
      </c>
      <c r="I1127">
        <v>10</v>
      </c>
      <c r="J1127" s="65" t="s">
        <v>323</v>
      </c>
      <c r="K1127" s="65" t="s">
        <v>317</v>
      </c>
      <c r="L1127" s="66">
        <v>46302</v>
      </c>
      <c r="M1127" s="65" t="s">
        <v>315</v>
      </c>
      <c r="N1127">
        <v>3002482</v>
      </c>
      <c r="O1127" s="65" t="s">
        <v>339</v>
      </c>
      <c r="P1127" s="66">
        <v>46305</v>
      </c>
      <c r="Q1127" s="31">
        <f t="shared" si="34"/>
        <v>510</v>
      </c>
      <c r="R1127" s="31">
        <f t="shared" si="35"/>
        <v>570</v>
      </c>
      <c r="S1127" s="29">
        <f>IF($Q1127&lt;Parâmetros!$E$19,$G1127-1,$G1127)</f>
        <v>46302</v>
      </c>
    </row>
    <row r="1128" spans="1:19" ht="15" customHeight="1" x14ac:dyDescent="0.25">
      <c r="A1128" s="116">
        <v>56010</v>
      </c>
      <c r="B1128" s="65" t="s">
        <v>694</v>
      </c>
      <c r="C1128" s="65" t="s">
        <v>74</v>
      </c>
      <c r="D1128" s="66">
        <v>46302</v>
      </c>
      <c r="E1128" s="67">
        <v>1.48</v>
      </c>
      <c r="F1128" s="65" t="s">
        <v>285</v>
      </c>
      <c r="G1128" s="66">
        <v>46302</v>
      </c>
      <c r="H1128">
        <v>40521072</v>
      </c>
      <c r="I1128">
        <v>10</v>
      </c>
      <c r="J1128" s="65" t="s">
        <v>2206</v>
      </c>
      <c r="K1128" s="65" t="s">
        <v>292</v>
      </c>
      <c r="L1128" s="66">
        <v>46302</v>
      </c>
      <c r="M1128" s="65" t="s">
        <v>315</v>
      </c>
      <c r="N1128">
        <v>3006716</v>
      </c>
      <c r="O1128" s="65" t="s">
        <v>339</v>
      </c>
      <c r="P1128" s="66">
        <v>46305</v>
      </c>
      <c r="Q1128" s="31">
        <f t="shared" si="34"/>
        <v>571</v>
      </c>
      <c r="R1128" s="31">
        <f t="shared" si="35"/>
        <v>660</v>
      </c>
      <c r="S1128" s="29">
        <f>IF($Q1128&lt;Parâmetros!$E$19,$G1128-1,$G1128)</f>
        <v>46302</v>
      </c>
    </row>
    <row r="1129" spans="1:19" ht="15" customHeight="1" x14ac:dyDescent="0.25">
      <c r="A1129" s="116">
        <v>56010</v>
      </c>
      <c r="B1129" s="65" t="s">
        <v>694</v>
      </c>
      <c r="C1129" s="65" t="s">
        <v>74</v>
      </c>
      <c r="D1129" s="66">
        <v>46302</v>
      </c>
      <c r="E1129" s="67">
        <v>1.5</v>
      </c>
      <c r="F1129" s="65" t="s">
        <v>285</v>
      </c>
      <c r="G1129" s="66">
        <v>46302</v>
      </c>
      <c r="H1129">
        <v>40521072</v>
      </c>
      <c r="I1129">
        <v>10</v>
      </c>
      <c r="J1129" s="65" t="s">
        <v>325</v>
      </c>
      <c r="K1129" s="65" t="s">
        <v>2203</v>
      </c>
      <c r="L1129" s="66">
        <v>46302</v>
      </c>
      <c r="M1129" s="65" t="s">
        <v>315</v>
      </c>
      <c r="N1129">
        <v>3006716</v>
      </c>
      <c r="O1129" s="65" t="s">
        <v>339</v>
      </c>
      <c r="P1129" s="66">
        <v>46305</v>
      </c>
      <c r="Q1129" s="31">
        <f t="shared" si="34"/>
        <v>720</v>
      </c>
      <c r="R1129" s="31">
        <f t="shared" si="35"/>
        <v>810</v>
      </c>
      <c r="S1129" s="29">
        <f>IF($Q1129&lt;Parâmetros!$E$19,$G1129-1,$G1129)</f>
        <v>46302</v>
      </c>
    </row>
    <row r="1130" spans="1:19" ht="15" customHeight="1" x14ac:dyDescent="0.25">
      <c r="A1130" s="116">
        <v>56010</v>
      </c>
      <c r="B1130" s="65" t="s">
        <v>694</v>
      </c>
      <c r="C1130" s="65" t="s">
        <v>74</v>
      </c>
      <c r="D1130" s="66">
        <v>46302</v>
      </c>
      <c r="E1130" s="67">
        <v>1.81</v>
      </c>
      <c r="F1130" s="65" t="s">
        <v>285</v>
      </c>
      <c r="G1130" s="66">
        <v>46302</v>
      </c>
      <c r="H1130">
        <v>40522912</v>
      </c>
      <c r="I1130">
        <v>10</v>
      </c>
      <c r="J1130" s="65" t="s">
        <v>2207</v>
      </c>
      <c r="K1130" s="65" t="s">
        <v>338</v>
      </c>
      <c r="L1130" s="66">
        <v>46302</v>
      </c>
      <c r="M1130" s="65" t="s">
        <v>287</v>
      </c>
      <c r="N1130" s="65" t="s">
        <v>793</v>
      </c>
      <c r="O1130" s="65" t="s">
        <v>339</v>
      </c>
      <c r="P1130" s="66">
        <v>46305</v>
      </c>
      <c r="Q1130" s="31">
        <f t="shared" si="34"/>
        <v>811</v>
      </c>
      <c r="R1130" s="31">
        <f t="shared" si="35"/>
        <v>920</v>
      </c>
      <c r="S1130" s="29">
        <f>IF($Q1130&lt;Parâmetros!$E$19,$G1130-1,$G1130)</f>
        <v>46302</v>
      </c>
    </row>
    <row r="1131" spans="1:19" ht="15" customHeight="1" x14ac:dyDescent="0.25">
      <c r="A1131" s="116">
        <v>56010</v>
      </c>
      <c r="B1131" s="65" t="s">
        <v>694</v>
      </c>
      <c r="C1131" s="65" t="s">
        <v>74</v>
      </c>
      <c r="D1131" s="66">
        <v>46303</v>
      </c>
      <c r="E1131" s="67">
        <v>1.1499999999999999</v>
      </c>
      <c r="F1131" s="65" t="s">
        <v>285</v>
      </c>
      <c r="G1131" s="66">
        <v>46303</v>
      </c>
      <c r="H1131">
        <v>40521116</v>
      </c>
      <c r="I1131">
        <v>10</v>
      </c>
      <c r="J1131" s="65" t="s">
        <v>523</v>
      </c>
      <c r="K1131" s="65" t="s">
        <v>2205</v>
      </c>
      <c r="L1131" s="66">
        <v>46303</v>
      </c>
      <c r="M1131" s="65" t="s">
        <v>315</v>
      </c>
      <c r="N1131" s="65" t="s">
        <v>793</v>
      </c>
      <c r="O1131" s="65" t="s">
        <v>339</v>
      </c>
      <c r="P1131" s="66">
        <v>46305</v>
      </c>
      <c r="Q1131" s="31">
        <f t="shared" si="34"/>
        <v>440</v>
      </c>
      <c r="R1131" s="31">
        <f t="shared" si="35"/>
        <v>509</v>
      </c>
      <c r="S1131" s="29">
        <f>IF($Q1131&lt;Parâmetros!$E$19,$G1131-1,$G1131)</f>
        <v>46303</v>
      </c>
    </row>
    <row r="1132" spans="1:19" ht="15" customHeight="1" x14ac:dyDescent="0.25">
      <c r="A1132" s="116">
        <v>56010</v>
      </c>
      <c r="B1132" s="65" t="s">
        <v>694</v>
      </c>
      <c r="C1132" s="65" t="s">
        <v>74</v>
      </c>
      <c r="D1132" s="66">
        <v>46303</v>
      </c>
      <c r="E1132" s="67">
        <v>1</v>
      </c>
      <c r="F1132" s="65" t="s">
        <v>285</v>
      </c>
      <c r="G1132" s="66">
        <v>46303</v>
      </c>
      <c r="H1132">
        <v>40524552</v>
      </c>
      <c r="I1132">
        <v>10</v>
      </c>
      <c r="J1132" s="65" t="s">
        <v>323</v>
      </c>
      <c r="K1132" s="65" t="s">
        <v>317</v>
      </c>
      <c r="L1132" s="66">
        <v>46303</v>
      </c>
      <c r="M1132" s="65" t="s">
        <v>287</v>
      </c>
      <c r="N1132" s="65" t="s">
        <v>793</v>
      </c>
      <c r="O1132" s="65" t="s">
        <v>339</v>
      </c>
      <c r="P1132" s="66">
        <v>46305</v>
      </c>
      <c r="Q1132" s="31">
        <f t="shared" si="34"/>
        <v>510</v>
      </c>
      <c r="R1132" s="31">
        <f t="shared" si="35"/>
        <v>570</v>
      </c>
      <c r="S1132" s="29">
        <f>IF($Q1132&lt;Parâmetros!$E$19,$G1132-1,$G1132)</f>
        <v>46303</v>
      </c>
    </row>
    <row r="1133" spans="1:19" ht="15" customHeight="1" x14ac:dyDescent="0.25">
      <c r="A1133" s="116">
        <v>56010</v>
      </c>
      <c r="B1133" s="65" t="s">
        <v>694</v>
      </c>
      <c r="C1133" s="65" t="s">
        <v>74</v>
      </c>
      <c r="D1133" s="66">
        <v>46303</v>
      </c>
      <c r="E1133" s="67">
        <v>1.48</v>
      </c>
      <c r="F1133" s="65" t="s">
        <v>285</v>
      </c>
      <c r="G1133" s="66">
        <v>46303</v>
      </c>
      <c r="H1133">
        <v>40524553</v>
      </c>
      <c r="I1133">
        <v>10</v>
      </c>
      <c r="J1133" s="65" t="s">
        <v>2206</v>
      </c>
      <c r="K1133" s="65" t="s">
        <v>292</v>
      </c>
      <c r="L1133" s="66">
        <v>46303</v>
      </c>
      <c r="M1133" s="65" t="s">
        <v>287</v>
      </c>
      <c r="N1133">
        <v>3007686</v>
      </c>
      <c r="O1133" s="65" t="s">
        <v>339</v>
      </c>
      <c r="P1133" s="66">
        <v>46305</v>
      </c>
      <c r="Q1133" s="31">
        <f t="shared" si="34"/>
        <v>571</v>
      </c>
      <c r="R1133" s="31">
        <f t="shared" si="35"/>
        <v>660</v>
      </c>
      <c r="S1133" s="29">
        <f>IF($Q1133&lt;Parâmetros!$E$19,$G1133-1,$G1133)</f>
        <v>46303</v>
      </c>
    </row>
    <row r="1134" spans="1:19" ht="15" customHeight="1" x14ac:dyDescent="0.25">
      <c r="A1134" s="116">
        <v>56010</v>
      </c>
      <c r="B1134" s="65" t="s">
        <v>694</v>
      </c>
      <c r="C1134" s="65" t="s">
        <v>74</v>
      </c>
      <c r="D1134" s="66">
        <v>46303</v>
      </c>
      <c r="E1134" s="67">
        <v>1</v>
      </c>
      <c r="F1134" s="65" t="s">
        <v>285</v>
      </c>
      <c r="G1134" s="66">
        <v>46303</v>
      </c>
      <c r="H1134">
        <v>40523825</v>
      </c>
      <c r="I1134">
        <v>10</v>
      </c>
      <c r="J1134" s="65" t="s">
        <v>325</v>
      </c>
      <c r="K1134" s="65" t="s">
        <v>327</v>
      </c>
      <c r="L1134" s="66">
        <v>46303</v>
      </c>
      <c r="M1134" s="65" t="s">
        <v>287</v>
      </c>
      <c r="N1134" s="65" t="s">
        <v>793</v>
      </c>
      <c r="O1134" s="65" t="s">
        <v>339</v>
      </c>
      <c r="P1134" s="66">
        <v>46305</v>
      </c>
      <c r="Q1134" s="31">
        <f t="shared" si="34"/>
        <v>720</v>
      </c>
      <c r="R1134" s="31">
        <f t="shared" si="35"/>
        <v>780</v>
      </c>
      <c r="S1134" s="29">
        <f>IF($Q1134&lt;Parâmetros!$E$19,$G1134-1,$G1134)</f>
        <v>46303</v>
      </c>
    </row>
    <row r="1135" spans="1:19" ht="15" customHeight="1" x14ac:dyDescent="0.25">
      <c r="A1135" s="116">
        <v>56010</v>
      </c>
      <c r="B1135" s="65" t="s">
        <v>694</v>
      </c>
      <c r="C1135" s="65" t="s">
        <v>74</v>
      </c>
      <c r="D1135" s="66">
        <v>46303</v>
      </c>
      <c r="E1135" s="67">
        <v>0.65</v>
      </c>
      <c r="F1135" s="65" t="s">
        <v>285</v>
      </c>
      <c r="G1135" s="66">
        <v>46303</v>
      </c>
      <c r="H1135">
        <v>40524553</v>
      </c>
      <c r="I1135">
        <v>10</v>
      </c>
      <c r="J1135" s="65" t="s">
        <v>337</v>
      </c>
      <c r="K1135" s="65" t="s">
        <v>2204</v>
      </c>
      <c r="L1135" s="66">
        <v>46303</v>
      </c>
      <c r="M1135" s="65" t="s">
        <v>287</v>
      </c>
      <c r="N1135">
        <v>3007686</v>
      </c>
      <c r="O1135" s="65" t="s">
        <v>339</v>
      </c>
      <c r="P1135" s="66">
        <v>46305</v>
      </c>
      <c r="Q1135" s="31">
        <f t="shared" si="34"/>
        <v>781</v>
      </c>
      <c r="R1135" s="31">
        <f t="shared" si="35"/>
        <v>820</v>
      </c>
      <c r="S1135" s="29">
        <f>IF($Q1135&lt;Parâmetros!$E$19,$G1135-1,$G1135)</f>
        <v>46303</v>
      </c>
    </row>
    <row r="1136" spans="1:19" ht="15" customHeight="1" x14ac:dyDescent="0.25">
      <c r="A1136" s="116">
        <v>56010</v>
      </c>
      <c r="B1136" s="65" t="s">
        <v>694</v>
      </c>
      <c r="C1136" s="65" t="s">
        <v>74</v>
      </c>
      <c r="D1136" s="66">
        <v>46303</v>
      </c>
      <c r="E1136" s="67">
        <v>1.31</v>
      </c>
      <c r="F1136" s="65" t="s">
        <v>285</v>
      </c>
      <c r="G1136" s="66">
        <v>46303</v>
      </c>
      <c r="H1136">
        <v>40505621</v>
      </c>
      <c r="I1136">
        <v>10</v>
      </c>
      <c r="J1136" s="65" t="s">
        <v>2208</v>
      </c>
      <c r="K1136" s="65" t="s">
        <v>332</v>
      </c>
      <c r="L1136" s="66">
        <v>46303</v>
      </c>
      <c r="M1136" s="65" t="s">
        <v>287</v>
      </c>
      <c r="N1136" s="65" t="s">
        <v>793</v>
      </c>
      <c r="O1136" s="65" t="s">
        <v>339</v>
      </c>
      <c r="P1136" s="66">
        <v>46305</v>
      </c>
      <c r="Q1136" s="31">
        <f t="shared" si="34"/>
        <v>821</v>
      </c>
      <c r="R1136" s="31">
        <f t="shared" si="35"/>
        <v>900</v>
      </c>
      <c r="S1136" s="29">
        <f>IF($Q1136&lt;Parâmetros!$E$19,$G1136-1,$G1136)</f>
        <v>46303</v>
      </c>
    </row>
    <row r="1137" spans="1:19" ht="15" customHeight="1" x14ac:dyDescent="0.25">
      <c r="A1137" s="116">
        <v>56010</v>
      </c>
      <c r="B1137" s="65" t="s">
        <v>694</v>
      </c>
      <c r="C1137" s="65" t="s">
        <v>74</v>
      </c>
      <c r="D1137" s="66">
        <v>46304</v>
      </c>
      <c r="E1137" s="67">
        <v>1.1599999999999999</v>
      </c>
      <c r="F1137" s="65" t="s">
        <v>285</v>
      </c>
      <c r="G1137" s="66">
        <v>46304</v>
      </c>
      <c r="H1137">
        <v>40521125</v>
      </c>
      <c r="I1137">
        <v>10</v>
      </c>
      <c r="J1137" s="65" t="s">
        <v>523</v>
      </c>
      <c r="K1137" s="65" t="s">
        <v>323</v>
      </c>
      <c r="L1137" s="66">
        <v>46304</v>
      </c>
      <c r="M1137" s="65" t="s">
        <v>315</v>
      </c>
      <c r="N1137" s="65" t="s">
        <v>793</v>
      </c>
      <c r="O1137" s="65" t="s">
        <v>339</v>
      </c>
      <c r="P1137" s="66">
        <v>46305</v>
      </c>
      <c r="Q1137" s="31">
        <f t="shared" si="34"/>
        <v>440</v>
      </c>
      <c r="R1137" s="31">
        <f t="shared" si="35"/>
        <v>510</v>
      </c>
      <c r="S1137" s="29">
        <f>IF($Q1137&lt;Parâmetros!$E$19,$G1137-1,$G1137)</f>
        <v>46304</v>
      </c>
    </row>
    <row r="1138" spans="1:19" ht="15" customHeight="1" x14ac:dyDescent="0.25">
      <c r="A1138" s="116">
        <v>56010</v>
      </c>
      <c r="B1138" s="65" t="s">
        <v>694</v>
      </c>
      <c r="C1138" s="65" t="s">
        <v>74</v>
      </c>
      <c r="D1138" s="66">
        <v>46304</v>
      </c>
      <c r="E1138" s="67">
        <v>0.98</v>
      </c>
      <c r="F1138" s="65" t="s">
        <v>285</v>
      </c>
      <c r="G1138" s="66">
        <v>46304</v>
      </c>
      <c r="H1138">
        <v>40521073</v>
      </c>
      <c r="I1138">
        <v>10</v>
      </c>
      <c r="J1138" s="65" t="s">
        <v>304</v>
      </c>
      <c r="K1138" s="65" t="s">
        <v>317</v>
      </c>
      <c r="L1138" s="66">
        <v>46304</v>
      </c>
      <c r="M1138" s="65" t="s">
        <v>315</v>
      </c>
      <c r="N1138">
        <v>3010797</v>
      </c>
      <c r="O1138" s="65" t="s">
        <v>339</v>
      </c>
      <c r="P1138" s="66">
        <v>46305</v>
      </c>
      <c r="Q1138" s="31">
        <f t="shared" si="34"/>
        <v>511</v>
      </c>
      <c r="R1138" s="31">
        <f t="shared" si="35"/>
        <v>570</v>
      </c>
      <c r="S1138" s="29">
        <f>IF($Q1138&lt;Parâmetros!$E$19,$G1138-1,$G1138)</f>
        <v>46304</v>
      </c>
    </row>
    <row r="1139" spans="1:19" ht="15" customHeight="1" x14ac:dyDescent="0.25">
      <c r="A1139" s="116">
        <v>56010</v>
      </c>
      <c r="B1139" s="65" t="s">
        <v>694</v>
      </c>
      <c r="C1139" s="65" t="s">
        <v>74</v>
      </c>
      <c r="D1139" s="66">
        <v>46304</v>
      </c>
      <c r="E1139" s="67">
        <v>1.48</v>
      </c>
      <c r="F1139" s="65" t="s">
        <v>285</v>
      </c>
      <c r="G1139" s="66">
        <v>46304</v>
      </c>
      <c r="H1139">
        <v>40521074</v>
      </c>
      <c r="I1139">
        <v>10</v>
      </c>
      <c r="J1139" s="65" t="s">
        <v>2206</v>
      </c>
      <c r="K1139" s="65" t="s">
        <v>292</v>
      </c>
      <c r="L1139" s="66">
        <v>46304</v>
      </c>
      <c r="M1139" s="65" t="s">
        <v>315</v>
      </c>
      <c r="N1139">
        <v>3010799</v>
      </c>
      <c r="O1139" s="65" t="s">
        <v>339</v>
      </c>
      <c r="P1139" s="66">
        <v>46305</v>
      </c>
      <c r="Q1139" s="31">
        <f t="shared" si="34"/>
        <v>571</v>
      </c>
      <c r="R1139" s="31">
        <f t="shared" si="35"/>
        <v>660</v>
      </c>
      <c r="S1139" s="29">
        <f>IF($Q1139&lt;Parâmetros!$E$19,$G1139-1,$G1139)</f>
        <v>46304</v>
      </c>
    </row>
    <row r="1140" spans="1:19" ht="15" customHeight="1" x14ac:dyDescent="0.25">
      <c r="A1140" s="116">
        <v>56010</v>
      </c>
      <c r="B1140" s="65" t="s">
        <v>694</v>
      </c>
      <c r="C1140" s="65" t="s">
        <v>74</v>
      </c>
      <c r="D1140" s="66">
        <v>46304</v>
      </c>
      <c r="E1140" s="67">
        <v>1.5</v>
      </c>
      <c r="F1140" s="65" t="s">
        <v>285</v>
      </c>
      <c r="G1140" s="66">
        <v>46304</v>
      </c>
      <c r="H1140">
        <v>40521075</v>
      </c>
      <c r="I1140">
        <v>10</v>
      </c>
      <c r="J1140" s="65" t="s">
        <v>325</v>
      </c>
      <c r="K1140" s="65" t="s">
        <v>2203</v>
      </c>
      <c r="L1140" s="66">
        <v>46304</v>
      </c>
      <c r="M1140" s="65" t="s">
        <v>315</v>
      </c>
      <c r="N1140" s="65" t="s">
        <v>793</v>
      </c>
      <c r="O1140" s="65" t="s">
        <v>339</v>
      </c>
      <c r="P1140" s="66">
        <v>46305</v>
      </c>
      <c r="Q1140" s="31">
        <f t="shared" si="34"/>
        <v>720</v>
      </c>
      <c r="R1140" s="31">
        <f t="shared" si="35"/>
        <v>810</v>
      </c>
      <c r="S1140" s="29">
        <f>IF($Q1140&lt;Parâmetros!$E$19,$G1140-1,$G1140)</f>
        <v>46304</v>
      </c>
    </row>
    <row r="1141" spans="1:19" ht="15" customHeight="1" x14ac:dyDescent="0.25">
      <c r="A1141" s="116">
        <v>56010</v>
      </c>
      <c r="B1141" s="65" t="s">
        <v>694</v>
      </c>
      <c r="C1141" s="65" t="s">
        <v>74</v>
      </c>
      <c r="D1141" s="66">
        <v>46304</v>
      </c>
      <c r="E1141" s="67">
        <v>1.81</v>
      </c>
      <c r="F1141" s="65" t="s">
        <v>285</v>
      </c>
      <c r="G1141" s="66">
        <v>46304</v>
      </c>
      <c r="H1141">
        <v>40524554</v>
      </c>
      <c r="I1141">
        <v>10</v>
      </c>
      <c r="J1141" s="65" t="s">
        <v>2207</v>
      </c>
      <c r="K1141" s="65" t="s">
        <v>338</v>
      </c>
      <c r="L1141" s="66">
        <v>46304</v>
      </c>
      <c r="M1141" s="65" t="s">
        <v>287</v>
      </c>
      <c r="N1141" s="65" t="s">
        <v>793</v>
      </c>
      <c r="O1141" s="65" t="s">
        <v>339</v>
      </c>
      <c r="P1141" s="66">
        <v>46305</v>
      </c>
      <c r="Q1141" s="31">
        <f t="shared" si="34"/>
        <v>811</v>
      </c>
      <c r="R1141" s="31">
        <f t="shared" si="35"/>
        <v>920</v>
      </c>
      <c r="S1141" s="29">
        <f>IF($Q1141&lt;Parâmetros!$E$19,$G1141-1,$G1141)</f>
        <v>46304</v>
      </c>
    </row>
    <row r="1142" spans="1:19" ht="15" customHeight="1" x14ac:dyDescent="0.25">
      <c r="A1142" s="116">
        <v>56010</v>
      </c>
      <c r="B1142" s="65" t="s">
        <v>694</v>
      </c>
      <c r="C1142" s="65" t="s">
        <v>74</v>
      </c>
      <c r="D1142" s="66">
        <v>46305</v>
      </c>
      <c r="E1142" s="67">
        <v>3.66</v>
      </c>
      <c r="F1142" s="65" t="s">
        <v>285</v>
      </c>
      <c r="G1142" s="66">
        <v>46305</v>
      </c>
      <c r="H1142">
        <v>40524560</v>
      </c>
      <c r="I1142">
        <v>20</v>
      </c>
      <c r="J1142" s="65" t="s">
        <v>523</v>
      </c>
      <c r="K1142" s="65" t="s">
        <v>292</v>
      </c>
      <c r="L1142" s="66">
        <v>46305</v>
      </c>
      <c r="M1142" s="65" t="s">
        <v>287</v>
      </c>
      <c r="N1142" s="65" t="s">
        <v>793</v>
      </c>
      <c r="O1142" s="65" t="s">
        <v>339</v>
      </c>
      <c r="P1142" s="66">
        <v>46305</v>
      </c>
      <c r="Q1142" s="31">
        <f t="shared" si="34"/>
        <v>440</v>
      </c>
      <c r="R1142" s="31">
        <f t="shared" si="35"/>
        <v>660</v>
      </c>
      <c r="S1142" s="29">
        <f>IF($Q1142&lt;Parâmetros!$E$19,$G1142-1,$G1142)</f>
        <v>46305</v>
      </c>
    </row>
    <row r="1143" spans="1:19" ht="15" customHeight="1" x14ac:dyDescent="0.25">
      <c r="A1143" s="116">
        <v>56010</v>
      </c>
      <c r="B1143" s="65" t="s">
        <v>694</v>
      </c>
      <c r="C1143" s="65" t="s">
        <v>74</v>
      </c>
      <c r="D1143" s="66">
        <v>46305</v>
      </c>
      <c r="E1143" s="67">
        <v>3.33</v>
      </c>
      <c r="F1143" s="65" t="s">
        <v>285</v>
      </c>
      <c r="G1143" s="66">
        <v>46305</v>
      </c>
      <c r="H1143">
        <v>40524560</v>
      </c>
      <c r="I1143">
        <v>20</v>
      </c>
      <c r="J1143" s="65" t="s">
        <v>325</v>
      </c>
      <c r="K1143" s="65" t="s">
        <v>338</v>
      </c>
      <c r="L1143" s="66">
        <v>46305</v>
      </c>
      <c r="M1143" s="65" t="s">
        <v>287</v>
      </c>
      <c r="N1143" s="65" t="s">
        <v>793</v>
      </c>
      <c r="O1143" s="65" t="s">
        <v>339</v>
      </c>
      <c r="P1143" s="66">
        <v>46305</v>
      </c>
      <c r="Q1143" s="31">
        <f t="shared" si="34"/>
        <v>720</v>
      </c>
      <c r="R1143" s="31">
        <f t="shared" si="35"/>
        <v>920</v>
      </c>
      <c r="S1143" s="29">
        <f>IF($Q1143&lt;Parâmetros!$E$19,$G1143-1,$G1143)</f>
        <v>46305</v>
      </c>
    </row>
    <row r="1144" spans="1:19" ht="15" customHeight="1" x14ac:dyDescent="0.25">
      <c r="A1144" s="116">
        <v>56012</v>
      </c>
      <c r="B1144" s="65" t="s">
        <v>58</v>
      </c>
      <c r="C1144" s="65" t="s">
        <v>72</v>
      </c>
      <c r="D1144" s="66">
        <v>46301</v>
      </c>
      <c r="E1144" s="67">
        <v>0.37</v>
      </c>
      <c r="F1144" s="65" t="s">
        <v>285</v>
      </c>
      <c r="G1144" s="66">
        <v>46296</v>
      </c>
      <c r="H1144">
        <v>40516325</v>
      </c>
      <c r="I1144">
        <v>10</v>
      </c>
      <c r="J1144" s="65" t="s">
        <v>895</v>
      </c>
      <c r="K1144" s="65" t="s">
        <v>896</v>
      </c>
      <c r="L1144" s="66">
        <v>46296</v>
      </c>
      <c r="M1144" s="65" t="s">
        <v>315</v>
      </c>
      <c r="N1144">
        <v>3002778</v>
      </c>
      <c r="O1144" s="65" t="s">
        <v>289</v>
      </c>
      <c r="P1144" s="66">
        <v>46301</v>
      </c>
      <c r="Q1144" s="31">
        <f t="shared" si="34"/>
        <v>551</v>
      </c>
      <c r="R1144" s="31">
        <f t="shared" si="35"/>
        <v>573</v>
      </c>
      <c r="S1144" s="29">
        <f>IF($Q1144&lt;Parâmetros!$E$19,$G1144-1,$G1144)</f>
        <v>46296</v>
      </c>
    </row>
    <row r="1145" spans="1:19" ht="15" customHeight="1" x14ac:dyDescent="0.25">
      <c r="A1145" s="116">
        <v>56012</v>
      </c>
      <c r="B1145" s="65" t="s">
        <v>58</v>
      </c>
      <c r="C1145" s="65" t="s">
        <v>72</v>
      </c>
      <c r="D1145" s="66">
        <v>46301</v>
      </c>
      <c r="E1145" s="67">
        <v>0.19</v>
      </c>
      <c r="F1145" s="65" t="s">
        <v>285</v>
      </c>
      <c r="G1145" s="66">
        <v>46296</v>
      </c>
      <c r="H1145">
        <v>40516323</v>
      </c>
      <c r="I1145">
        <v>10</v>
      </c>
      <c r="J1145" s="65" t="s">
        <v>897</v>
      </c>
      <c r="K1145" s="65" t="s">
        <v>898</v>
      </c>
      <c r="L1145" s="66">
        <v>46296</v>
      </c>
      <c r="M1145" s="65" t="s">
        <v>315</v>
      </c>
      <c r="N1145">
        <v>3009450</v>
      </c>
      <c r="O1145" s="65" t="s">
        <v>289</v>
      </c>
      <c r="P1145" s="66">
        <v>46301</v>
      </c>
      <c r="Q1145" s="31">
        <f t="shared" si="34"/>
        <v>632</v>
      </c>
      <c r="R1145" s="31">
        <f t="shared" si="35"/>
        <v>644</v>
      </c>
      <c r="S1145" s="29">
        <f>IF($Q1145&lt;Parâmetros!$E$19,$G1145-1,$G1145)</f>
        <v>46296</v>
      </c>
    </row>
    <row r="1146" spans="1:19" ht="15" customHeight="1" x14ac:dyDescent="0.25">
      <c r="A1146" s="116">
        <v>56012</v>
      </c>
      <c r="B1146" s="65" t="s">
        <v>58</v>
      </c>
      <c r="C1146" s="65" t="s">
        <v>72</v>
      </c>
      <c r="D1146" s="66">
        <v>46301</v>
      </c>
      <c r="E1146" s="67">
        <v>1.24</v>
      </c>
      <c r="F1146" s="65" t="s">
        <v>285</v>
      </c>
      <c r="G1146" s="66">
        <v>46299</v>
      </c>
      <c r="H1146">
        <v>40520184</v>
      </c>
      <c r="I1146">
        <v>10</v>
      </c>
      <c r="J1146" s="65" t="s">
        <v>899</v>
      </c>
      <c r="K1146" s="65" t="s">
        <v>900</v>
      </c>
      <c r="L1146" s="66">
        <v>46299</v>
      </c>
      <c r="M1146" s="65" t="s">
        <v>287</v>
      </c>
      <c r="N1146" s="65" t="s">
        <v>793</v>
      </c>
      <c r="O1146" s="65" t="s">
        <v>289</v>
      </c>
      <c r="P1146" s="66">
        <v>46301</v>
      </c>
      <c r="Q1146" s="31">
        <f t="shared" si="34"/>
        <v>851</v>
      </c>
      <c r="R1146" s="31">
        <f t="shared" si="35"/>
        <v>925</v>
      </c>
      <c r="S1146" s="29">
        <f>IF($Q1146&lt;Parâmetros!$E$19,$G1146-1,$G1146)</f>
        <v>46299</v>
      </c>
    </row>
    <row r="1147" spans="1:19" ht="15" customHeight="1" x14ac:dyDescent="0.25">
      <c r="A1147" s="116">
        <v>56012</v>
      </c>
      <c r="B1147" s="65" t="s">
        <v>58</v>
      </c>
      <c r="C1147" s="65" t="s">
        <v>72</v>
      </c>
      <c r="D1147" s="66">
        <v>46301</v>
      </c>
      <c r="E1147" s="67">
        <v>4.67</v>
      </c>
      <c r="F1147" s="65" t="s">
        <v>285</v>
      </c>
      <c r="G1147" s="66">
        <v>46300</v>
      </c>
      <c r="H1147">
        <v>40522632</v>
      </c>
      <c r="I1147">
        <v>10</v>
      </c>
      <c r="J1147" s="65" t="s">
        <v>523</v>
      </c>
      <c r="K1147" s="65" t="s">
        <v>325</v>
      </c>
      <c r="L1147" s="66">
        <v>46300</v>
      </c>
      <c r="M1147" s="65" t="s">
        <v>287</v>
      </c>
      <c r="N1147" s="65" t="s">
        <v>793</v>
      </c>
      <c r="O1147" s="65" t="s">
        <v>289</v>
      </c>
      <c r="P1147" s="66">
        <v>46301</v>
      </c>
      <c r="Q1147" s="31">
        <f t="shared" si="34"/>
        <v>440</v>
      </c>
      <c r="R1147" s="31">
        <f t="shared" si="35"/>
        <v>720</v>
      </c>
      <c r="S1147" s="29">
        <f>IF($Q1147&lt;Parâmetros!$E$19,$G1147-1,$G1147)</f>
        <v>46300</v>
      </c>
    </row>
    <row r="1148" spans="1:19" ht="15" customHeight="1" x14ac:dyDescent="0.25">
      <c r="A1148" s="116">
        <v>56012</v>
      </c>
      <c r="B1148" s="65" t="s">
        <v>58</v>
      </c>
      <c r="C1148" s="65" t="s">
        <v>72</v>
      </c>
      <c r="D1148" s="66">
        <v>46301</v>
      </c>
      <c r="E1148" s="67">
        <v>2</v>
      </c>
      <c r="F1148" s="65" t="s">
        <v>285</v>
      </c>
      <c r="G1148" s="66">
        <v>46300</v>
      </c>
      <c r="H1148">
        <v>40522632</v>
      </c>
      <c r="I1148">
        <v>10</v>
      </c>
      <c r="J1148" s="65" t="s">
        <v>349</v>
      </c>
      <c r="K1148" s="65" t="s">
        <v>901</v>
      </c>
      <c r="L1148" s="66">
        <v>46300</v>
      </c>
      <c r="M1148" s="65" t="s">
        <v>287</v>
      </c>
      <c r="N1148" s="65" t="s">
        <v>793</v>
      </c>
      <c r="O1148" s="65" t="s">
        <v>289</v>
      </c>
      <c r="P1148" s="66">
        <v>46301</v>
      </c>
      <c r="Q1148" s="31">
        <f t="shared" si="34"/>
        <v>795</v>
      </c>
      <c r="R1148" s="31">
        <f t="shared" si="35"/>
        <v>915</v>
      </c>
      <c r="S1148" s="29">
        <f>IF($Q1148&lt;Parâmetros!$E$19,$G1148-1,$G1148)</f>
        <v>46300</v>
      </c>
    </row>
    <row r="1149" spans="1:19" ht="15" customHeight="1" x14ac:dyDescent="0.25">
      <c r="A1149" s="116">
        <v>56012</v>
      </c>
      <c r="B1149" s="65" t="s">
        <v>58</v>
      </c>
      <c r="C1149" s="65" t="s">
        <v>72</v>
      </c>
      <c r="D1149" s="66">
        <v>46301</v>
      </c>
      <c r="E1149" s="67">
        <v>1</v>
      </c>
      <c r="F1149" s="65" t="s">
        <v>285</v>
      </c>
      <c r="G1149" s="66">
        <v>46301</v>
      </c>
      <c r="H1149">
        <v>40522900</v>
      </c>
      <c r="I1149">
        <v>10</v>
      </c>
      <c r="J1149" s="65" t="s">
        <v>522</v>
      </c>
      <c r="K1149" s="65" t="s">
        <v>815</v>
      </c>
      <c r="L1149" s="66">
        <v>46301</v>
      </c>
      <c r="M1149" s="65" t="s">
        <v>287</v>
      </c>
      <c r="N1149" s="65" t="s">
        <v>793</v>
      </c>
      <c r="O1149" s="65" t="s">
        <v>289</v>
      </c>
      <c r="P1149" s="66">
        <v>46301</v>
      </c>
      <c r="Q1149" s="31">
        <f t="shared" si="34"/>
        <v>440</v>
      </c>
      <c r="R1149" s="31">
        <f t="shared" si="35"/>
        <v>500</v>
      </c>
      <c r="S1149" s="29">
        <f>IF($Q1149&lt;Parâmetros!$E$19,$G1149-1,$G1149)</f>
        <v>46301</v>
      </c>
    </row>
    <row r="1150" spans="1:19" ht="15" customHeight="1" x14ac:dyDescent="0.25">
      <c r="A1150" s="116">
        <v>56012</v>
      </c>
      <c r="B1150" s="65" t="s">
        <v>58</v>
      </c>
      <c r="C1150" s="65" t="s">
        <v>72</v>
      </c>
      <c r="D1150" s="66">
        <v>46301</v>
      </c>
      <c r="E1150" s="67">
        <v>2.25</v>
      </c>
      <c r="F1150" s="65" t="s">
        <v>285</v>
      </c>
      <c r="G1150" s="66">
        <v>46301</v>
      </c>
      <c r="H1150">
        <v>40522881</v>
      </c>
      <c r="I1150">
        <v>10</v>
      </c>
      <c r="J1150" s="65" t="s">
        <v>902</v>
      </c>
      <c r="K1150" s="65" t="s">
        <v>903</v>
      </c>
      <c r="L1150" s="66">
        <v>46301</v>
      </c>
      <c r="M1150" s="65" t="s">
        <v>287</v>
      </c>
      <c r="N1150" s="65" t="s">
        <v>793</v>
      </c>
      <c r="O1150" s="65" t="s">
        <v>289</v>
      </c>
      <c r="P1150" s="66">
        <v>46301</v>
      </c>
      <c r="Q1150" s="31">
        <f t="shared" si="34"/>
        <v>510</v>
      </c>
      <c r="R1150" s="31">
        <f t="shared" si="35"/>
        <v>645</v>
      </c>
      <c r="S1150" s="29">
        <f>IF($Q1150&lt;Parâmetros!$E$19,$G1150-1,$G1150)</f>
        <v>46301</v>
      </c>
    </row>
    <row r="1151" spans="1:19" ht="15" customHeight="1" x14ac:dyDescent="0.25">
      <c r="A1151" s="116">
        <v>56012</v>
      </c>
      <c r="B1151" s="65" t="s">
        <v>58</v>
      </c>
      <c r="C1151" s="65" t="s">
        <v>72</v>
      </c>
      <c r="D1151" s="66">
        <v>46301</v>
      </c>
      <c r="E1151" s="67">
        <v>3.07</v>
      </c>
      <c r="F1151" s="65" t="s">
        <v>285</v>
      </c>
      <c r="G1151" s="66">
        <v>46301</v>
      </c>
      <c r="H1151">
        <v>40515467</v>
      </c>
      <c r="I1151">
        <v>10</v>
      </c>
      <c r="J1151" s="65" t="s">
        <v>904</v>
      </c>
      <c r="K1151" s="65" t="s">
        <v>905</v>
      </c>
      <c r="L1151" s="66">
        <v>46301</v>
      </c>
      <c r="M1151" s="65" t="s">
        <v>287</v>
      </c>
      <c r="N1151" s="65" t="s">
        <v>793</v>
      </c>
      <c r="O1151" s="65" t="s">
        <v>289</v>
      </c>
      <c r="P1151" s="66">
        <v>46301</v>
      </c>
      <c r="Q1151" s="31">
        <f t="shared" si="34"/>
        <v>730</v>
      </c>
      <c r="R1151" s="31">
        <f t="shared" si="35"/>
        <v>915</v>
      </c>
      <c r="S1151" s="29">
        <f>IF($Q1151&lt;Parâmetros!$E$19,$G1151-1,$G1151)</f>
        <v>46301</v>
      </c>
    </row>
    <row r="1152" spans="1:19" ht="15" customHeight="1" x14ac:dyDescent="0.25">
      <c r="A1152" s="116">
        <v>56012</v>
      </c>
      <c r="B1152" s="65" t="s">
        <v>58</v>
      </c>
      <c r="C1152" s="65" t="s">
        <v>72</v>
      </c>
      <c r="D1152" s="66">
        <v>46302</v>
      </c>
      <c r="E1152" s="67">
        <v>0.24</v>
      </c>
      <c r="F1152" s="65" t="s">
        <v>285</v>
      </c>
      <c r="G1152" s="66">
        <v>46302</v>
      </c>
      <c r="H1152">
        <v>40521274</v>
      </c>
      <c r="I1152">
        <v>10</v>
      </c>
      <c r="J1152" s="65" t="s">
        <v>1115</v>
      </c>
      <c r="K1152" s="65" t="s">
        <v>1116</v>
      </c>
      <c r="L1152" s="66">
        <v>46302</v>
      </c>
      <c r="M1152" s="65" t="s">
        <v>315</v>
      </c>
      <c r="N1152">
        <v>3005041</v>
      </c>
      <c r="O1152" s="65" t="s">
        <v>289</v>
      </c>
      <c r="P1152" s="66">
        <v>46302</v>
      </c>
      <c r="Q1152" s="31">
        <f t="shared" ref="Q1152:Q1215" si="36">IFERROR(VALUE(LEFT($J1152,2))*60+VALUE(MID($J1152,4,2)),9999)</f>
        <v>440</v>
      </c>
      <c r="R1152" s="31">
        <f t="shared" ref="R1152:R1215" si="37">IFERROR(VALUE(LEFT($K1152,2))*60+VALUE(MID($K1152,4,2)),"")</f>
        <v>454</v>
      </c>
      <c r="S1152" s="29">
        <f>IF($Q1152&lt;Parâmetros!$E$19,$G1152-1,$G1152)</f>
        <v>46302</v>
      </c>
    </row>
    <row r="1153" spans="1:19" ht="15" customHeight="1" x14ac:dyDescent="0.25">
      <c r="A1153" s="116">
        <v>56012</v>
      </c>
      <c r="B1153" s="65" t="s">
        <v>58</v>
      </c>
      <c r="C1153" s="65" t="s">
        <v>72</v>
      </c>
      <c r="D1153" s="66">
        <v>46302</v>
      </c>
      <c r="E1153" s="67">
        <v>0.25</v>
      </c>
      <c r="F1153" s="65" t="s">
        <v>285</v>
      </c>
      <c r="G1153" s="66">
        <v>46302</v>
      </c>
      <c r="H1153">
        <v>40521276</v>
      </c>
      <c r="I1153">
        <v>10</v>
      </c>
      <c r="J1153" s="65" t="s">
        <v>1117</v>
      </c>
      <c r="K1153" s="65" t="s">
        <v>539</v>
      </c>
      <c r="L1153" s="66">
        <v>46302</v>
      </c>
      <c r="M1153" s="65" t="s">
        <v>315</v>
      </c>
      <c r="N1153">
        <v>3002827</v>
      </c>
      <c r="O1153" s="65" t="s">
        <v>289</v>
      </c>
      <c r="P1153" s="66">
        <v>46302</v>
      </c>
      <c r="Q1153" s="31">
        <f t="shared" si="36"/>
        <v>460</v>
      </c>
      <c r="R1153" s="31">
        <f t="shared" si="37"/>
        <v>475</v>
      </c>
      <c r="S1153" s="29">
        <f>IF($Q1153&lt;Parâmetros!$E$19,$G1153-1,$G1153)</f>
        <v>46302</v>
      </c>
    </row>
    <row r="1154" spans="1:19" ht="15" customHeight="1" x14ac:dyDescent="0.25">
      <c r="A1154" s="116">
        <v>56012</v>
      </c>
      <c r="B1154" s="65" t="s">
        <v>58</v>
      </c>
      <c r="C1154" s="65" t="s">
        <v>72</v>
      </c>
      <c r="D1154" s="66">
        <v>46302</v>
      </c>
      <c r="E1154" s="67">
        <v>0.34</v>
      </c>
      <c r="F1154" s="65" t="s">
        <v>285</v>
      </c>
      <c r="G1154" s="66">
        <v>46302</v>
      </c>
      <c r="H1154">
        <v>40521365</v>
      </c>
      <c r="I1154">
        <v>10</v>
      </c>
      <c r="J1154" s="65" t="s">
        <v>1118</v>
      </c>
      <c r="K1154" s="65" t="s">
        <v>735</v>
      </c>
      <c r="L1154" s="66">
        <v>46302</v>
      </c>
      <c r="M1154" s="65" t="s">
        <v>315</v>
      </c>
      <c r="N1154">
        <v>3003070</v>
      </c>
      <c r="O1154" s="65" t="s">
        <v>289</v>
      </c>
      <c r="P1154" s="66">
        <v>46302</v>
      </c>
      <c r="Q1154" s="31">
        <f t="shared" si="36"/>
        <v>480</v>
      </c>
      <c r="R1154" s="31">
        <f t="shared" si="37"/>
        <v>500</v>
      </c>
      <c r="S1154" s="29">
        <f>IF($Q1154&lt;Parâmetros!$E$19,$G1154-1,$G1154)</f>
        <v>46302</v>
      </c>
    </row>
    <row r="1155" spans="1:19" ht="15" customHeight="1" x14ac:dyDescent="0.25">
      <c r="A1155" s="116">
        <v>56012</v>
      </c>
      <c r="B1155" s="65" t="s">
        <v>58</v>
      </c>
      <c r="C1155" s="65" t="s">
        <v>72</v>
      </c>
      <c r="D1155" s="66">
        <v>46302</v>
      </c>
      <c r="E1155" s="67">
        <v>0.27</v>
      </c>
      <c r="F1155" s="65" t="s">
        <v>285</v>
      </c>
      <c r="G1155" s="66">
        <v>46302</v>
      </c>
      <c r="H1155">
        <v>40521366</v>
      </c>
      <c r="I1155">
        <v>10</v>
      </c>
      <c r="J1155" s="65" t="s">
        <v>1119</v>
      </c>
      <c r="K1155" s="65" t="s">
        <v>1120</v>
      </c>
      <c r="L1155" s="66">
        <v>46302</v>
      </c>
      <c r="M1155" s="65" t="s">
        <v>315</v>
      </c>
      <c r="N1155">
        <v>3003071</v>
      </c>
      <c r="O1155" s="65" t="s">
        <v>289</v>
      </c>
      <c r="P1155" s="66">
        <v>46302</v>
      </c>
      <c r="Q1155" s="31">
        <f t="shared" si="36"/>
        <v>505</v>
      </c>
      <c r="R1155" s="31">
        <f t="shared" si="37"/>
        <v>521</v>
      </c>
      <c r="S1155" s="29">
        <f>IF($Q1155&lt;Parâmetros!$E$19,$G1155-1,$G1155)</f>
        <v>46302</v>
      </c>
    </row>
    <row r="1156" spans="1:19" ht="15" customHeight="1" x14ac:dyDescent="0.25">
      <c r="A1156" s="116">
        <v>56012</v>
      </c>
      <c r="B1156" s="65" t="s">
        <v>58</v>
      </c>
      <c r="C1156" s="65" t="s">
        <v>72</v>
      </c>
      <c r="D1156" s="66">
        <v>46304</v>
      </c>
      <c r="E1156" s="67">
        <v>1.34</v>
      </c>
      <c r="F1156" s="65" t="s">
        <v>285</v>
      </c>
      <c r="G1156" s="66">
        <v>46302</v>
      </c>
      <c r="H1156">
        <v>40522119</v>
      </c>
      <c r="I1156">
        <v>10</v>
      </c>
      <c r="J1156" s="65" t="s">
        <v>1638</v>
      </c>
      <c r="K1156" s="65" t="s">
        <v>1639</v>
      </c>
      <c r="L1156" s="66">
        <v>46302</v>
      </c>
      <c r="M1156" s="65" t="s">
        <v>287</v>
      </c>
      <c r="N1156" s="65" t="s">
        <v>793</v>
      </c>
      <c r="O1156" s="65" t="s">
        <v>289</v>
      </c>
      <c r="P1156" s="66">
        <v>46304</v>
      </c>
      <c r="Q1156" s="31">
        <f t="shared" si="36"/>
        <v>530</v>
      </c>
      <c r="R1156" s="31">
        <f t="shared" si="37"/>
        <v>610</v>
      </c>
      <c r="S1156" s="29">
        <f>IF($Q1156&lt;Parâmetros!$E$19,$G1156-1,$G1156)</f>
        <v>46302</v>
      </c>
    </row>
    <row r="1157" spans="1:19" ht="15" customHeight="1" x14ac:dyDescent="0.25">
      <c r="A1157" s="116">
        <v>56012</v>
      </c>
      <c r="B1157" s="65" t="s">
        <v>58</v>
      </c>
      <c r="C1157" s="65" t="s">
        <v>79</v>
      </c>
      <c r="D1157" s="66">
        <v>46304</v>
      </c>
      <c r="E1157" s="67">
        <v>1.07</v>
      </c>
      <c r="F1157" s="65" t="s">
        <v>285</v>
      </c>
      <c r="G1157" s="66">
        <v>46302</v>
      </c>
      <c r="H1157">
        <v>40515467</v>
      </c>
      <c r="I1157">
        <v>20</v>
      </c>
      <c r="J1157" s="65" t="s">
        <v>1640</v>
      </c>
      <c r="K1157" s="65" t="s">
        <v>1641</v>
      </c>
      <c r="L1157" s="66">
        <v>46302</v>
      </c>
      <c r="M1157" s="65" t="s">
        <v>287</v>
      </c>
      <c r="N1157" s="65" t="s">
        <v>793</v>
      </c>
      <c r="O1157" s="65" t="s">
        <v>289</v>
      </c>
      <c r="P1157" s="66">
        <v>46304</v>
      </c>
      <c r="Q1157" s="31">
        <f t="shared" si="36"/>
        <v>611</v>
      </c>
      <c r="R1157" s="31">
        <f t="shared" si="37"/>
        <v>675</v>
      </c>
      <c r="S1157" s="29">
        <f>IF($Q1157&lt;Parâmetros!$E$19,$G1157-1,$G1157)</f>
        <v>46302</v>
      </c>
    </row>
    <row r="1158" spans="1:19" ht="15" customHeight="1" x14ac:dyDescent="0.25">
      <c r="A1158" s="116">
        <v>56012</v>
      </c>
      <c r="B1158" s="65" t="s">
        <v>58</v>
      </c>
      <c r="C1158" s="65" t="s">
        <v>72</v>
      </c>
      <c r="D1158" s="66">
        <v>46304</v>
      </c>
      <c r="E1158" s="67">
        <v>2.97</v>
      </c>
      <c r="F1158" s="65" t="s">
        <v>285</v>
      </c>
      <c r="G1158" s="66">
        <v>46302</v>
      </c>
      <c r="H1158">
        <v>40515467</v>
      </c>
      <c r="I1158">
        <v>10</v>
      </c>
      <c r="J1158" s="65" t="s">
        <v>1642</v>
      </c>
      <c r="K1158" s="65" t="s">
        <v>1643</v>
      </c>
      <c r="L1158" s="66">
        <v>46302</v>
      </c>
      <c r="M1158" s="65" t="s">
        <v>287</v>
      </c>
      <c r="N1158" s="65" t="s">
        <v>793</v>
      </c>
      <c r="O1158" s="65" t="s">
        <v>289</v>
      </c>
      <c r="P1158" s="66">
        <v>46304</v>
      </c>
      <c r="Q1158" s="31">
        <f t="shared" si="36"/>
        <v>740</v>
      </c>
      <c r="R1158" s="31">
        <f t="shared" si="37"/>
        <v>919</v>
      </c>
      <c r="S1158" s="29">
        <f>IF($Q1158&lt;Parâmetros!$E$19,$G1158-1,$G1158)</f>
        <v>46302</v>
      </c>
    </row>
    <row r="1159" spans="1:19" ht="15" customHeight="1" x14ac:dyDescent="0.25">
      <c r="A1159" s="116">
        <v>56012</v>
      </c>
      <c r="B1159" s="65" t="s">
        <v>58</v>
      </c>
      <c r="C1159" s="65" t="s">
        <v>72</v>
      </c>
      <c r="D1159" s="66">
        <v>46304</v>
      </c>
      <c r="E1159" s="67">
        <v>0.34</v>
      </c>
      <c r="F1159" s="65" t="s">
        <v>285</v>
      </c>
      <c r="G1159" s="66">
        <v>46304</v>
      </c>
      <c r="H1159">
        <v>40521354</v>
      </c>
      <c r="I1159">
        <v>10</v>
      </c>
      <c r="J1159" s="65" t="s">
        <v>1644</v>
      </c>
      <c r="K1159" s="65" t="s">
        <v>1645</v>
      </c>
      <c r="L1159" s="66">
        <v>46304</v>
      </c>
      <c r="M1159" s="65" t="s">
        <v>315</v>
      </c>
      <c r="N1159">
        <v>3008570</v>
      </c>
      <c r="O1159" s="65" t="s">
        <v>289</v>
      </c>
      <c r="P1159" s="66">
        <v>46304</v>
      </c>
      <c r="Q1159" s="31">
        <f t="shared" si="36"/>
        <v>445</v>
      </c>
      <c r="R1159" s="31">
        <f t="shared" si="37"/>
        <v>465</v>
      </c>
      <c r="S1159" s="29">
        <f>IF($Q1159&lt;Parâmetros!$E$19,$G1159-1,$G1159)</f>
        <v>46304</v>
      </c>
    </row>
    <row r="1160" spans="1:19" ht="15" customHeight="1" x14ac:dyDescent="0.25">
      <c r="A1160" s="116">
        <v>56012</v>
      </c>
      <c r="B1160" s="65" t="s">
        <v>58</v>
      </c>
      <c r="C1160" s="65" t="s">
        <v>72</v>
      </c>
      <c r="D1160" s="66">
        <v>46304</v>
      </c>
      <c r="E1160" s="67">
        <v>0.32</v>
      </c>
      <c r="F1160" s="65" t="s">
        <v>285</v>
      </c>
      <c r="G1160" s="66">
        <v>46304</v>
      </c>
      <c r="H1160">
        <v>40521275</v>
      </c>
      <c r="I1160">
        <v>10</v>
      </c>
      <c r="J1160" s="65" t="s">
        <v>1646</v>
      </c>
      <c r="K1160" s="65" t="s">
        <v>1647</v>
      </c>
      <c r="L1160" s="66">
        <v>46304</v>
      </c>
      <c r="M1160" s="65" t="s">
        <v>315</v>
      </c>
      <c r="N1160">
        <v>3002875</v>
      </c>
      <c r="O1160" s="65" t="s">
        <v>289</v>
      </c>
      <c r="P1160" s="66">
        <v>46304</v>
      </c>
      <c r="Q1160" s="31">
        <f t="shared" si="36"/>
        <v>450</v>
      </c>
      <c r="R1160" s="31">
        <f t="shared" si="37"/>
        <v>469</v>
      </c>
      <c r="S1160" s="29">
        <f>IF($Q1160&lt;Parâmetros!$E$19,$G1160-1,$G1160)</f>
        <v>46304</v>
      </c>
    </row>
    <row r="1161" spans="1:19" ht="15" customHeight="1" x14ac:dyDescent="0.25">
      <c r="A1161" s="116">
        <v>56012</v>
      </c>
      <c r="B1161" s="65" t="s">
        <v>58</v>
      </c>
      <c r="C1161" s="65" t="s">
        <v>72</v>
      </c>
      <c r="D1161" s="66">
        <v>46304</v>
      </c>
      <c r="E1161" s="67">
        <v>0.34</v>
      </c>
      <c r="F1161" s="65" t="s">
        <v>285</v>
      </c>
      <c r="G1161" s="66">
        <v>46304</v>
      </c>
      <c r="H1161">
        <v>40521279</v>
      </c>
      <c r="I1161">
        <v>10</v>
      </c>
      <c r="J1161" s="65" t="s">
        <v>1648</v>
      </c>
      <c r="K1161" s="65" t="s">
        <v>1649</v>
      </c>
      <c r="L1161" s="66">
        <v>46304</v>
      </c>
      <c r="M1161" s="65" t="s">
        <v>315</v>
      </c>
      <c r="N1161">
        <v>3002745</v>
      </c>
      <c r="O1161" s="65" t="s">
        <v>289</v>
      </c>
      <c r="P1161" s="66">
        <v>46304</v>
      </c>
      <c r="Q1161" s="31">
        <f t="shared" si="36"/>
        <v>475</v>
      </c>
      <c r="R1161" s="31">
        <f t="shared" si="37"/>
        <v>495</v>
      </c>
      <c r="S1161" s="29">
        <f>IF($Q1161&lt;Parâmetros!$E$19,$G1161-1,$G1161)</f>
        <v>46304</v>
      </c>
    </row>
    <row r="1162" spans="1:19" ht="15" customHeight="1" x14ac:dyDescent="0.25">
      <c r="A1162" s="116">
        <v>56012</v>
      </c>
      <c r="B1162" s="65" t="s">
        <v>58</v>
      </c>
      <c r="C1162" s="65" t="s">
        <v>72</v>
      </c>
      <c r="D1162" s="66">
        <v>46305</v>
      </c>
      <c r="E1162" s="67">
        <v>2.2599999999999998</v>
      </c>
      <c r="F1162" s="65" t="s">
        <v>285</v>
      </c>
      <c r="G1162" s="66">
        <v>46304</v>
      </c>
      <c r="H1162">
        <v>40524062</v>
      </c>
      <c r="I1162">
        <v>10</v>
      </c>
      <c r="J1162" s="65" t="s">
        <v>2209</v>
      </c>
      <c r="K1162" s="65" t="s">
        <v>2210</v>
      </c>
      <c r="L1162" s="66">
        <v>46304</v>
      </c>
      <c r="M1162" s="65" t="s">
        <v>287</v>
      </c>
      <c r="N1162" s="65" t="s">
        <v>793</v>
      </c>
      <c r="O1162" s="65" t="s">
        <v>289</v>
      </c>
      <c r="P1162" s="66">
        <v>46305</v>
      </c>
      <c r="Q1162" s="31">
        <f t="shared" si="36"/>
        <v>510</v>
      </c>
      <c r="R1162" s="31">
        <f t="shared" si="37"/>
        <v>645</v>
      </c>
      <c r="S1162" s="29">
        <f>IF($Q1162&lt;Parâmetros!$E$19,$G1162-1,$G1162)</f>
        <v>46304</v>
      </c>
    </row>
    <row r="1163" spans="1:19" ht="15" customHeight="1" x14ac:dyDescent="0.25">
      <c r="A1163" s="116">
        <v>56012</v>
      </c>
      <c r="B1163" s="65" t="s">
        <v>58</v>
      </c>
      <c r="C1163" s="65" t="s">
        <v>72</v>
      </c>
      <c r="D1163" s="66">
        <v>46305</v>
      </c>
      <c r="E1163" s="67">
        <v>2.4900000000000002</v>
      </c>
      <c r="F1163" s="65" t="s">
        <v>285</v>
      </c>
      <c r="G1163" s="66">
        <v>46304</v>
      </c>
      <c r="H1163">
        <v>40522873</v>
      </c>
      <c r="I1163">
        <v>10</v>
      </c>
      <c r="J1163" s="65" t="s">
        <v>1184</v>
      </c>
      <c r="K1163" s="65" t="s">
        <v>2211</v>
      </c>
      <c r="L1163" s="66">
        <v>46304</v>
      </c>
      <c r="M1163" s="65" t="s">
        <v>287</v>
      </c>
      <c r="N1163" s="65" t="s">
        <v>793</v>
      </c>
      <c r="O1163" s="65" t="s">
        <v>289</v>
      </c>
      <c r="P1163" s="66">
        <v>46305</v>
      </c>
      <c r="Q1163" s="31">
        <f t="shared" si="36"/>
        <v>660</v>
      </c>
      <c r="R1163" s="31">
        <f t="shared" si="37"/>
        <v>810</v>
      </c>
      <c r="S1163" s="29">
        <f>IF($Q1163&lt;Parâmetros!$E$19,$G1163-1,$G1163)</f>
        <v>46304</v>
      </c>
    </row>
    <row r="1164" spans="1:19" ht="15" customHeight="1" x14ac:dyDescent="0.25">
      <c r="A1164" s="116">
        <v>56012</v>
      </c>
      <c r="B1164" s="65" t="s">
        <v>58</v>
      </c>
      <c r="C1164" s="65" t="s">
        <v>72</v>
      </c>
      <c r="D1164" s="66">
        <v>46305</v>
      </c>
      <c r="E1164" s="67">
        <v>0.34</v>
      </c>
      <c r="F1164" s="65" t="s">
        <v>285</v>
      </c>
      <c r="G1164" s="66">
        <v>46304</v>
      </c>
      <c r="H1164">
        <v>40521278</v>
      </c>
      <c r="I1164">
        <v>10</v>
      </c>
      <c r="J1164" s="65" t="s">
        <v>842</v>
      </c>
      <c r="K1164" s="65" t="s">
        <v>2212</v>
      </c>
      <c r="L1164" s="66">
        <v>46304</v>
      </c>
      <c r="M1164" s="65" t="s">
        <v>315</v>
      </c>
      <c r="N1164">
        <v>3003110</v>
      </c>
      <c r="O1164" s="65" t="s">
        <v>289</v>
      </c>
      <c r="P1164" s="66">
        <v>46305</v>
      </c>
      <c r="Q1164" s="31">
        <f t="shared" si="36"/>
        <v>870</v>
      </c>
      <c r="R1164" s="31">
        <f t="shared" si="37"/>
        <v>890</v>
      </c>
      <c r="S1164" s="29">
        <f>IF($Q1164&lt;Parâmetros!$E$19,$G1164-1,$G1164)</f>
        <v>46304</v>
      </c>
    </row>
    <row r="1165" spans="1:19" ht="15" customHeight="1" x14ac:dyDescent="0.25">
      <c r="A1165" s="116">
        <v>56012</v>
      </c>
      <c r="B1165" s="65" t="s">
        <v>58</v>
      </c>
      <c r="C1165" s="65" t="s">
        <v>72</v>
      </c>
      <c r="D1165" s="66">
        <v>46305</v>
      </c>
      <c r="E1165" s="67">
        <v>0.34</v>
      </c>
      <c r="F1165" s="65" t="s">
        <v>285</v>
      </c>
      <c r="G1165" s="66">
        <v>46304</v>
      </c>
      <c r="H1165">
        <v>40521277</v>
      </c>
      <c r="I1165">
        <v>10</v>
      </c>
      <c r="J1165" s="65" t="s">
        <v>2213</v>
      </c>
      <c r="K1165" s="65" t="s">
        <v>2214</v>
      </c>
      <c r="L1165" s="66">
        <v>46304</v>
      </c>
      <c r="M1165" s="65" t="s">
        <v>315</v>
      </c>
      <c r="N1165">
        <v>3003105</v>
      </c>
      <c r="O1165" s="65" t="s">
        <v>289</v>
      </c>
      <c r="P1165" s="66">
        <v>46305</v>
      </c>
      <c r="Q1165" s="31">
        <f t="shared" si="36"/>
        <v>895</v>
      </c>
      <c r="R1165" s="31">
        <f t="shared" si="37"/>
        <v>915</v>
      </c>
      <c r="S1165" s="29">
        <f>IF($Q1165&lt;Parâmetros!$E$19,$G1165-1,$G1165)</f>
        <v>46304</v>
      </c>
    </row>
    <row r="1166" spans="1:19" ht="15" customHeight="1" x14ac:dyDescent="0.25">
      <c r="A1166" s="116">
        <v>56012</v>
      </c>
      <c r="B1166" s="65" t="s">
        <v>58</v>
      </c>
      <c r="C1166" s="65" t="s">
        <v>72</v>
      </c>
      <c r="D1166" s="66">
        <v>46305</v>
      </c>
      <c r="E1166" s="67">
        <v>1.59</v>
      </c>
      <c r="F1166" s="65" t="s">
        <v>285</v>
      </c>
      <c r="G1166" s="66">
        <v>46305</v>
      </c>
      <c r="H1166">
        <v>40521847</v>
      </c>
      <c r="I1166">
        <v>10</v>
      </c>
      <c r="J1166" s="65" t="s">
        <v>2215</v>
      </c>
      <c r="K1166" s="65" t="s">
        <v>2216</v>
      </c>
      <c r="L1166" s="66">
        <v>46305</v>
      </c>
      <c r="M1166" s="65" t="s">
        <v>287</v>
      </c>
      <c r="N1166" s="65" t="s">
        <v>793</v>
      </c>
      <c r="O1166" s="65" t="s">
        <v>289</v>
      </c>
      <c r="P1166" s="66">
        <v>46305</v>
      </c>
      <c r="Q1166" s="31">
        <f t="shared" si="36"/>
        <v>445</v>
      </c>
      <c r="R1166" s="31">
        <f t="shared" si="37"/>
        <v>540</v>
      </c>
      <c r="S1166" s="29">
        <f>IF($Q1166&lt;Parâmetros!$E$19,$G1166-1,$G1166)</f>
        <v>46305</v>
      </c>
    </row>
    <row r="1167" spans="1:19" ht="15" customHeight="1" x14ac:dyDescent="0.25">
      <c r="A1167" s="116">
        <v>56012</v>
      </c>
      <c r="B1167" s="65" t="s">
        <v>58</v>
      </c>
      <c r="C1167" s="65" t="s">
        <v>72</v>
      </c>
      <c r="D1167" s="66">
        <v>46305</v>
      </c>
      <c r="E1167" s="67">
        <v>0.34</v>
      </c>
      <c r="F1167" s="65" t="s">
        <v>285</v>
      </c>
      <c r="G1167" s="66">
        <v>46305</v>
      </c>
      <c r="H1167">
        <v>40521364</v>
      </c>
      <c r="I1167">
        <v>10</v>
      </c>
      <c r="J1167" s="65" t="s">
        <v>2217</v>
      </c>
      <c r="K1167" s="65" t="s">
        <v>2218</v>
      </c>
      <c r="L1167" s="66">
        <v>46305</v>
      </c>
      <c r="M1167" s="65" t="s">
        <v>315</v>
      </c>
      <c r="N1167">
        <v>3000842</v>
      </c>
      <c r="O1167" s="65" t="s">
        <v>289</v>
      </c>
      <c r="P1167" s="66">
        <v>46305</v>
      </c>
      <c r="Q1167" s="31">
        <f t="shared" si="36"/>
        <v>550</v>
      </c>
      <c r="R1167" s="31">
        <f t="shared" si="37"/>
        <v>570</v>
      </c>
      <c r="S1167" s="29">
        <f>IF($Q1167&lt;Parâmetros!$E$19,$G1167-1,$G1167)</f>
        <v>46305</v>
      </c>
    </row>
    <row r="1168" spans="1:19" ht="15" customHeight="1" x14ac:dyDescent="0.25">
      <c r="A1168" s="116">
        <v>56012</v>
      </c>
      <c r="B1168" s="65" t="s">
        <v>58</v>
      </c>
      <c r="C1168" s="65" t="s">
        <v>72</v>
      </c>
      <c r="D1168" s="66">
        <v>46305</v>
      </c>
      <c r="E1168" s="67">
        <v>0.42</v>
      </c>
      <c r="F1168" s="65" t="s">
        <v>285</v>
      </c>
      <c r="G1168" s="66">
        <v>46305</v>
      </c>
      <c r="H1168">
        <v>40521353</v>
      </c>
      <c r="I1168">
        <v>10</v>
      </c>
      <c r="J1168" s="65" t="s">
        <v>2219</v>
      </c>
      <c r="K1168" s="65" t="s">
        <v>2220</v>
      </c>
      <c r="L1168" s="66">
        <v>46305</v>
      </c>
      <c r="M1168" s="65" t="s">
        <v>315</v>
      </c>
      <c r="N1168">
        <v>3008321</v>
      </c>
      <c r="O1168" s="65" t="s">
        <v>289</v>
      </c>
      <c r="P1168" s="66">
        <v>46305</v>
      </c>
      <c r="Q1168" s="31">
        <f t="shared" si="36"/>
        <v>575</v>
      </c>
      <c r="R1168" s="31">
        <f t="shared" si="37"/>
        <v>600</v>
      </c>
      <c r="S1168" s="29">
        <f>IF($Q1168&lt;Parâmetros!$E$19,$G1168-1,$G1168)</f>
        <v>46305</v>
      </c>
    </row>
    <row r="1169" spans="1:19" ht="15" customHeight="1" x14ac:dyDescent="0.25">
      <c r="A1169" s="116">
        <v>56012</v>
      </c>
      <c r="B1169" s="65" t="s">
        <v>58</v>
      </c>
      <c r="C1169" s="65" t="s">
        <v>72</v>
      </c>
      <c r="D1169" s="66">
        <v>46305</v>
      </c>
      <c r="E1169" s="67">
        <v>0.34</v>
      </c>
      <c r="F1169" s="65" t="s">
        <v>285</v>
      </c>
      <c r="G1169" s="66">
        <v>46305</v>
      </c>
      <c r="H1169">
        <v>40521358</v>
      </c>
      <c r="I1169">
        <v>10</v>
      </c>
      <c r="J1169" s="65" t="s">
        <v>2221</v>
      </c>
      <c r="K1169" s="65" t="s">
        <v>2222</v>
      </c>
      <c r="L1169" s="66">
        <v>46305</v>
      </c>
      <c r="M1169" s="65" t="s">
        <v>315</v>
      </c>
      <c r="N1169" s="65" t="s">
        <v>793</v>
      </c>
      <c r="O1169" s="65" t="s">
        <v>289</v>
      </c>
      <c r="P1169" s="66">
        <v>46305</v>
      </c>
      <c r="Q1169" s="31">
        <f t="shared" si="36"/>
        <v>610</v>
      </c>
      <c r="R1169" s="31">
        <f t="shared" si="37"/>
        <v>630</v>
      </c>
      <c r="S1169" s="29">
        <f>IF($Q1169&lt;Parâmetros!$E$19,$G1169-1,$G1169)</f>
        <v>46305</v>
      </c>
    </row>
    <row r="1170" spans="1:19" ht="15" customHeight="1" x14ac:dyDescent="0.25">
      <c r="A1170" s="116">
        <v>56012</v>
      </c>
      <c r="B1170" s="65" t="s">
        <v>58</v>
      </c>
      <c r="C1170" s="65" t="s">
        <v>72</v>
      </c>
      <c r="D1170" s="66">
        <v>46305</v>
      </c>
      <c r="E1170" s="67">
        <v>0.28999999999999998</v>
      </c>
      <c r="F1170" s="65" t="s">
        <v>285</v>
      </c>
      <c r="G1170" s="66">
        <v>46305</v>
      </c>
      <c r="H1170">
        <v>40521358</v>
      </c>
      <c r="I1170">
        <v>20</v>
      </c>
      <c r="J1170" s="65" t="s">
        <v>2223</v>
      </c>
      <c r="K1170" s="65" t="s">
        <v>2224</v>
      </c>
      <c r="L1170" s="66">
        <v>46305</v>
      </c>
      <c r="M1170" s="65" t="s">
        <v>315</v>
      </c>
      <c r="N1170" s="65" t="s">
        <v>793</v>
      </c>
      <c r="O1170" s="65" t="s">
        <v>289</v>
      </c>
      <c r="P1170" s="66">
        <v>46305</v>
      </c>
      <c r="Q1170" s="31">
        <f t="shared" si="36"/>
        <v>632</v>
      </c>
      <c r="R1170" s="31">
        <f t="shared" si="37"/>
        <v>650</v>
      </c>
      <c r="S1170" s="29">
        <f>IF($Q1170&lt;Parâmetros!$E$19,$G1170-1,$G1170)</f>
        <v>46305</v>
      </c>
    </row>
    <row r="1171" spans="1:19" ht="15" customHeight="1" x14ac:dyDescent="0.25">
      <c r="A1171" s="116">
        <v>56012</v>
      </c>
      <c r="B1171" s="65" t="s">
        <v>58</v>
      </c>
      <c r="C1171" s="65" t="s">
        <v>72</v>
      </c>
      <c r="D1171" s="66">
        <v>46305</v>
      </c>
      <c r="E1171" s="67">
        <v>3.25</v>
      </c>
      <c r="F1171" s="65" t="s">
        <v>285</v>
      </c>
      <c r="G1171" s="66">
        <v>46305</v>
      </c>
      <c r="H1171">
        <v>40520483</v>
      </c>
      <c r="I1171">
        <v>10</v>
      </c>
      <c r="J1171" s="65" t="s">
        <v>2225</v>
      </c>
      <c r="K1171" s="65" t="s">
        <v>2226</v>
      </c>
      <c r="L1171" s="66">
        <v>46305</v>
      </c>
      <c r="M1171" s="65" t="s">
        <v>287</v>
      </c>
      <c r="N1171" s="65" t="s">
        <v>793</v>
      </c>
      <c r="O1171" s="65" t="s">
        <v>289</v>
      </c>
      <c r="P1171" s="66">
        <v>46305</v>
      </c>
      <c r="Q1171" s="31">
        <f t="shared" si="36"/>
        <v>720</v>
      </c>
      <c r="R1171" s="31">
        <f t="shared" si="37"/>
        <v>915</v>
      </c>
      <c r="S1171" s="29">
        <f>IF($Q1171&lt;Parâmetros!$E$19,$G1171-1,$G1171)</f>
        <v>46305</v>
      </c>
    </row>
    <row r="1172" spans="1:19" ht="15" customHeight="1" x14ac:dyDescent="0.25">
      <c r="A1172" s="116">
        <v>56012</v>
      </c>
      <c r="B1172" s="65" t="s">
        <v>58</v>
      </c>
      <c r="C1172" s="65" t="s">
        <v>72</v>
      </c>
      <c r="D1172" s="66">
        <v>46306</v>
      </c>
      <c r="E1172" s="67">
        <v>2</v>
      </c>
      <c r="F1172" s="65" t="s">
        <v>285</v>
      </c>
      <c r="G1172" s="66">
        <v>46306</v>
      </c>
      <c r="H1172">
        <v>40520758</v>
      </c>
      <c r="I1172">
        <v>10</v>
      </c>
      <c r="J1172" s="65" t="s">
        <v>2227</v>
      </c>
      <c r="K1172" s="65" t="s">
        <v>1533</v>
      </c>
      <c r="L1172" s="66">
        <v>46306</v>
      </c>
      <c r="M1172" s="65" t="s">
        <v>287</v>
      </c>
      <c r="N1172" s="65" t="s">
        <v>793</v>
      </c>
      <c r="O1172" s="65" t="s">
        <v>289</v>
      </c>
      <c r="P1172" s="66">
        <v>46306</v>
      </c>
      <c r="Q1172" s="31">
        <f t="shared" si="36"/>
        <v>440</v>
      </c>
      <c r="R1172" s="31">
        <f t="shared" si="37"/>
        <v>560</v>
      </c>
      <c r="S1172" s="29">
        <f>IF($Q1172&lt;Parâmetros!$E$19,$G1172-1,$G1172)</f>
        <v>46306</v>
      </c>
    </row>
    <row r="1173" spans="1:19" ht="15" customHeight="1" x14ac:dyDescent="0.25">
      <c r="A1173" s="116">
        <v>56012</v>
      </c>
      <c r="B1173" s="65" t="s">
        <v>58</v>
      </c>
      <c r="C1173" s="65" t="s">
        <v>72</v>
      </c>
      <c r="D1173" s="66">
        <v>46306</v>
      </c>
      <c r="E1173" s="67">
        <v>0.32</v>
      </c>
      <c r="F1173" s="65" t="s">
        <v>285</v>
      </c>
      <c r="G1173" s="66">
        <v>46306</v>
      </c>
      <c r="H1173">
        <v>40521044</v>
      </c>
      <c r="I1173">
        <v>10</v>
      </c>
      <c r="J1173" s="65" t="s">
        <v>2228</v>
      </c>
      <c r="K1173" s="65" t="s">
        <v>2229</v>
      </c>
      <c r="L1173" s="66">
        <v>46306</v>
      </c>
      <c r="M1173" s="65" t="s">
        <v>287</v>
      </c>
      <c r="N1173">
        <v>3012780</v>
      </c>
      <c r="O1173" s="65" t="s">
        <v>289</v>
      </c>
      <c r="P1173" s="66">
        <v>46306</v>
      </c>
      <c r="Q1173" s="31">
        <f t="shared" si="36"/>
        <v>570</v>
      </c>
      <c r="R1173" s="31">
        <f t="shared" si="37"/>
        <v>590</v>
      </c>
      <c r="S1173" s="29">
        <f>IF($Q1173&lt;Parâmetros!$E$19,$G1173-1,$G1173)</f>
        <v>46306</v>
      </c>
    </row>
    <row r="1174" spans="1:19" ht="15" customHeight="1" x14ac:dyDescent="0.25">
      <c r="A1174" s="116">
        <v>56012</v>
      </c>
      <c r="B1174" s="65" t="s">
        <v>58</v>
      </c>
      <c r="C1174" s="65" t="s">
        <v>72</v>
      </c>
      <c r="D1174" s="66">
        <v>46306</v>
      </c>
      <c r="E1174" s="67">
        <v>0.49</v>
      </c>
      <c r="F1174" s="65" t="s">
        <v>285</v>
      </c>
      <c r="G1174" s="66">
        <v>46306</v>
      </c>
      <c r="H1174">
        <v>40503676</v>
      </c>
      <c r="I1174">
        <v>10</v>
      </c>
      <c r="J1174" s="65" t="s">
        <v>2230</v>
      </c>
      <c r="K1174" s="65" t="s">
        <v>2231</v>
      </c>
      <c r="L1174" s="66">
        <v>46306</v>
      </c>
      <c r="M1174" s="65" t="s">
        <v>287</v>
      </c>
      <c r="N1174" s="65" t="s">
        <v>793</v>
      </c>
      <c r="O1174" s="65" t="s">
        <v>289</v>
      </c>
      <c r="P1174" s="66">
        <v>46306</v>
      </c>
      <c r="Q1174" s="31">
        <f t="shared" si="36"/>
        <v>600</v>
      </c>
      <c r="R1174" s="31">
        <f t="shared" si="37"/>
        <v>630</v>
      </c>
      <c r="S1174" s="29">
        <f>IF($Q1174&lt;Parâmetros!$E$19,$G1174-1,$G1174)</f>
        <v>46306</v>
      </c>
    </row>
    <row r="1175" spans="1:19" ht="15" customHeight="1" x14ac:dyDescent="0.25">
      <c r="A1175" s="116">
        <v>56012</v>
      </c>
      <c r="B1175" s="65" t="s">
        <v>58</v>
      </c>
      <c r="C1175" s="65" t="s">
        <v>72</v>
      </c>
      <c r="D1175" s="66">
        <v>46306</v>
      </c>
      <c r="E1175" s="67">
        <v>0.34</v>
      </c>
      <c r="F1175" s="65" t="s">
        <v>285</v>
      </c>
      <c r="G1175" s="66">
        <v>46306</v>
      </c>
      <c r="H1175">
        <v>40520756</v>
      </c>
      <c r="I1175">
        <v>10</v>
      </c>
      <c r="J1175" s="65" t="s">
        <v>2232</v>
      </c>
      <c r="K1175" s="65" t="s">
        <v>2233</v>
      </c>
      <c r="L1175" s="66">
        <v>46306</v>
      </c>
      <c r="M1175" s="65" t="s">
        <v>287</v>
      </c>
      <c r="N1175" s="65" t="s">
        <v>793</v>
      </c>
      <c r="O1175" s="65" t="s">
        <v>289</v>
      </c>
      <c r="P1175" s="66">
        <v>46306</v>
      </c>
      <c r="Q1175" s="31">
        <f t="shared" si="36"/>
        <v>640</v>
      </c>
      <c r="R1175" s="31">
        <f t="shared" si="37"/>
        <v>660</v>
      </c>
      <c r="S1175" s="29">
        <f>IF($Q1175&lt;Parâmetros!$E$19,$G1175-1,$G1175)</f>
        <v>46306</v>
      </c>
    </row>
    <row r="1176" spans="1:19" ht="15" customHeight="1" x14ac:dyDescent="0.25">
      <c r="A1176" s="116">
        <v>56012</v>
      </c>
      <c r="B1176" s="65" t="s">
        <v>58</v>
      </c>
      <c r="C1176" s="65" t="s">
        <v>72</v>
      </c>
      <c r="D1176" s="66">
        <v>46306</v>
      </c>
      <c r="E1176" s="67">
        <v>0.34</v>
      </c>
      <c r="F1176" s="65" t="s">
        <v>285</v>
      </c>
      <c r="G1176" s="66">
        <v>46306</v>
      </c>
      <c r="H1176">
        <v>40520757</v>
      </c>
      <c r="I1176">
        <v>10</v>
      </c>
      <c r="J1176" s="65" t="s">
        <v>2234</v>
      </c>
      <c r="K1176" s="65" t="s">
        <v>2235</v>
      </c>
      <c r="L1176" s="66">
        <v>46306</v>
      </c>
      <c r="M1176" s="65" t="s">
        <v>287</v>
      </c>
      <c r="N1176" s="65" t="s">
        <v>793</v>
      </c>
      <c r="O1176" s="65" t="s">
        <v>289</v>
      </c>
      <c r="P1176" s="66">
        <v>46306</v>
      </c>
      <c r="Q1176" s="31">
        <f t="shared" si="36"/>
        <v>660</v>
      </c>
      <c r="R1176" s="31">
        <f t="shared" si="37"/>
        <v>680</v>
      </c>
      <c r="S1176" s="29">
        <f>IF($Q1176&lt;Parâmetros!$E$19,$G1176-1,$G1176)</f>
        <v>46306</v>
      </c>
    </row>
    <row r="1177" spans="1:19" ht="15" customHeight="1" x14ac:dyDescent="0.25">
      <c r="A1177" s="116">
        <v>56012</v>
      </c>
      <c r="B1177" s="65" t="s">
        <v>58</v>
      </c>
      <c r="C1177" s="65" t="s">
        <v>72</v>
      </c>
      <c r="D1177" s="66">
        <v>46306</v>
      </c>
      <c r="E1177" s="67">
        <v>1</v>
      </c>
      <c r="F1177" s="65" t="s">
        <v>285</v>
      </c>
      <c r="G1177" s="66">
        <v>46306</v>
      </c>
      <c r="H1177">
        <v>40524847</v>
      </c>
      <c r="I1177">
        <v>10</v>
      </c>
      <c r="J1177" s="65" t="s">
        <v>2236</v>
      </c>
      <c r="K1177" s="65" t="s">
        <v>2237</v>
      </c>
      <c r="L1177" s="66">
        <v>46306</v>
      </c>
      <c r="M1177" s="65" t="s">
        <v>287</v>
      </c>
      <c r="N1177" s="65" t="s">
        <v>793</v>
      </c>
      <c r="O1177" s="65" t="s">
        <v>289</v>
      </c>
      <c r="P1177" s="66">
        <v>46306</v>
      </c>
      <c r="Q1177" s="31">
        <f t="shared" si="36"/>
        <v>750</v>
      </c>
      <c r="R1177" s="31">
        <f t="shared" si="37"/>
        <v>810</v>
      </c>
      <c r="S1177" s="29">
        <f>IF($Q1177&lt;Parâmetros!$E$19,$G1177-1,$G1177)</f>
        <v>46306</v>
      </c>
    </row>
    <row r="1178" spans="1:19" ht="15" customHeight="1" x14ac:dyDescent="0.25">
      <c r="A1178" s="116">
        <v>56012</v>
      </c>
      <c r="B1178" s="65" t="s">
        <v>58</v>
      </c>
      <c r="C1178" s="65" t="s">
        <v>72</v>
      </c>
      <c r="D1178" s="66">
        <v>46306</v>
      </c>
      <c r="E1178" s="67">
        <v>1</v>
      </c>
      <c r="F1178" s="65" t="s">
        <v>285</v>
      </c>
      <c r="G1178" s="66">
        <v>46306</v>
      </c>
      <c r="H1178">
        <v>40524845</v>
      </c>
      <c r="I1178">
        <v>10</v>
      </c>
      <c r="J1178" s="65" t="s">
        <v>2238</v>
      </c>
      <c r="K1178" s="65" t="s">
        <v>2239</v>
      </c>
      <c r="L1178" s="66">
        <v>46306</v>
      </c>
      <c r="M1178" s="65" t="s">
        <v>287</v>
      </c>
      <c r="N1178" s="65" t="s">
        <v>793</v>
      </c>
      <c r="O1178" s="65" t="s">
        <v>289</v>
      </c>
      <c r="P1178" s="66">
        <v>46306</v>
      </c>
      <c r="Q1178" s="31">
        <f t="shared" si="36"/>
        <v>815</v>
      </c>
      <c r="R1178" s="31">
        <f t="shared" si="37"/>
        <v>875</v>
      </c>
      <c r="S1178" s="29">
        <f>IF($Q1178&lt;Parâmetros!$E$19,$G1178-1,$G1178)</f>
        <v>46306</v>
      </c>
    </row>
    <row r="1179" spans="1:19" ht="15" customHeight="1" x14ac:dyDescent="0.25">
      <c r="A1179" s="116">
        <v>56012</v>
      </c>
      <c r="B1179" s="65" t="s">
        <v>58</v>
      </c>
      <c r="C1179" s="65" t="s">
        <v>72</v>
      </c>
      <c r="D1179" s="66">
        <v>46306</v>
      </c>
      <c r="E1179" s="67">
        <v>0.66</v>
      </c>
      <c r="F1179" s="65" t="s">
        <v>285</v>
      </c>
      <c r="G1179" s="66">
        <v>46306</v>
      </c>
      <c r="H1179">
        <v>40522900</v>
      </c>
      <c r="I1179">
        <v>10</v>
      </c>
      <c r="J1179" s="65" t="s">
        <v>2240</v>
      </c>
      <c r="K1179" s="65" t="s">
        <v>338</v>
      </c>
      <c r="L1179" s="66">
        <v>46306</v>
      </c>
      <c r="M1179" s="65" t="s">
        <v>287</v>
      </c>
      <c r="N1179" s="65" t="s">
        <v>793</v>
      </c>
      <c r="O1179" s="65" t="s">
        <v>289</v>
      </c>
      <c r="P1179" s="66">
        <v>46306</v>
      </c>
      <c r="Q1179" s="31">
        <f t="shared" si="36"/>
        <v>880</v>
      </c>
      <c r="R1179" s="31">
        <f t="shared" si="37"/>
        <v>920</v>
      </c>
      <c r="S1179" s="29">
        <f>IF($Q1179&lt;Parâmetros!$E$19,$G1179-1,$G1179)</f>
        <v>46306</v>
      </c>
    </row>
    <row r="1180" spans="1:19" ht="15" customHeight="1" x14ac:dyDescent="0.25">
      <c r="A1180" s="116">
        <v>56012</v>
      </c>
      <c r="B1180" s="65" t="s">
        <v>58</v>
      </c>
      <c r="C1180" s="65" t="s">
        <v>72</v>
      </c>
      <c r="D1180" s="66">
        <v>46307</v>
      </c>
      <c r="E1180" s="67">
        <v>4.12</v>
      </c>
      <c r="F1180" s="65" t="s">
        <v>285</v>
      </c>
      <c r="G1180" s="66">
        <v>46307</v>
      </c>
      <c r="H1180">
        <v>40525088</v>
      </c>
      <c r="I1180">
        <v>10</v>
      </c>
      <c r="J1180" s="65" t="s">
        <v>2434</v>
      </c>
      <c r="K1180" s="65" t="s">
        <v>2095</v>
      </c>
      <c r="L1180" s="66">
        <v>46307</v>
      </c>
      <c r="M1180" s="65" t="s">
        <v>287</v>
      </c>
      <c r="N1180" s="65" t="s">
        <v>793</v>
      </c>
      <c r="O1180" s="65" t="s">
        <v>289</v>
      </c>
      <c r="P1180" s="66">
        <v>46307</v>
      </c>
      <c r="Q1180" s="31">
        <f t="shared" si="36"/>
        <v>443</v>
      </c>
      <c r="R1180" s="31">
        <f t="shared" si="37"/>
        <v>690</v>
      </c>
      <c r="S1180" s="29">
        <f>IF($Q1180&lt;Parâmetros!$E$19,$G1180-1,$G1180)</f>
        <v>46307</v>
      </c>
    </row>
    <row r="1181" spans="1:19" ht="15" customHeight="1" x14ac:dyDescent="0.25">
      <c r="A1181" s="116">
        <v>56012</v>
      </c>
      <c r="B1181" s="65" t="s">
        <v>58</v>
      </c>
      <c r="C1181" s="65" t="s">
        <v>72</v>
      </c>
      <c r="D1181" s="66">
        <v>46308</v>
      </c>
      <c r="E1181" s="67">
        <v>2.65</v>
      </c>
      <c r="F1181" s="65" t="s">
        <v>285</v>
      </c>
      <c r="G1181" s="66">
        <v>46307</v>
      </c>
      <c r="H1181">
        <v>40517360</v>
      </c>
      <c r="I1181">
        <v>10</v>
      </c>
      <c r="J1181" s="65" t="s">
        <v>2435</v>
      </c>
      <c r="K1181" s="65" t="s">
        <v>2436</v>
      </c>
      <c r="L1181" s="66">
        <v>46307</v>
      </c>
      <c r="M1181" s="65" t="s">
        <v>287</v>
      </c>
      <c r="N1181">
        <v>3005825</v>
      </c>
      <c r="O1181" s="65" t="s">
        <v>289</v>
      </c>
      <c r="P1181" s="66">
        <v>46308</v>
      </c>
      <c r="Q1181" s="31">
        <f t="shared" si="36"/>
        <v>760</v>
      </c>
      <c r="R1181" s="31">
        <f t="shared" si="37"/>
        <v>920</v>
      </c>
      <c r="S1181" s="29">
        <f>IF($Q1181&lt;Parâmetros!$E$19,$G1181-1,$G1181)</f>
        <v>46307</v>
      </c>
    </row>
    <row r="1182" spans="1:19" ht="15" customHeight="1" x14ac:dyDescent="0.25">
      <c r="A1182" s="116">
        <v>56030</v>
      </c>
      <c r="B1182" s="65" t="s">
        <v>698</v>
      </c>
      <c r="C1182" s="65" t="s">
        <v>76</v>
      </c>
      <c r="D1182" s="66">
        <v>46301</v>
      </c>
      <c r="E1182" s="67">
        <v>4.1900000000000004</v>
      </c>
      <c r="F1182" s="65" t="s">
        <v>285</v>
      </c>
      <c r="G1182" s="66">
        <v>46300</v>
      </c>
      <c r="H1182">
        <v>40504290</v>
      </c>
      <c r="I1182">
        <v>60</v>
      </c>
      <c r="J1182" s="65" t="s">
        <v>538</v>
      </c>
      <c r="K1182" s="65" t="s">
        <v>702</v>
      </c>
      <c r="L1182" s="66">
        <v>46300</v>
      </c>
      <c r="M1182" s="65" t="s">
        <v>287</v>
      </c>
      <c r="N1182" s="65" t="s">
        <v>793</v>
      </c>
      <c r="O1182" s="65" t="s">
        <v>289</v>
      </c>
      <c r="P1182" s="66">
        <v>46301</v>
      </c>
      <c r="Q1182" s="31">
        <f t="shared" si="36"/>
        <v>434</v>
      </c>
      <c r="R1182" s="31">
        <f t="shared" si="37"/>
        <v>685</v>
      </c>
      <c r="S1182" s="29">
        <f>IF($Q1182&lt;Parâmetros!$E$19,$G1182-1,$G1182)</f>
        <v>46300</v>
      </c>
    </row>
    <row r="1183" spans="1:19" ht="15" customHeight="1" x14ac:dyDescent="0.25">
      <c r="A1183" s="116">
        <v>56030</v>
      </c>
      <c r="B1183" s="65" t="s">
        <v>698</v>
      </c>
      <c r="C1183" s="65" t="s">
        <v>76</v>
      </c>
      <c r="D1183" s="66">
        <v>46301</v>
      </c>
      <c r="E1183" s="67">
        <v>3.77</v>
      </c>
      <c r="F1183" s="65" t="s">
        <v>285</v>
      </c>
      <c r="G1183" s="66">
        <v>46300</v>
      </c>
      <c r="H1183">
        <v>40504290</v>
      </c>
      <c r="I1183">
        <v>60</v>
      </c>
      <c r="J1183" s="65" t="s">
        <v>703</v>
      </c>
      <c r="K1183" s="65" t="s">
        <v>704</v>
      </c>
      <c r="L1183" s="66">
        <v>46300</v>
      </c>
      <c r="M1183" s="65" t="s">
        <v>287</v>
      </c>
      <c r="N1183" s="65" t="s">
        <v>793</v>
      </c>
      <c r="O1183" s="65" t="s">
        <v>289</v>
      </c>
      <c r="P1183" s="66">
        <v>46301</v>
      </c>
      <c r="Q1183" s="31">
        <f t="shared" si="36"/>
        <v>760</v>
      </c>
      <c r="R1183" s="31">
        <f t="shared" si="37"/>
        <v>986</v>
      </c>
      <c r="S1183" s="29">
        <f>IF($Q1183&lt;Parâmetros!$E$19,$G1183-1,$G1183)</f>
        <v>46300</v>
      </c>
    </row>
    <row r="1184" spans="1:19" ht="15" customHeight="1" x14ac:dyDescent="0.25">
      <c r="A1184" s="116">
        <v>56030</v>
      </c>
      <c r="B1184" s="65" t="s">
        <v>698</v>
      </c>
      <c r="C1184" s="65" t="s">
        <v>76</v>
      </c>
      <c r="D1184" s="66">
        <v>46302</v>
      </c>
      <c r="E1184" s="67">
        <v>4.22</v>
      </c>
      <c r="F1184" s="65" t="s">
        <v>285</v>
      </c>
      <c r="G1184" s="66">
        <v>46301</v>
      </c>
      <c r="H1184">
        <v>40510993</v>
      </c>
      <c r="I1184">
        <v>30</v>
      </c>
      <c r="J1184" s="65" t="s">
        <v>906</v>
      </c>
      <c r="K1184" s="65" t="s">
        <v>521</v>
      </c>
      <c r="L1184" s="66">
        <v>46301</v>
      </c>
      <c r="M1184" s="65" t="s">
        <v>287</v>
      </c>
      <c r="N1184" s="65" t="s">
        <v>793</v>
      </c>
      <c r="O1184" s="65" t="s">
        <v>289</v>
      </c>
      <c r="P1184" s="66">
        <v>46302</v>
      </c>
      <c r="Q1184" s="31">
        <f t="shared" si="36"/>
        <v>433</v>
      </c>
      <c r="R1184" s="31">
        <f t="shared" si="37"/>
        <v>686</v>
      </c>
      <c r="S1184" s="29">
        <f>IF($Q1184&lt;Parâmetros!$E$19,$G1184-1,$G1184)</f>
        <v>46301</v>
      </c>
    </row>
    <row r="1185" spans="1:19" ht="15" customHeight="1" x14ac:dyDescent="0.25">
      <c r="A1185" s="116">
        <v>56030</v>
      </c>
      <c r="B1185" s="65" t="s">
        <v>698</v>
      </c>
      <c r="C1185" s="65" t="s">
        <v>76</v>
      </c>
      <c r="D1185" s="66">
        <v>46302</v>
      </c>
      <c r="E1185" s="67">
        <v>3.82</v>
      </c>
      <c r="F1185" s="65" t="s">
        <v>285</v>
      </c>
      <c r="G1185" s="66">
        <v>46301</v>
      </c>
      <c r="H1185">
        <v>40510993</v>
      </c>
      <c r="I1185">
        <v>30</v>
      </c>
      <c r="J1185" s="65" t="s">
        <v>519</v>
      </c>
      <c r="K1185" s="65" t="s">
        <v>367</v>
      </c>
      <c r="L1185" s="66">
        <v>46301</v>
      </c>
      <c r="M1185" s="65" t="s">
        <v>287</v>
      </c>
      <c r="N1185" s="65" t="s">
        <v>793</v>
      </c>
      <c r="O1185" s="65" t="s">
        <v>289</v>
      </c>
      <c r="P1185" s="66">
        <v>46302</v>
      </c>
      <c r="Q1185" s="31">
        <f t="shared" si="36"/>
        <v>760</v>
      </c>
      <c r="R1185" s="31">
        <f t="shared" si="37"/>
        <v>990</v>
      </c>
      <c r="S1185" s="29">
        <f>IF($Q1185&lt;Parâmetros!$E$19,$G1185-1,$G1185)</f>
        <v>46301</v>
      </c>
    </row>
    <row r="1186" spans="1:19" ht="15" customHeight="1" x14ac:dyDescent="0.25">
      <c r="A1186" s="116">
        <v>56030</v>
      </c>
      <c r="B1186" s="65" t="s">
        <v>698</v>
      </c>
      <c r="C1186" s="65" t="s">
        <v>76</v>
      </c>
      <c r="D1186" s="66">
        <v>46302</v>
      </c>
      <c r="E1186" s="67">
        <v>4.1500000000000004</v>
      </c>
      <c r="F1186" s="65" t="s">
        <v>285</v>
      </c>
      <c r="G1186" s="66">
        <v>46302</v>
      </c>
      <c r="H1186">
        <v>40510993</v>
      </c>
      <c r="I1186">
        <v>30</v>
      </c>
      <c r="J1186" s="65" t="s">
        <v>1121</v>
      </c>
      <c r="K1186" s="65" t="s">
        <v>1122</v>
      </c>
      <c r="L1186" s="66">
        <v>46302</v>
      </c>
      <c r="M1186" s="65" t="s">
        <v>287</v>
      </c>
      <c r="N1186" s="65" t="s">
        <v>793</v>
      </c>
      <c r="O1186" s="65" t="s">
        <v>289</v>
      </c>
      <c r="P1186" s="66">
        <v>46302</v>
      </c>
      <c r="Q1186" s="31">
        <f t="shared" si="36"/>
        <v>438</v>
      </c>
      <c r="R1186" s="31">
        <f t="shared" si="37"/>
        <v>687</v>
      </c>
      <c r="S1186" s="29">
        <f>IF($Q1186&lt;Parâmetros!$E$19,$G1186-1,$G1186)</f>
        <v>46302</v>
      </c>
    </row>
    <row r="1187" spans="1:19" ht="15" customHeight="1" x14ac:dyDescent="0.25">
      <c r="A1187" s="116">
        <v>56030</v>
      </c>
      <c r="B1187" s="65" t="s">
        <v>698</v>
      </c>
      <c r="C1187" s="65" t="s">
        <v>76</v>
      </c>
      <c r="D1187" s="66">
        <v>46302</v>
      </c>
      <c r="E1187" s="67">
        <v>3.79</v>
      </c>
      <c r="F1187" s="65" t="s">
        <v>285</v>
      </c>
      <c r="G1187" s="66">
        <v>46302</v>
      </c>
      <c r="H1187">
        <v>40510993</v>
      </c>
      <c r="I1187">
        <v>30</v>
      </c>
      <c r="J1187" s="65" t="s">
        <v>1123</v>
      </c>
      <c r="K1187" s="65" t="s">
        <v>1124</v>
      </c>
      <c r="L1187" s="66">
        <v>46302</v>
      </c>
      <c r="M1187" s="65" t="s">
        <v>287</v>
      </c>
      <c r="N1187" s="65" t="s">
        <v>793</v>
      </c>
      <c r="O1187" s="65" t="s">
        <v>289</v>
      </c>
      <c r="P1187" s="66">
        <v>46302</v>
      </c>
      <c r="Q1187" s="31">
        <f t="shared" si="36"/>
        <v>760</v>
      </c>
      <c r="R1187" s="31">
        <f t="shared" si="37"/>
        <v>987</v>
      </c>
      <c r="S1187" s="29">
        <f>IF($Q1187&lt;Parâmetros!$E$19,$G1187-1,$G1187)</f>
        <v>46302</v>
      </c>
    </row>
    <row r="1188" spans="1:19" ht="15" customHeight="1" x14ac:dyDescent="0.25">
      <c r="A1188" s="116">
        <v>56030</v>
      </c>
      <c r="B1188" s="65" t="s">
        <v>698</v>
      </c>
      <c r="C1188" s="65" t="s">
        <v>76</v>
      </c>
      <c r="D1188" s="66">
        <v>46303</v>
      </c>
      <c r="E1188" s="67">
        <v>4.2</v>
      </c>
      <c r="F1188" s="65" t="s">
        <v>285</v>
      </c>
      <c r="G1188" s="66">
        <v>46303</v>
      </c>
      <c r="H1188">
        <v>40503417</v>
      </c>
      <c r="I1188">
        <v>30</v>
      </c>
      <c r="J1188" s="65" t="s">
        <v>1365</v>
      </c>
      <c r="K1188" s="65" t="s">
        <v>1172</v>
      </c>
      <c r="L1188" s="66">
        <v>46303</v>
      </c>
      <c r="M1188" s="65" t="s">
        <v>287</v>
      </c>
      <c r="N1188" s="65" t="s">
        <v>793</v>
      </c>
      <c r="O1188" s="65" t="s">
        <v>289</v>
      </c>
      <c r="P1188" s="66">
        <v>46303</v>
      </c>
      <c r="Q1188" s="31">
        <f t="shared" si="36"/>
        <v>435</v>
      </c>
      <c r="R1188" s="31">
        <f t="shared" si="37"/>
        <v>687</v>
      </c>
      <c r="S1188" s="29">
        <f>IF($Q1188&lt;Parâmetros!$E$19,$G1188-1,$G1188)</f>
        <v>46303</v>
      </c>
    </row>
    <row r="1189" spans="1:19" ht="15" customHeight="1" x14ac:dyDescent="0.25">
      <c r="A1189" s="116">
        <v>56030</v>
      </c>
      <c r="B1189" s="65" t="s">
        <v>698</v>
      </c>
      <c r="C1189" s="65" t="s">
        <v>76</v>
      </c>
      <c r="D1189" s="66">
        <v>46303</v>
      </c>
      <c r="E1189" s="67">
        <v>3.62</v>
      </c>
      <c r="F1189" s="65" t="s">
        <v>285</v>
      </c>
      <c r="G1189" s="66">
        <v>46303</v>
      </c>
      <c r="H1189">
        <v>40510993</v>
      </c>
      <c r="I1189">
        <v>30</v>
      </c>
      <c r="J1189" s="65" t="s">
        <v>1366</v>
      </c>
      <c r="K1189" s="65" t="s">
        <v>1367</v>
      </c>
      <c r="L1189" s="66">
        <v>46303</v>
      </c>
      <c r="M1189" s="65" t="s">
        <v>287</v>
      </c>
      <c r="N1189" s="65" t="s">
        <v>793</v>
      </c>
      <c r="O1189" s="65" t="s">
        <v>289</v>
      </c>
      <c r="P1189" s="66">
        <v>46303</v>
      </c>
      <c r="Q1189" s="31">
        <f t="shared" si="36"/>
        <v>761</v>
      </c>
      <c r="R1189" s="31">
        <f t="shared" si="37"/>
        <v>979</v>
      </c>
      <c r="S1189" s="29">
        <f>IF($Q1189&lt;Parâmetros!$E$19,$G1189-1,$G1189)</f>
        <v>46303</v>
      </c>
    </row>
    <row r="1190" spans="1:19" ht="15" customHeight="1" x14ac:dyDescent="0.25">
      <c r="A1190" s="116">
        <v>56030</v>
      </c>
      <c r="B1190" s="65" t="s">
        <v>698</v>
      </c>
      <c r="C1190" s="65" t="s">
        <v>76</v>
      </c>
      <c r="D1190" s="66">
        <v>46304</v>
      </c>
      <c r="E1190" s="67">
        <v>4.22</v>
      </c>
      <c r="F1190" s="65" t="s">
        <v>285</v>
      </c>
      <c r="G1190" s="66">
        <v>46304</v>
      </c>
      <c r="H1190">
        <v>40503417</v>
      </c>
      <c r="I1190">
        <v>30</v>
      </c>
      <c r="J1190" s="65" t="s">
        <v>1650</v>
      </c>
      <c r="K1190" s="65" t="s">
        <v>1651</v>
      </c>
      <c r="L1190" s="66">
        <v>46304</v>
      </c>
      <c r="M1190" s="65" t="s">
        <v>287</v>
      </c>
      <c r="N1190" s="65" t="s">
        <v>793</v>
      </c>
      <c r="O1190" s="65" t="s">
        <v>289</v>
      </c>
      <c r="P1190" s="66">
        <v>46304</v>
      </c>
      <c r="Q1190" s="31">
        <f t="shared" si="36"/>
        <v>432</v>
      </c>
      <c r="R1190" s="31">
        <f t="shared" si="37"/>
        <v>685</v>
      </c>
      <c r="S1190" s="29">
        <f>IF($Q1190&lt;Parâmetros!$E$19,$G1190-1,$G1190)</f>
        <v>46304</v>
      </c>
    </row>
    <row r="1191" spans="1:19" ht="15" customHeight="1" x14ac:dyDescent="0.25">
      <c r="A1191" s="116">
        <v>56030</v>
      </c>
      <c r="B1191" s="65" t="s">
        <v>698</v>
      </c>
      <c r="C1191" s="65" t="s">
        <v>76</v>
      </c>
      <c r="D1191" s="66">
        <v>46304</v>
      </c>
      <c r="E1191" s="67">
        <v>3.54</v>
      </c>
      <c r="F1191" s="65" t="s">
        <v>285</v>
      </c>
      <c r="G1191" s="66">
        <v>46304</v>
      </c>
      <c r="H1191">
        <v>40503417</v>
      </c>
      <c r="I1191">
        <v>30</v>
      </c>
      <c r="J1191" s="65" t="s">
        <v>1652</v>
      </c>
      <c r="K1191" s="65" t="s">
        <v>1653</v>
      </c>
      <c r="L1191" s="66">
        <v>46304</v>
      </c>
      <c r="M1191" s="65" t="s">
        <v>287</v>
      </c>
      <c r="N1191" s="65" t="s">
        <v>793</v>
      </c>
      <c r="O1191" s="65" t="s">
        <v>289</v>
      </c>
      <c r="P1191" s="66">
        <v>46304</v>
      </c>
      <c r="Q1191" s="31">
        <f t="shared" si="36"/>
        <v>759</v>
      </c>
      <c r="R1191" s="31">
        <f t="shared" si="37"/>
        <v>972</v>
      </c>
      <c r="S1191" s="29">
        <f>IF($Q1191&lt;Parâmetros!$E$19,$G1191-1,$G1191)</f>
        <v>46304</v>
      </c>
    </row>
    <row r="1192" spans="1:19" ht="15" customHeight="1" x14ac:dyDescent="0.25">
      <c r="A1192" s="116">
        <v>56030</v>
      </c>
      <c r="B1192" s="65" t="s">
        <v>698</v>
      </c>
      <c r="C1192" s="65" t="s">
        <v>76</v>
      </c>
      <c r="D1192" s="66">
        <v>46305</v>
      </c>
      <c r="E1192" s="67">
        <v>4.07</v>
      </c>
      <c r="F1192" s="65" t="s">
        <v>285</v>
      </c>
      <c r="G1192" s="66">
        <v>46305</v>
      </c>
      <c r="H1192">
        <v>40504290</v>
      </c>
      <c r="I1192">
        <v>60</v>
      </c>
      <c r="J1192" s="65" t="s">
        <v>2241</v>
      </c>
      <c r="K1192" s="65" t="s">
        <v>2242</v>
      </c>
      <c r="L1192" s="66">
        <v>46305</v>
      </c>
      <c r="M1192" s="65" t="s">
        <v>287</v>
      </c>
      <c r="N1192" s="65" t="s">
        <v>793</v>
      </c>
      <c r="O1192" s="65" t="s">
        <v>289</v>
      </c>
      <c r="P1192" s="66">
        <v>46305</v>
      </c>
      <c r="Q1192" s="31">
        <f t="shared" si="36"/>
        <v>439</v>
      </c>
      <c r="R1192" s="31">
        <f t="shared" si="37"/>
        <v>683</v>
      </c>
      <c r="S1192" s="29">
        <f>IF($Q1192&lt;Parâmetros!$E$19,$G1192-1,$G1192)</f>
        <v>46305</v>
      </c>
    </row>
    <row r="1193" spans="1:19" ht="15" customHeight="1" x14ac:dyDescent="0.25">
      <c r="A1193" s="116">
        <v>56030</v>
      </c>
      <c r="B1193" s="65" t="s">
        <v>698</v>
      </c>
      <c r="C1193" s="65" t="s">
        <v>76</v>
      </c>
      <c r="D1193" s="66">
        <v>46305</v>
      </c>
      <c r="E1193" s="67">
        <v>2.2000000000000002</v>
      </c>
      <c r="F1193" s="65" t="s">
        <v>285</v>
      </c>
      <c r="G1193" s="66">
        <v>46305</v>
      </c>
      <c r="H1193">
        <v>40519300</v>
      </c>
      <c r="I1193">
        <v>10</v>
      </c>
      <c r="J1193" s="65" t="s">
        <v>2243</v>
      </c>
      <c r="K1193" s="65" t="s">
        <v>2244</v>
      </c>
      <c r="L1193" s="66">
        <v>46305</v>
      </c>
      <c r="M1193" s="65" t="s">
        <v>287</v>
      </c>
      <c r="N1193" s="65" t="s">
        <v>793</v>
      </c>
      <c r="O1193" s="65" t="s">
        <v>289</v>
      </c>
      <c r="P1193" s="66">
        <v>46305</v>
      </c>
      <c r="Q1193" s="31">
        <f t="shared" si="36"/>
        <v>762</v>
      </c>
      <c r="R1193" s="31">
        <f t="shared" si="37"/>
        <v>894</v>
      </c>
      <c r="S1193" s="29">
        <f>IF($Q1193&lt;Parâmetros!$E$19,$G1193-1,$G1193)</f>
        <v>46305</v>
      </c>
    </row>
    <row r="1194" spans="1:19" ht="15" customHeight="1" x14ac:dyDescent="0.25">
      <c r="A1194" s="116">
        <v>56030</v>
      </c>
      <c r="B1194" s="65" t="s">
        <v>698</v>
      </c>
      <c r="C1194" s="65" t="s">
        <v>76</v>
      </c>
      <c r="D1194" s="66">
        <v>46308</v>
      </c>
      <c r="E1194" s="67">
        <v>4.24</v>
      </c>
      <c r="F1194" s="65" t="s">
        <v>285</v>
      </c>
      <c r="G1194" s="66">
        <v>46307</v>
      </c>
      <c r="H1194">
        <v>40504290</v>
      </c>
      <c r="I1194">
        <v>70</v>
      </c>
      <c r="J1194" s="65" t="s">
        <v>2437</v>
      </c>
      <c r="K1194" s="65" t="s">
        <v>2438</v>
      </c>
      <c r="L1194" s="66">
        <v>46307</v>
      </c>
      <c r="M1194" s="65" t="s">
        <v>287</v>
      </c>
      <c r="N1194" s="65" t="s">
        <v>793</v>
      </c>
      <c r="O1194" s="65" t="s">
        <v>289</v>
      </c>
      <c r="P1194" s="66">
        <v>46308</v>
      </c>
      <c r="Q1194" s="31">
        <f t="shared" si="36"/>
        <v>431</v>
      </c>
      <c r="R1194" s="31">
        <f t="shared" si="37"/>
        <v>685</v>
      </c>
      <c r="S1194" s="29">
        <f>IF($Q1194&lt;Parâmetros!$E$19,$G1194-1,$G1194)</f>
        <v>46307</v>
      </c>
    </row>
    <row r="1195" spans="1:19" ht="15" customHeight="1" x14ac:dyDescent="0.25">
      <c r="A1195" s="116">
        <v>56030</v>
      </c>
      <c r="B1195" s="65" t="s">
        <v>698</v>
      </c>
      <c r="C1195" s="65" t="s">
        <v>76</v>
      </c>
      <c r="D1195" s="66">
        <v>46308</v>
      </c>
      <c r="E1195" s="67">
        <v>2.62</v>
      </c>
      <c r="F1195" s="65" t="s">
        <v>285</v>
      </c>
      <c r="G1195" s="66">
        <v>46307</v>
      </c>
      <c r="H1195">
        <v>40504290</v>
      </c>
      <c r="I1195">
        <v>70</v>
      </c>
      <c r="J1195" s="65" t="s">
        <v>2439</v>
      </c>
      <c r="K1195" s="65" t="s">
        <v>2440</v>
      </c>
      <c r="L1195" s="66">
        <v>46307</v>
      </c>
      <c r="M1195" s="65" t="s">
        <v>287</v>
      </c>
      <c r="N1195" s="65" t="s">
        <v>793</v>
      </c>
      <c r="O1195" s="65" t="s">
        <v>289</v>
      </c>
      <c r="P1195" s="66">
        <v>46308</v>
      </c>
      <c r="Q1195" s="31">
        <f t="shared" si="36"/>
        <v>761</v>
      </c>
      <c r="R1195" s="31">
        <f t="shared" si="37"/>
        <v>918</v>
      </c>
      <c r="S1195" s="29">
        <f>IF($Q1195&lt;Parâmetros!$E$19,$G1195-1,$G1195)</f>
        <v>46307</v>
      </c>
    </row>
    <row r="1196" spans="1:19" ht="15" customHeight="1" x14ac:dyDescent="0.25">
      <c r="A1196" s="116">
        <v>56222</v>
      </c>
      <c r="B1196" s="65" t="s">
        <v>705</v>
      </c>
      <c r="C1196" s="65" t="s">
        <v>73</v>
      </c>
      <c r="D1196" s="66">
        <v>46300</v>
      </c>
      <c r="E1196" s="67">
        <v>4.83</v>
      </c>
      <c r="F1196" s="65" t="s">
        <v>285</v>
      </c>
      <c r="G1196" s="66">
        <v>46300</v>
      </c>
      <c r="H1196">
        <v>40522103</v>
      </c>
      <c r="I1196">
        <v>10</v>
      </c>
      <c r="J1196" s="65" t="s">
        <v>405</v>
      </c>
      <c r="K1196" s="65" t="s">
        <v>325</v>
      </c>
      <c r="L1196" s="66">
        <v>46300</v>
      </c>
      <c r="M1196" s="65" t="s">
        <v>287</v>
      </c>
      <c r="N1196" s="65" t="s">
        <v>793</v>
      </c>
      <c r="O1196" s="65" t="s">
        <v>289</v>
      </c>
      <c r="P1196" s="66">
        <v>46300</v>
      </c>
      <c r="Q1196" s="31">
        <f t="shared" si="36"/>
        <v>430</v>
      </c>
      <c r="R1196" s="31">
        <f t="shared" si="37"/>
        <v>720</v>
      </c>
      <c r="S1196" s="29">
        <f>IF($Q1196&lt;Parâmetros!$E$19,$G1196-1,$G1196)</f>
        <v>46300</v>
      </c>
    </row>
    <row r="1197" spans="1:19" ht="15" customHeight="1" x14ac:dyDescent="0.25">
      <c r="A1197" s="116">
        <v>56222</v>
      </c>
      <c r="B1197" s="65" t="s">
        <v>705</v>
      </c>
      <c r="C1197" s="65" t="s">
        <v>73</v>
      </c>
      <c r="D1197" s="66">
        <v>46300</v>
      </c>
      <c r="E1197" s="67">
        <v>3.67</v>
      </c>
      <c r="F1197" s="65" t="s">
        <v>285</v>
      </c>
      <c r="G1197" s="66">
        <v>46300</v>
      </c>
      <c r="H1197">
        <v>40522103</v>
      </c>
      <c r="I1197">
        <v>10</v>
      </c>
      <c r="J1197" s="65" t="s">
        <v>286</v>
      </c>
      <c r="K1197" s="65" t="s">
        <v>708</v>
      </c>
      <c r="L1197" s="66">
        <v>46300</v>
      </c>
      <c r="M1197" s="65" t="s">
        <v>287</v>
      </c>
      <c r="N1197" s="65" t="s">
        <v>793</v>
      </c>
      <c r="O1197" s="65" t="s">
        <v>289</v>
      </c>
      <c r="P1197" s="66">
        <v>46300</v>
      </c>
      <c r="Q1197" s="31">
        <f t="shared" si="36"/>
        <v>785</v>
      </c>
      <c r="R1197" s="31">
        <f t="shared" si="37"/>
        <v>1005</v>
      </c>
      <c r="S1197" s="29">
        <f>IF($Q1197&lt;Parâmetros!$E$19,$G1197-1,$G1197)</f>
        <v>46300</v>
      </c>
    </row>
    <row r="1198" spans="1:19" ht="15" customHeight="1" x14ac:dyDescent="0.25">
      <c r="A1198" s="116">
        <v>56222</v>
      </c>
      <c r="B1198" s="65" t="s">
        <v>705</v>
      </c>
      <c r="C1198" s="65" t="s">
        <v>73</v>
      </c>
      <c r="D1198" s="66">
        <v>46302</v>
      </c>
      <c r="E1198" s="67">
        <v>4.76</v>
      </c>
      <c r="F1198" s="65" t="s">
        <v>285</v>
      </c>
      <c r="G1198" s="66">
        <v>46301</v>
      </c>
      <c r="H1198">
        <v>40520198</v>
      </c>
      <c r="I1198">
        <v>10</v>
      </c>
      <c r="J1198" s="65" t="s">
        <v>699</v>
      </c>
      <c r="K1198" s="65" t="s">
        <v>325</v>
      </c>
      <c r="L1198" s="66">
        <v>46301</v>
      </c>
      <c r="M1198" s="65" t="s">
        <v>287</v>
      </c>
      <c r="N1198" s="65" t="s">
        <v>793</v>
      </c>
      <c r="O1198" s="65" t="s">
        <v>289</v>
      </c>
      <c r="P1198" s="66">
        <v>46302</v>
      </c>
      <c r="Q1198" s="31">
        <f t="shared" si="36"/>
        <v>434</v>
      </c>
      <c r="R1198" s="31">
        <f t="shared" si="37"/>
        <v>720</v>
      </c>
      <c r="S1198" s="29">
        <f>IF($Q1198&lt;Parâmetros!$E$19,$G1198-1,$G1198)</f>
        <v>46301</v>
      </c>
    </row>
    <row r="1199" spans="1:19" ht="15" customHeight="1" x14ac:dyDescent="0.25">
      <c r="A1199" s="116">
        <v>56222</v>
      </c>
      <c r="B1199" s="65" t="s">
        <v>705</v>
      </c>
      <c r="C1199" s="65" t="s">
        <v>73</v>
      </c>
      <c r="D1199" s="66">
        <v>46302</v>
      </c>
      <c r="E1199" s="67">
        <v>3.62</v>
      </c>
      <c r="F1199" s="65" t="s">
        <v>285</v>
      </c>
      <c r="G1199" s="66">
        <v>46301</v>
      </c>
      <c r="H1199">
        <v>40520198</v>
      </c>
      <c r="I1199">
        <v>10</v>
      </c>
      <c r="J1199" s="65" t="s">
        <v>1125</v>
      </c>
      <c r="K1199" s="65" t="s">
        <v>1126</v>
      </c>
      <c r="L1199" s="66">
        <v>46301</v>
      </c>
      <c r="M1199" s="65" t="s">
        <v>287</v>
      </c>
      <c r="N1199" s="65" t="s">
        <v>793</v>
      </c>
      <c r="O1199" s="65" t="s">
        <v>289</v>
      </c>
      <c r="P1199" s="66">
        <v>46302</v>
      </c>
      <c r="Q1199" s="31">
        <f t="shared" si="36"/>
        <v>788</v>
      </c>
      <c r="R1199" s="31">
        <f t="shared" si="37"/>
        <v>1005</v>
      </c>
      <c r="S1199" s="29">
        <f>IF($Q1199&lt;Parâmetros!$E$19,$G1199-1,$G1199)</f>
        <v>46301</v>
      </c>
    </row>
    <row r="1200" spans="1:19" ht="15" customHeight="1" x14ac:dyDescent="0.25">
      <c r="A1200" s="116">
        <v>56222</v>
      </c>
      <c r="B1200" s="65" t="s">
        <v>705</v>
      </c>
      <c r="C1200" s="65" t="s">
        <v>73</v>
      </c>
      <c r="D1200" s="66">
        <v>46303</v>
      </c>
      <c r="E1200" s="67">
        <v>4.82</v>
      </c>
      <c r="F1200" s="65" t="s">
        <v>285</v>
      </c>
      <c r="G1200" s="66">
        <v>46302</v>
      </c>
      <c r="H1200">
        <v>40522103</v>
      </c>
      <c r="I1200">
        <v>10</v>
      </c>
      <c r="J1200" s="65" t="s">
        <v>1368</v>
      </c>
      <c r="K1200" s="65" t="s">
        <v>325</v>
      </c>
      <c r="L1200" s="66">
        <v>46302</v>
      </c>
      <c r="M1200" s="65" t="s">
        <v>287</v>
      </c>
      <c r="N1200" s="65" t="s">
        <v>793</v>
      </c>
      <c r="O1200" s="65" t="s">
        <v>289</v>
      </c>
      <c r="P1200" s="66">
        <v>46303</v>
      </c>
      <c r="Q1200" s="31">
        <f t="shared" si="36"/>
        <v>430</v>
      </c>
      <c r="R1200" s="31">
        <f t="shared" si="37"/>
        <v>720</v>
      </c>
      <c r="S1200" s="29">
        <f>IF($Q1200&lt;Parâmetros!$E$19,$G1200-1,$G1200)</f>
        <v>46302</v>
      </c>
    </row>
    <row r="1201" spans="1:19" ht="15" customHeight="1" x14ac:dyDescent="0.25">
      <c r="A1201" s="116">
        <v>56222</v>
      </c>
      <c r="B1201" s="65" t="s">
        <v>705</v>
      </c>
      <c r="C1201" s="65" t="s">
        <v>73</v>
      </c>
      <c r="D1201" s="66">
        <v>46303</v>
      </c>
      <c r="E1201" s="67">
        <v>2.14</v>
      </c>
      <c r="F1201" s="65" t="s">
        <v>285</v>
      </c>
      <c r="G1201" s="66">
        <v>46302</v>
      </c>
      <c r="H1201">
        <v>40522103</v>
      </c>
      <c r="I1201">
        <v>10</v>
      </c>
      <c r="J1201" s="65" t="s">
        <v>1369</v>
      </c>
      <c r="K1201" s="65" t="s">
        <v>1370</v>
      </c>
      <c r="L1201" s="66">
        <v>46302</v>
      </c>
      <c r="M1201" s="65" t="s">
        <v>287</v>
      </c>
      <c r="N1201" s="65" t="s">
        <v>793</v>
      </c>
      <c r="O1201" s="65" t="s">
        <v>289</v>
      </c>
      <c r="P1201" s="66">
        <v>46303</v>
      </c>
      <c r="Q1201" s="31">
        <f t="shared" si="36"/>
        <v>786</v>
      </c>
      <c r="R1201" s="31">
        <f t="shared" si="37"/>
        <v>915</v>
      </c>
      <c r="S1201" s="29">
        <f>IF($Q1201&lt;Parâmetros!$E$19,$G1201-1,$G1201)</f>
        <v>46302</v>
      </c>
    </row>
    <row r="1202" spans="1:19" ht="15" customHeight="1" x14ac:dyDescent="0.25">
      <c r="A1202" s="116">
        <v>56256</v>
      </c>
      <c r="B1202" s="65" t="s">
        <v>49</v>
      </c>
      <c r="C1202" s="65" t="s">
        <v>75</v>
      </c>
      <c r="D1202" s="66">
        <v>46300</v>
      </c>
      <c r="E1202" s="67">
        <v>4.2</v>
      </c>
      <c r="F1202" s="65" t="s">
        <v>285</v>
      </c>
      <c r="G1202" s="66">
        <v>46297</v>
      </c>
      <c r="H1202">
        <v>40522627</v>
      </c>
      <c r="I1202">
        <v>10</v>
      </c>
      <c r="J1202" s="65" t="s">
        <v>523</v>
      </c>
      <c r="K1202" s="65" t="s">
        <v>321</v>
      </c>
      <c r="L1202" s="66">
        <v>46297</v>
      </c>
      <c r="M1202" s="65" t="s">
        <v>287</v>
      </c>
      <c r="N1202" s="65" t="s">
        <v>793</v>
      </c>
      <c r="O1202" s="65" t="s">
        <v>306</v>
      </c>
      <c r="P1202" s="66">
        <v>46300</v>
      </c>
      <c r="Q1202" s="31">
        <f t="shared" si="36"/>
        <v>440</v>
      </c>
      <c r="R1202" s="31">
        <f t="shared" si="37"/>
        <v>690</v>
      </c>
      <c r="S1202" s="29">
        <f>IF($Q1202&lt;Parâmetros!$E$19,$G1202-1,$G1202)</f>
        <v>46297</v>
      </c>
    </row>
    <row r="1203" spans="1:19" ht="15" customHeight="1" x14ac:dyDescent="0.25">
      <c r="A1203" s="116">
        <v>56256</v>
      </c>
      <c r="B1203" s="65" t="s">
        <v>49</v>
      </c>
      <c r="C1203" s="65" t="s">
        <v>75</v>
      </c>
      <c r="D1203" s="66">
        <v>46300</v>
      </c>
      <c r="E1203" s="67">
        <v>4.1500000000000004</v>
      </c>
      <c r="F1203" s="65" t="s">
        <v>285</v>
      </c>
      <c r="G1203" s="66">
        <v>46298</v>
      </c>
      <c r="H1203">
        <v>40522098</v>
      </c>
      <c r="I1203">
        <v>20</v>
      </c>
      <c r="J1203" s="65" t="s">
        <v>695</v>
      </c>
      <c r="K1203" s="65" t="s">
        <v>388</v>
      </c>
      <c r="L1203" s="66">
        <v>46298</v>
      </c>
      <c r="M1203" s="65" t="s">
        <v>287</v>
      </c>
      <c r="N1203" s="65" t="s">
        <v>793</v>
      </c>
      <c r="O1203" s="65" t="s">
        <v>289</v>
      </c>
      <c r="P1203" s="66">
        <v>46300</v>
      </c>
      <c r="Q1203" s="31">
        <f t="shared" si="36"/>
        <v>440</v>
      </c>
      <c r="R1203" s="31">
        <f t="shared" si="37"/>
        <v>690</v>
      </c>
      <c r="S1203" s="29">
        <f>IF($Q1203&lt;Parâmetros!$E$19,$G1203-1,$G1203)</f>
        <v>46298</v>
      </c>
    </row>
    <row r="1204" spans="1:19" ht="15" customHeight="1" x14ac:dyDescent="0.25">
      <c r="A1204" s="116">
        <v>56256</v>
      </c>
      <c r="B1204" s="65" t="s">
        <v>49</v>
      </c>
      <c r="C1204" s="65" t="s">
        <v>75</v>
      </c>
      <c r="D1204" s="66">
        <v>46300</v>
      </c>
      <c r="E1204" s="67">
        <v>2.48</v>
      </c>
      <c r="F1204" s="65" t="s">
        <v>285</v>
      </c>
      <c r="G1204" s="66">
        <v>46298</v>
      </c>
      <c r="H1204">
        <v>40522098</v>
      </c>
      <c r="I1204">
        <v>20</v>
      </c>
      <c r="J1204" s="65" t="s">
        <v>718</v>
      </c>
      <c r="K1204" s="65" t="s">
        <v>678</v>
      </c>
      <c r="L1204" s="66">
        <v>46298</v>
      </c>
      <c r="M1204" s="65" t="s">
        <v>287</v>
      </c>
      <c r="N1204" s="65" t="s">
        <v>793</v>
      </c>
      <c r="O1204" s="65" t="s">
        <v>289</v>
      </c>
      <c r="P1204" s="66">
        <v>46300</v>
      </c>
      <c r="Q1204" s="31">
        <f t="shared" si="36"/>
        <v>756</v>
      </c>
      <c r="R1204" s="31">
        <f t="shared" si="37"/>
        <v>905</v>
      </c>
      <c r="S1204" s="29">
        <f>IF($Q1204&lt;Parâmetros!$E$19,$G1204-1,$G1204)</f>
        <v>46298</v>
      </c>
    </row>
    <row r="1205" spans="1:19" ht="15" customHeight="1" x14ac:dyDescent="0.25">
      <c r="A1205" s="116">
        <v>56256</v>
      </c>
      <c r="B1205" s="65" t="s">
        <v>49</v>
      </c>
      <c r="C1205" s="65" t="s">
        <v>75</v>
      </c>
      <c r="D1205" s="66">
        <v>46300</v>
      </c>
      <c r="E1205" s="67">
        <v>-2.48</v>
      </c>
      <c r="F1205" s="65" t="s">
        <v>285</v>
      </c>
      <c r="G1205" s="66">
        <v>46298</v>
      </c>
      <c r="H1205">
        <v>40522098</v>
      </c>
      <c r="I1205">
        <v>20</v>
      </c>
      <c r="J1205" s="65" t="s">
        <v>718</v>
      </c>
      <c r="K1205" s="65" t="s">
        <v>678</v>
      </c>
      <c r="L1205" s="66">
        <v>46298</v>
      </c>
      <c r="M1205" s="65" t="s">
        <v>287</v>
      </c>
      <c r="N1205" s="65" t="s">
        <v>793</v>
      </c>
      <c r="O1205" s="65" t="s">
        <v>289</v>
      </c>
      <c r="P1205" s="66">
        <v>46300</v>
      </c>
      <c r="Q1205" s="31">
        <f t="shared" si="36"/>
        <v>756</v>
      </c>
      <c r="R1205" s="31">
        <f t="shared" si="37"/>
        <v>905</v>
      </c>
      <c r="S1205" s="29">
        <f>IF($Q1205&lt;Parâmetros!$E$19,$G1205-1,$G1205)</f>
        <v>46298</v>
      </c>
    </row>
    <row r="1206" spans="1:19" ht="15" customHeight="1" x14ac:dyDescent="0.25">
      <c r="A1206" s="116">
        <v>56256</v>
      </c>
      <c r="B1206" s="65" t="s">
        <v>49</v>
      </c>
      <c r="C1206" s="65" t="s">
        <v>75</v>
      </c>
      <c r="D1206" s="66">
        <v>46301</v>
      </c>
      <c r="E1206" s="67">
        <v>4</v>
      </c>
      <c r="F1206" s="65" t="s">
        <v>285</v>
      </c>
      <c r="G1206" s="66">
        <v>46301</v>
      </c>
      <c r="H1206">
        <v>40522881</v>
      </c>
      <c r="I1206">
        <v>20</v>
      </c>
      <c r="J1206" s="65" t="s">
        <v>492</v>
      </c>
      <c r="K1206" s="65" t="s">
        <v>674</v>
      </c>
      <c r="L1206" s="66">
        <v>46301</v>
      </c>
      <c r="M1206" s="65" t="s">
        <v>287</v>
      </c>
      <c r="N1206" s="65" t="s">
        <v>793</v>
      </c>
      <c r="O1206" s="65" t="s">
        <v>289</v>
      </c>
      <c r="P1206" s="66">
        <v>46301</v>
      </c>
      <c r="Q1206" s="31">
        <f t="shared" si="36"/>
        <v>450</v>
      </c>
      <c r="R1206" s="31">
        <f t="shared" si="37"/>
        <v>690</v>
      </c>
      <c r="S1206" s="29">
        <f>IF($Q1206&lt;Parâmetros!$E$19,$G1206-1,$G1206)</f>
        <v>46301</v>
      </c>
    </row>
    <row r="1207" spans="1:19" ht="15" customHeight="1" x14ac:dyDescent="0.25">
      <c r="A1207" s="116">
        <v>56256</v>
      </c>
      <c r="B1207" s="65" t="s">
        <v>49</v>
      </c>
      <c r="C1207" s="65" t="s">
        <v>75</v>
      </c>
      <c r="D1207" s="66">
        <v>46301</v>
      </c>
      <c r="E1207" s="67">
        <v>1.47</v>
      </c>
      <c r="F1207" s="65" t="s">
        <v>285</v>
      </c>
      <c r="G1207" s="66">
        <v>46301</v>
      </c>
      <c r="H1207">
        <v>40521677</v>
      </c>
      <c r="I1207">
        <v>10</v>
      </c>
      <c r="J1207" s="65" t="s">
        <v>907</v>
      </c>
      <c r="K1207" s="65" t="s">
        <v>908</v>
      </c>
      <c r="L1207" s="66">
        <v>46301</v>
      </c>
      <c r="M1207" s="65" t="s">
        <v>315</v>
      </c>
      <c r="N1207" s="65" t="s">
        <v>793</v>
      </c>
      <c r="O1207" s="65" t="s">
        <v>289</v>
      </c>
      <c r="P1207" s="66">
        <v>46301</v>
      </c>
      <c r="Q1207" s="31">
        <f t="shared" si="36"/>
        <v>752</v>
      </c>
      <c r="R1207" s="31">
        <f t="shared" si="37"/>
        <v>840</v>
      </c>
      <c r="S1207" s="29">
        <f>IF($Q1207&lt;Parâmetros!$E$19,$G1207-1,$G1207)</f>
        <v>46301</v>
      </c>
    </row>
    <row r="1208" spans="1:19" ht="15" customHeight="1" x14ac:dyDescent="0.25">
      <c r="A1208" s="116">
        <v>56256</v>
      </c>
      <c r="B1208" s="65" t="s">
        <v>49</v>
      </c>
      <c r="C1208" s="65" t="s">
        <v>75</v>
      </c>
      <c r="D1208" s="66">
        <v>46301</v>
      </c>
      <c r="E1208" s="67">
        <v>2.33</v>
      </c>
      <c r="F1208" s="65" t="s">
        <v>285</v>
      </c>
      <c r="G1208" s="66">
        <v>46301</v>
      </c>
      <c r="H1208">
        <v>40521678</v>
      </c>
      <c r="I1208">
        <v>10</v>
      </c>
      <c r="J1208" s="65" t="s">
        <v>909</v>
      </c>
      <c r="K1208" s="65" t="s">
        <v>910</v>
      </c>
      <c r="L1208" s="66">
        <v>46301</v>
      </c>
      <c r="M1208" s="65" t="s">
        <v>315</v>
      </c>
      <c r="N1208" s="65" t="s">
        <v>793</v>
      </c>
      <c r="O1208" s="65" t="s">
        <v>289</v>
      </c>
      <c r="P1208" s="66">
        <v>46301</v>
      </c>
      <c r="Q1208" s="31">
        <f t="shared" si="36"/>
        <v>841</v>
      </c>
      <c r="R1208" s="31">
        <f t="shared" si="37"/>
        <v>981</v>
      </c>
      <c r="S1208" s="29">
        <f>IF($Q1208&lt;Parâmetros!$E$19,$G1208-1,$G1208)</f>
        <v>46301</v>
      </c>
    </row>
    <row r="1209" spans="1:19" ht="15" customHeight="1" x14ac:dyDescent="0.25">
      <c r="A1209" s="116">
        <v>56256</v>
      </c>
      <c r="B1209" s="65" t="s">
        <v>49</v>
      </c>
      <c r="C1209" s="65" t="s">
        <v>75</v>
      </c>
      <c r="D1209" s="66">
        <v>46302</v>
      </c>
      <c r="E1209" s="67">
        <v>0.64</v>
      </c>
      <c r="F1209" s="65" t="s">
        <v>285</v>
      </c>
      <c r="G1209" s="66">
        <v>46302</v>
      </c>
      <c r="H1209">
        <v>40521669</v>
      </c>
      <c r="I1209">
        <v>10</v>
      </c>
      <c r="J1209" s="65" t="s">
        <v>1127</v>
      </c>
      <c r="K1209" s="65" t="s">
        <v>326</v>
      </c>
      <c r="L1209" s="66">
        <v>46302</v>
      </c>
      <c r="M1209" s="65" t="s">
        <v>315</v>
      </c>
      <c r="N1209" s="65" t="s">
        <v>793</v>
      </c>
      <c r="O1209" s="65" t="s">
        <v>289</v>
      </c>
      <c r="P1209" s="66">
        <v>46302</v>
      </c>
      <c r="Q1209" s="31">
        <f t="shared" si="36"/>
        <v>441</v>
      </c>
      <c r="R1209" s="31">
        <f t="shared" si="37"/>
        <v>480</v>
      </c>
      <c r="S1209" s="29">
        <f>IF($Q1209&lt;Parâmetros!$E$19,$G1209-1,$G1209)</f>
        <v>46302</v>
      </c>
    </row>
    <row r="1210" spans="1:19" ht="15" customHeight="1" x14ac:dyDescent="0.25">
      <c r="A1210" s="116">
        <v>56256</v>
      </c>
      <c r="B1210" s="65" t="s">
        <v>49</v>
      </c>
      <c r="C1210" s="65" t="s">
        <v>75</v>
      </c>
      <c r="D1210" s="66">
        <v>46302</v>
      </c>
      <c r="E1210" s="67">
        <v>1.99</v>
      </c>
      <c r="F1210" s="65" t="s">
        <v>285</v>
      </c>
      <c r="G1210" s="66">
        <v>46302</v>
      </c>
      <c r="H1210">
        <v>40521784</v>
      </c>
      <c r="I1210">
        <v>10</v>
      </c>
      <c r="J1210" s="65" t="s">
        <v>1128</v>
      </c>
      <c r="K1210" s="65" t="s">
        <v>1129</v>
      </c>
      <c r="L1210" s="66">
        <v>46302</v>
      </c>
      <c r="M1210" s="65" t="s">
        <v>315</v>
      </c>
      <c r="N1210" s="65" t="s">
        <v>793</v>
      </c>
      <c r="O1210" s="65" t="s">
        <v>289</v>
      </c>
      <c r="P1210" s="66">
        <v>46302</v>
      </c>
      <c r="Q1210" s="31">
        <f t="shared" si="36"/>
        <v>481</v>
      </c>
      <c r="R1210" s="31">
        <f t="shared" si="37"/>
        <v>600</v>
      </c>
      <c r="S1210" s="29">
        <f>IF($Q1210&lt;Parâmetros!$E$19,$G1210-1,$G1210)</f>
        <v>46302</v>
      </c>
    </row>
    <row r="1211" spans="1:19" ht="15" customHeight="1" x14ac:dyDescent="0.25">
      <c r="A1211" s="116">
        <v>56256</v>
      </c>
      <c r="B1211" s="65" t="s">
        <v>49</v>
      </c>
      <c r="C1211" s="65" t="s">
        <v>75</v>
      </c>
      <c r="D1211" s="66">
        <v>46302</v>
      </c>
      <c r="E1211" s="67">
        <v>1.49</v>
      </c>
      <c r="F1211" s="65" t="s">
        <v>285</v>
      </c>
      <c r="G1211" s="66">
        <v>46302</v>
      </c>
      <c r="H1211">
        <v>40521679</v>
      </c>
      <c r="I1211">
        <v>10</v>
      </c>
      <c r="J1211" s="65" t="s">
        <v>328</v>
      </c>
      <c r="K1211" s="65" t="s">
        <v>378</v>
      </c>
      <c r="L1211" s="66">
        <v>46302</v>
      </c>
      <c r="M1211" s="65" t="s">
        <v>357</v>
      </c>
      <c r="N1211" s="65" t="s">
        <v>793</v>
      </c>
      <c r="O1211" s="65" t="s">
        <v>289</v>
      </c>
      <c r="P1211" s="66">
        <v>46302</v>
      </c>
      <c r="Q1211" s="31">
        <f t="shared" si="36"/>
        <v>601</v>
      </c>
      <c r="R1211" s="31">
        <f t="shared" si="37"/>
        <v>690</v>
      </c>
      <c r="S1211" s="29">
        <f>IF($Q1211&lt;Parâmetros!$E$19,$G1211-1,$G1211)</f>
        <v>46302</v>
      </c>
    </row>
    <row r="1212" spans="1:19" ht="15" customHeight="1" x14ac:dyDescent="0.25">
      <c r="A1212" s="116">
        <v>56256</v>
      </c>
      <c r="B1212" s="65" t="s">
        <v>49</v>
      </c>
      <c r="C1212" s="65" t="s">
        <v>75</v>
      </c>
      <c r="D1212" s="66">
        <v>46302</v>
      </c>
      <c r="E1212" s="67">
        <v>0.47</v>
      </c>
      <c r="F1212" s="65" t="s">
        <v>285</v>
      </c>
      <c r="G1212" s="66">
        <v>46302</v>
      </c>
      <c r="H1212">
        <v>40521672</v>
      </c>
      <c r="I1212">
        <v>10</v>
      </c>
      <c r="J1212" s="65" t="s">
        <v>1130</v>
      </c>
      <c r="K1212" s="65" t="s">
        <v>532</v>
      </c>
      <c r="L1212" s="66">
        <v>46302</v>
      </c>
      <c r="M1212" s="65" t="s">
        <v>315</v>
      </c>
      <c r="N1212" s="65" t="s">
        <v>793</v>
      </c>
      <c r="O1212" s="65" t="s">
        <v>289</v>
      </c>
      <c r="P1212" s="66">
        <v>46302</v>
      </c>
      <c r="Q1212" s="31">
        <f t="shared" si="36"/>
        <v>752</v>
      </c>
      <c r="R1212" s="31">
        <f t="shared" si="37"/>
        <v>780</v>
      </c>
      <c r="S1212" s="29">
        <f>IF($Q1212&lt;Parâmetros!$E$19,$G1212-1,$G1212)</f>
        <v>46302</v>
      </c>
    </row>
    <row r="1213" spans="1:19" ht="15" customHeight="1" x14ac:dyDescent="0.25">
      <c r="A1213" s="116">
        <v>56256</v>
      </c>
      <c r="B1213" s="65" t="s">
        <v>49</v>
      </c>
      <c r="C1213" s="65" t="s">
        <v>75</v>
      </c>
      <c r="D1213" s="66">
        <v>46302</v>
      </c>
      <c r="E1213" s="67">
        <v>0.49</v>
      </c>
      <c r="F1213" s="65" t="s">
        <v>285</v>
      </c>
      <c r="G1213" s="66">
        <v>46302</v>
      </c>
      <c r="H1213">
        <v>40521673</v>
      </c>
      <c r="I1213">
        <v>10</v>
      </c>
      <c r="J1213" s="65" t="s">
        <v>1131</v>
      </c>
      <c r="K1213" s="65" t="s">
        <v>1132</v>
      </c>
      <c r="L1213" s="66">
        <v>46302</v>
      </c>
      <c r="M1213" s="65" t="s">
        <v>315</v>
      </c>
      <c r="N1213" s="65" t="s">
        <v>793</v>
      </c>
      <c r="O1213" s="65" t="s">
        <v>289</v>
      </c>
      <c r="P1213" s="66">
        <v>46302</v>
      </c>
      <c r="Q1213" s="31">
        <f t="shared" si="36"/>
        <v>781</v>
      </c>
      <c r="R1213" s="31">
        <f t="shared" si="37"/>
        <v>810</v>
      </c>
      <c r="S1213" s="29">
        <f>IF($Q1213&lt;Parâmetros!$E$19,$G1213-1,$G1213)</f>
        <v>46302</v>
      </c>
    </row>
    <row r="1214" spans="1:19" ht="15" customHeight="1" x14ac:dyDescent="0.25">
      <c r="A1214" s="116">
        <v>56256</v>
      </c>
      <c r="B1214" s="65" t="s">
        <v>49</v>
      </c>
      <c r="C1214" s="65" t="s">
        <v>75</v>
      </c>
      <c r="D1214" s="66">
        <v>46302</v>
      </c>
      <c r="E1214" s="67">
        <v>0.47</v>
      </c>
      <c r="F1214" s="65" t="s">
        <v>285</v>
      </c>
      <c r="G1214" s="66">
        <v>46302</v>
      </c>
      <c r="H1214">
        <v>40521674</v>
      </c>
      <c r="I1214">
        <v>10</v>
      </c>
      <c r="J1214" s="65" t="s">
        <v>1133</v>
      </c>
      <c r="K1214" s="65" t="s">
        <v>340</v>
      </c>
      <c r="L1214" s="66">
        <v>46302</v>
      </c>
      <c r="M1214" s="65" t="s">
        <v>315</v>
      </c>
      <c r="N1214" s="65" t="s">
        <v>793</v>
      </c>
      <c r="O1214" s="65" t="s">
        <v>289</v>
      </c>
      <c r="P1214" s="66">
        <v>46302</v>
      </c>
      <c r="Q1214" s="31">
        <f t="shared" si="36"/>
        <v>811</v>
      </c>
      <c r="R1214" s="31">
        <f t="shared" si="37"/>
        <v>840</v>
      </c>
      <c r="S1214" s="29">
        <f>IF($Q1214&lt;Parâmetros!$E$19,$G1214-1,$G1214)</f>
        <v>46302</v>
      </c>
    </row>
    <row r="1215" spans="1:19" ht="15" customHeight="1" x14ac:dyDescent="0.25">
      <c r="A1215" s="116">
        <v>56256</v>
      </c>
      <c r="B1215" s="65" t="s">
        <v>49</v>
      </c>
      <c r="C1215" s="65" t="s">
        <v>75</v>
      </c>
      <c r="D1215" s="66">
        <v>46302</v>
      </c>
      <c r="E1215" s="67">
        <v>0.49</v>
      </c>
      <c r="F1215" s="65" t="s">
        <v>285</v>
      </c>
      <c r="G1215" s="66">
        <v>46302</v>
      </c>
      <c r="H1215">
        <v>40521675</v>
      </c>
      <c r="I1215">
        <v>10</v>
      </c>
      <c r="J1215" s="65" t="s">
        <v>1134</v>
      </c>
      <c r="K1215" s="65" t="s">
        <v>1135</v>
      </c>
      <c r="L1215" s="66">
        <v>46302</v>
      </c>
      <c r="M1215" s="65" t="s">
        <v>315</v>
      </c>
      <c r="N1215" s="65" t="s">
        <v>793</v>
      </c>
      <c r="O1215" s="65" t="s">
        <v>289</v>
      </c>
      <c r="P1215" s="66">
        <v>46302</v>
      </c>
      <c r="Q1215" s="31">
        <f t="shared" si="36"/>
        <v>841</v>
      </c>
      <c r="R1215" s="31">
        <f t="shared" si="37"/>
        <v>870</v>
      </c>
      <c r="S1215" s="29">
        <f>IF($Q1215&lt;Parâmetros!$E$19,$G1215-1,$G1215)</f>
        <v>46302</v>
      </c>
    </row>
    <row r="1216" spans="1:19" ht="15" customHeight="1" x14ac:dyDescent="0.25">
      <c r="A1216" s="116">
        <v>56256</v>
      </c>
      <c r="B1216" s="65" t="s">
        <v>49</v>
      </c>
      <c r="C1216" s="65" t="s">
        <v>75</v>
      </c>
      <c r="D1216" s="66">
        <v>46302</v>
      </c>
      <c r="E1216" s="67">
        <v>0.48</v>
      </c>
      <c r="F1216" s="65" t="s">
        <v>285</v>
      </c>
      <c r="G1216" s="66">
        <v>46302</v>
      </c>
      <c r="H1216">
        <v>40521760</v>
      </c>
      <c r="I1216">
        <v>10</v>
      </c>
      <c r="J1216" s="65" t="s">
        <v>558</v>
      </c>
      <c r="K1216" s="65" t="s">
        <v>1136</v>
      </c>
      <c r="L1216" s="66">
        <v>46302</v>
      </c>
      <c r="M1216" s="65" t="s">
        <v>315</v>
      </c>
      <c r="N1216" s="65" t="s">
        <v>793</v>
      </c>
      <c r="O1216" s="65" t="s">
        <v>289</v>
      </c>
      <c r="P1216" s="66">
        <v>46302</v>
      </c>
      <c r="Q1216" s="31">
        <f t="shared" ref="Q1216:Q1279" si="38">IFERROR(VALUE(LEFT($J1216,2))*60+VALUE(MID($J1216,4,2)),9999)</f>
        <v>871</v>
      </c>
      <c r="R1216" s="31">
        <f t="shared" ref="R1216:R1279" si="39">IFERROR(VALUE(LEFT($K1216,2))*60+VALUE(MID($K1216,4,2)),"")</f>
        <v>900</v>
      </c>
      <c r="S1216" s="29">
        <f>IF($Q1216&lt;Parâmetros!$E$19,$G1216-1,$G1216)</f>
        <v>46302</v>
      </c>
    </row>
    <row r="1217" spans="1:19" ht="15" customHeight="1" x14ac:dyDescent="0.25">
      <c r="A1217" s="116">
        <v>56256</v>
      </c>
      <c r="B1217" s="65" t="s">
        <v>49</v>
      </c>
      <c r="C1217" s="65" t="s">
        <v>75</v>
      </c>
      <c r="D1217" s="66">
        <v>46302</v>
      </c>
      <c r="E1217" s="67">
        <v>0.48</v>
      </c>
      <c r="F1217" s="65" t="s">
        <v>285</v>
      </c>
      <c r="G1217" s="66">
        <v>46302</v>
      </c>
      <c r="H1217">
        <v>40521777</v>
      </c>
      <c r="I1217">
        <v>10</v>
      </c>
      <c r="J1217" s="65" t="s">
        <v>366</v>
      </c>
      <c r="K1217" s="65" t="s">
        <v>555</v>
      </c>
      <c r="L1217" s="66">
        <v>46302</v>
      </c>
      <c r="M1217" s="65" t="s">
        <v>315</v>
      </c>
      <c r="N1217" s="65" t="s">
        <v>793</v>
      </c>
      <c r="O1217" s="65" t="s">
        <v>289</v>
      </c>
      <c r="P1217" s="66">
        <v>46302</v>
      </c>
      <c r="Q1217" s="31">
        <f t="shared" si="38"/>
        <v>901</v>
      </c>
      <c r="R1217" s="31">
        <f t="shared" si="39"/>
        <v>930</v>
      </c>
      <c r="S1217" s="29">
        <f>IF($Q1217&lt;Parâmetros!$E$19,$G1217-1,$G1217)</f>
        <v>46302</v>
      </c>
    </row>
    <row r="1218" spans="1:19" ht="15" customHeight="1" x14ac:dyDescent="0.25">
      <c r="A1218" s="116">
        <v>56256</v>
      </c>
      <c r="B1218" s="65" t="s">
        <v>49</v>
      </c>
      <c r="C1218" s="65" t="s">
        <v>75</v>
      </c>
      <c r="D1218" s="66">
        <v>46302</v>
      </c>
      <c r="E1218" s="67">
        <v>0.83</v>
      </c>
      <c r="F1218" s="65" t="s">
        <v>285</v>
      </c>
      <c r="G1218" s="66">
        <v>46302</v>
      </c>
      <c r="H1218">
        <v>40521676</v>
      </c>
      <c r="I1218">
        <v>10</v>
      </c>
      <c r="J1218" s="65" t="s">
        <v>1137</v>
      </c>
      <c r="K1218" s="65" t="s">
        <v>1138</v>
      </c>
      <c r="L1218" s="66">
        <v>46302</v>
      </c>
      <c r="M1218" s="65" t="s">
        <v>315</v>
      </c>
      <c r="N1218" s="65" t="s">
        <v>793</v>
      </c>
      <c r="O1218" s="65" t="s">
        <v>289</v>
      </c>
      <c r="P1218" s="66">
        <v>46302</v>
      </c>
      <c r="Q1218" s="31">
        <f t="shared" si="38"/>
        <v>931</v>
      </c>
      <c r="R1218" s="31">
        <f t="shared" si="39"/>
        <v>981</v>
      </c>
      <c r="S1218" s="29">
        <f>IF($Q1218&lt;Parâmetros!$E$19,$G1218-1,$G1218)</f>
        <v>46302</v>
      </c>
    </row>
    <row r="1219" spans="1:19" ht="15" customHeight="1" x14ac:dyDescent="0.25">
      <c r="A1219" s="116">
        <v>56256</v>
      </c>
      <c r="B1219" s="65" t="s">
        <v>49</v>
      </c>
      <c r="C1219" s="65" t="s">
        <v>75</v>
      </c>
      <c r="D1219" s="66">
        <v>46305</v>
      </c>
      <c r="E1219" s="67">
        <v>1.17</v>
      </c>
      <c r="F1219" s="65" t="s">
        <v>285</v>
      </c>
      <c r="G1219" s="66">
        <v>46303</v>
      </c>
      <c r="H1219">
        <v>40523773</v>
      </c>
      <c r="I1219">
        <v>10</v>
      </c>
      <c r="J1219" s="65" t="s">
        <v>1347</v>
      </c>
      <c r="K1219" s="65" t="s">
        <v>2245</v>
      </c>
      <c r="L1219" s="66">
        <v>46303</v>
      </c>
      <c r="M1219" s="65" t="s">
        <v>287</v>
      </c>
      <c r="N1219" s="65" t="s">
        <v>793</v>
      </c>
      <c r="O1219" s="65" t="s">
        <v>289</v>
      </c>
      <c r="P1219" s="66">
        <v>46305</v>
      </c>
      <c r="Q1219" s="31">
        <f t="shared" si="38"/>
        <v>440</v>
      </c>
      <c r="R1219" s="31">
        <f t="shared" si="39"/>
        <v>510</v>
      </c>
      <c r="S1219" s="29">
        <f>IF($Q1219&lt;Parâmetros!$E$19,$G1219-1,$G1219)</f>
        <v>46303</v>
      </c>
    </row>
    <row r="1220" spans="1:19" ht="15" customHeight="1" x14ac:dyDescent="0.25">
      <c r="A1220" s="116">
        <v>56256</v>
      </c>
      <c r="B1220" s="65" t="s">
        <v>49</v>
      </c>
      <c r="C1220" s="65" t="s">
        <v>75</v>
      </c>
      <c r="D1220" s="66">
        <v>46305</v>
      </c>
      <c r="E1220" s="67">
        <v>1.49</v>
      </c>
      <c r="F1220" s="65" t="s">
        <v>285</v>
      </c>
      <c r="G1220" s="66">
        <v>46303</v>
      </c>
      <c r="H1220">
        <v>40523805</v>
      </c>
      <c r="I1220">
        <v>10</v>
      </c>
      <c r="J1220" s="65" t="s">
        <v>2246</v>
      </c>
      <c r="K1220" s="65" t="s">
        <v>2247</v>
      </c>
      <c r="L1220" s="66">
        <v>46303</v>
      </c>
      <c r="M1220" s="65" t="s">
        <v>287</v>
      </c>
      <c r="N1220" s="65" t="s">
        <v>793</v>
      </c>
      <c r="O1220" s="65" t="s">
        <v>289</v>
      </c>
      <c r="P1220" s="66">
        <v>46305</v>
      </c>
      <c r="Q1220" s="31">
        <f t="shared" si="38"/>
        <v>541</v>
      </c>
      <c r="R1220" s="31">
        <f t="shared" si="39"/>
        <v>630</v>
      </c>
      <c r="S1220" s="29">
        <f>IF($Q1220&lt;Parâmetros!$E$19,$G1220-1,$G1220)</f>
        <v>46303</v>
      </c>
    </row>
    <row r="1221" spans="1:19" ht="15" customHeight="1" x14ac:dyDescent="0.25">
      <c r="A1221" s="116">
        <v>56256</v>
      </c>
      <c r="B1221" s="65" t="s">
        <v>49</v>
      </c>
      <c r="C1221" s="65" t="s">
        <v>75</v>
      </c>
      <c r="D1221" s="66">
        <v>46305</v>
      </c>
      <c r="E1221" s="67">
        <v>0.5</v>
      </c>
      <c r="F1221" s="65" t="s">
        <v>285</v>
      </c>
      <c r="G1221" s="66">
        <v>46303</v>
      </c>
      <c r="H1221">
        <v>40521680</v>
      </c>
      <c r="I1221">
        <v>10</v>
      </c>
      <c r="J1221" s="65" t="s">
        <v>1619</v>
      </c>
      <c r="K1221" s="65" t="s">
        <v>292</v>
      </c>
      <c r="L1221" s="66">
        <v>46303</v>
      </c>
      <c r="M1221" s="65" t="s">
        <v>315</v>
      </c>
      <c r="N1221" s="65" t="s">
        <v>793</v>
      </c>
      <c r="O1221" s="65" t="s">
        <v>306</v>
      </c>
      <c r="P1221" s="66">
        <v>46305</v>
      </c>
      <c r="Q1221" s="31">
        <f t="shared" si="38"/>
        <v>631</v>
      </c>
      <c r="R1221" s="31">
        <f t="shared" si="39"/>
        <v>660</v>
      </c>
      <c r="S1221" s="29">
        <f>IF($Q1221&lt;Parâmetros!$E$19,$G1221-1,$G1221)</f>
        <v>46303</v>
      </c>
    </row>
    <row r="1222" spans="1:19" ht="15" customHeight="1" x14ac:dyDescent="0.25">
      <c r="A1222" s="116">
        <v>56256</v>
      </c>
      <c r="B1222" s="65" t="s">
        <v>49</v>
      </c>
      <c r="C1222" s="65" t="s">
        <v>75</v>
      </c>
      <c r="D1222" s="66">
        <v>46305</v>
      </c>
      <c r="E1222" s="67">
        <v>48.49</v>
      </c>
      <c r="F1222" s="65" t="s">
        <v>285</v>
      </c>
      <c r="G1222" s="66">
        <v>46303</v>
      </c>
      <c r="H1222">
        <v>40523772</v>
      </c>
      <c r="I1222">
        <v>10</v>
      </c>
      <c r="J1222" s="65" t="s">
        <v>2248</v>
      </c>
      <c r="K1222" s="65" t="s">
        <v>2249</v>
      </c>
      <c r="L1222" s="66">
        <v>46305</v>
      </c>
      <c r="M1222" s="65" t="s">
        <v>287</v>
      </c>
      <c r="N1222" s="65" t="s">
        <v>793</v>
      </c>
      <c r="O1222" s="65" t="s">
        <v>289</v>
      </c>
      <c r="P1222" s="66">
        <v>46305</v>
      </c>
      <c r="Q1222" s="31">
        <f t="shared" si="38"/>
        <v>631</v>
      </c>
      <c r="R1222" s="31">
        <f t="shared" si="39"/>
        <v>660</v>
      </c>
      <c r="S1222" s="29">
        <f>IF($Q1222&lt;Parâmetros!$E$19,$G1222-1,$G1222)</f>
        <v>46303</v>
      </c>
    </row>
    <row r="1223" spans="1:19" ht="15" customHeight="1" x14ac:dyDescent="0.25">
      <c r="A1223" s="116">
        <v>56256</v>
      </c>
      <c r="B1223" s="65" t="s">
        <v>49</v>
      </c>
      <c r="C1223" s="65" t="s">
        <v>75</v>
      </c>
      <c r="D1223" s="66">
        <v>46305</v>
      </c>
      <c r="E1223" s="67">
        <v>-48.49</v>
      </c>
      <c r="F1223" s="65" t="s">
        <v>285</v>
      </c>
      <c r="G1223" s="66">
        <v>46303</v>
      </c>
      <c r="H1223">
        <v>40523772</v>
      </c>
      <c r="I1223">
        <v>10</v>
      </c>
      <c r="J1223" s="65" t="s">
        <v>2248</v>
      </c>
      <c r="K1223" s="65" t="s">
        <v>2249</v>
      </c>
      <c r="L1223" s="66">
        <v>46305</v>
      </c>
      <c r="M1223" s="65" t="s">
        <v>287</v>
      </c>
      <c r="N1223" s="65" t="s">
        <v>793</v>
      </c>
      <c r="O1223" s="65" t="s">
        <v>306</v>
      </c>
      <c r="P1223" s="66">
        <v>46305</v>
      </c>
      <c r="Q1223" s="31">
        <f t="shared" si="38"/>
        <v>631</v>
      </c>
      <c r="R1223" s="31">
        <f t="shared" si="39"/>
        <v>660</v>
      </c>
      <c r="S1223" s="29">
        <f>IF($Q1223&lt;Parâmetros!$E$19,$G1223-1,$G1223)</f>
        <v>46303</v>
      </c>
    </row>
    <row r="1224" spans="1:19" ht="15" customHeight="1" x14ac:dyDescent="0.25">
      <c r="A1224" s="116">
        <v>56256</v>
      </c>
      <c r="B1224" s="65" t="s">
        <v>49</v>
      </c>
      <c r="C1224" s="65" t="s">
        <v>75</v>
      </c>
      <c r="D1224" s="66">
        <v>46305</v>
      </c>
      <c r="E1224" s="67">
        <v>0.55000000000000004</v>
      </c>
      <c r="F1224" s="65" t="s">
        <v>285</v>
      </c>
      <c r="G1224" s="66">
        <v>46303</v>
      </c>
      <c r="H1224">
        <v>40521770</v>
      </c>
      <c r="I1224">
        <v>10</v>
      </c>
      <c r="J1224" s="65" t="s">
        <v>2250</v>
      </c>
      <c r="K1224" s="65" t="s">
        <v>1159</v>
      </c>
      <c r="L1224" s="66">
        <v>46303</v>
      </c>
      <c r="M1224" s="65" t="s">
        <v>315</v>
      </c>
      <c r="N1224" s="65" t="s">
        <v>793</v>
      </c>
      <c r="O1224" s="65" t="s">
        <v>306</v>
      </c>
      <c r="P1224" s="66">
        <v>46305</v>
      </c>
      <c r="Q1224" s="31">
        <f t="shared" si="38"/>
        <v>721</v>
      </c>
      <c r="R1224" s="31">
        <f t="shared" si="39"/>
        <v>760</v>
      </c>
      <c r="S1224" s="29">
        <f>IF($Q1224&lt;Parâmetros!$E$19,$G1224-1,$G1224)</f>
        <v>46303</v>
      </c>
    </row>
    <row r="1225" spans="1:19" ht="15" customHeight="1" x14ac:dyDescent="0.25">
      <c r="A1225" s="116">
        <v>56256</v>
      </c>
      <c r="B1225" s="65" t="s">
        <v>49</v>
      </c>
      <c r="C1225" s="65" t="s">
        <v>75</v>
      </c>
      <c r="D1225" s="66">
        <v>46305</v>
      </c>
      <c r="E1225" s="67">
        <v>1.4</v>
      </c>
      <c r="F1225" s="65" t="s">
        <v>285</v>
      </c>
      <c r="G1225" s="66">
        <v>46303</v>
      </c>
      <c r="H1225">
        <v>40521676</v>
      </c>
      <c r="I1225">
        <v>10</v>
      </c>
      <c r="J1225" s="65" t="s">
        <v>2251</v>
      </c>
      <c r="K1225" s="65" t="s">
        <v>329</v>
      </c>
      <c r="L1225" s="66">
        <v>46303</v>
      </c>
      <c r="M1225" s="65" t="s">
        <v>315</v>
      </c>
      <c r="N1225" s="65" t="s">
        <v>793</v>
      </c>
      <c r="O1225" s="65" t="s">
        <v>306</v>
      </c>
      <c r="P1225" s="66">
        <v>46305</v>
      </c>
      <c r="Q1225" s="31">
        <f t="shared" si="38"/>
        <v>761</v>
      </c>
      <c r="R1225" s="31">
        <f t="shared" si="39"/>
        <v>840</v>
      </c>
      <c r="S1225" s="29">
        <f>IF($Q1225&lt;Parâmetros!$E$19,$G1225-1,$G1225)</f>
        <v>46303</v>
      </c>
    </row>
    <row r="1226" spans="1:19" ht="15" customHeight="1" x14ac:dyDescent="0.25">
      <c r="A1226" s="116">
        <v>56256</v>
      </c>
      <c r="B1226" s="65" t="s">
        <v>49</v>
      </c>
      <c r="C1226" s="65" t="s">
        <v>75</v>
      </c>
      <c r="D1226" s="66">
        <v>46305</v>
      </c>
      <c r="E1226" s="67">
        <v>0.55000000000000004</v>
      </c>
      <c r="F1226" s="65" t="s">
        <v>285</v>
      </c>
      <c r="G1226" s="66">
        <v>46303</v>
      </c>
      <c r="H1226">
        <v>40521781</v>
      </c>
      <c r="I1226">
        <v>10</v>
      </c>
      <c r="J1226" s="65" t="s">
        <v>540</v>
      </c>
      <c r="K1226" s="65" t="s">
        <v>2086</v>
      </c>
      <c r="L1226" s="66">
        <v>46303</v>
      </c>
      <c r="M1226" s="65" t="s">
        <v>315</v>
      </c>
      <c r="N1226" s="65" t="s">
        <v>793</v>
      </c>
      <c r="O1226" s="65" t="s">
        <v>306</v>
      </c>
      <c r="P1226" s="66">
        <v>46305</v>
      </c>
      <c r="Q1226" s="31">
        <f t="shared" si="38"/>
        <v>841</v>
      </c>
      <c r="R1226" s="31">
        <f t="shared" si="39"/>
        <v>880</v>
      </c>
      <c r="S1226" s="29">
        <f>IF($Q1226&lt;Parâmetros!$E$19,$G1226-1,$G1226)</f>
        <v>46303</v>
      </c>
    </row>
    <row r="1227" spans="1:19" ht="15" customHeight="1" x14ac:dyDescent="0.25">
      <c r="A1227" s="116">
        <v>56256</v>
      </c>
      <c r="B1227" s="65" t="s">
        <v>49</v>
      </c>
      <c r="C1227" s="65" t="s">
        <v>75</v>
      </c>
      <c r="D1227" s="66">
        <v>46305</v>
      </c>
      <c r="E1227" s="67">
        <v>0.55000000000000004</v>
      </c>
      <c r="F1227" s="65" t="s">
        <v>285</v>
      </c>
      <c r="G1227" s="66">
        <v>46303</v>
      </c>
      <c r="H1227">
        <v>40521782</v>
      </c>
      <c r="I1227">
        <v>10</v>
      </c>
      <c r="J1227" s="65" t="s">
        <v>2252</v>
      </c>
      <c r="K1227" s="65" t="s">
        <v>338</v>
      </c>
      <c r="L1227" s="66">
        <v>46303</v>
      </c>
      <c r="M1227" s="65" t="s">
        <v>315</v>
      </c>
      <c r="N1227" s="65" t="s">
        <v>793</v>
      </c>
      <c r="O1227" s="65" t="s">
        <v>306</v>
      </c>
      <c r="P1227" s="66">
        <v>46305</v>
      </c>
      <c r="Q1227" s="31">
        <f t="shared" si="38"/>
        <v>881</v>
      </c>
      <c r="R1227" s="31">
        <f t="shared" si="39"/>
        <v>920</v>
      </c>
      <c r="S1227" s="29">
        <f>IF($Q1227&lt;Parâmetros!$E$19,$G1227-1,$G1227)</f>
        <v>46303</v>
      </c>
    </row>
    <row r="1228" spans="1:19" ht="15" customHeight="1" x14ac:dyDescent="0.25">
      <c r="A1228" s="116">
        <v>56256</v>
      </c>
      <c r="B1228" s="65" t="s">
        <v>49</v>
      </c>
      <c r="C1228" s="65" t="s">
        <v>75</v>
      </c>
      <c r="D1228" s="66">
        <v>46305</v>
      </c>
      <c r="E1228" s="67">
        <v>1</v>
      </c>
      <c r="F1228" s="65" t="s">
        <v>285</v>
      </c>
      <c r="G1228" s="66">
        <v>46303</v>
      </c>
      <c r="H1228">
        <v>40523806</v>
      </c>
      <c r="I1228">
        <v>10</v>
      </c>
      <c r="J1228" s="65" t="s">
        <v>2253</v>
      </c>
      <c r="K1228" s="65" t="s">
        <v>2169</v>
      </c>
      <c r="L1228" s="66">
        <v>46303</v>
      </c>
      <c r="M1228" s="65" t="s">
        <v>287</v>
      </c>
      <c r="N1228">
        <v>3003575</v>
      </c>
      <c r="O1228" s="65" t="s">
        <v>306</v>
      </c>
      <c r="P1228" s="66">
        <v>46305</v>
      </c>
      <c r="Q1228" s="31">
        <f t="shared" si="38"/>
        <v>921</v>
      </c>
      <c r="R1228" s="31">
        <f t="shared" si="39"/>
        <v>980</v>
      </c>
      <c r="S1228" s="29">
        <f>IF($Q1228&lt;Parâmetros!$E$19,$G1228-1,$G1228)</f>
        <v>46303</v>
      </c>
    </row>
    <row r="1229" spans="1:19" ht="15" customHeight="1" x14ac:dyDescent="0.25">
      <c r="A1229" s="116">
        <v>56256</v>
      </c>
      <c r="B1229" s="65" t="s">
        <v>49</v>
      </c>
      <c r="C1229" s="65" t="s">
        <v>78</v>
      </c>
      <c r="D1229" s="66">
        <v>46305</v>
      </c>
      <c r="E1229" s="67">
        <v>4</v>
      </c>
      <c r="F1229" s="65" t="s">
        <v>285</v>
      </c>
      <c r="G1229" s="66">
        <v>46304</v>
      </c>
      <c r="H1229">
        <v>40524603</v>
      </c>
      <c r="I1229">
        <v>10</v>
      </c>
      <c r="J1229" s="65" t="s">
        <v>523</v>
      </c>
      <c r="K1229" s="65" t="s">
        <v>2082</v>
      </c>
      <c r="L1229" s="66">
        <v>46304</v>
      </c>
      <c r="M1229" s="65" t="s">
        <v>287</v>
      </c>
      <c r="N1229" s="65" t="s">
        <v>793</v>
      </c>
      <c r="O1229" s="65" t="s">
        <v>306</v>
      </c>
      <c r="P1229" s="66">
        <v>46305</v>
      </c>
      <c r="Q1229" s="31">
        <f t="shared" si="38"/>
        <v>440</v>
      </c>
      <c r="R1229" s="31">
        <f t="shared" si="39"/>
        <v>680</v>
      </c>
      <c r="S1229" s="29">
        <f>IF($Q1229&lt;Parâmetros!$E$19,$G1229-1,$G1229)</f>
        <v>46304</v>
      </c>
    </row>
    <row r="1230" spans="1:19" ht="15" customHeight="1" x14ac:dyDescent="0.25">
      <c r="A1230" s="116">
        <v>56256</v>
      </c>
      <c r="B1230" s="65" t="s">
        <v>49</v>
      </c>
      <c r="C1230" s="65" t="s">
        <v>78</v>
      </c>
      <c r="D1230" s="66">
        <v>46305</v>
      </c>
      <c r="E1230" s="67">
        <v>4</v>
      </c>
      <c r="F1230" s="65" t="s">
        <v>285</v>
      </c>
      <c r="G1230" s="66">
        <v>46304</v>
      </c>
      <c r="H1230">
        <v>40524603</v>
      </c>
      <c r="I1230">
        <v>10</v>
      </c>
      <c r="J1230" s="65" t="s">
        <v>2084</v>
      </c>
      <c r="K1230" s="65" t="s">
        <v>2169</v>
      </c>
      <c r="L1230" s="66">
        <v>46304</v>
      </c>
      <c r="M1230" s="65" t="s">
        <v>287</v>
      </c>
      <c r="N1230" s="65" t="s">
        <v>793</v>
      </c>
      <c r="O1230" s="65" t="s">
        <v>306</v>
      </c>
      <c r="P1230" s="66">
        <v>46305</v>
      </c>
      <c r="Q1230" s="31">
        <f t="shared" si="38"/>
        <v>740</v>
      </c>
      <c r="R1230" s="31">
        <f t="shared" si="39"/>
        <v>980</v>
      </c>
      <c r="S1230" s="29">
        <f>IF($Q1230&lt;Parâmetros!$E$19,$G1230-1,$G1230)</f>
        <v>46304</v>
      </c>
    </row>
    <row r="1231" spans="1:19" ht="15" customHeight="1" x14ac:dyDescent="0.25">
      <c r="A1231" s="116">
        <v>56256</v>
      </c>
      <c r="B1231" s="65" t="s">
        <v>49</v>
      </c>
      <c r="C1231" s="65" t="s">
        <v>75</v>
      </c>
      <c r="D1231" s="66">
        <v>46305</v>
      </c>
      <c r="E1231" s="67">
        <v>3.7</v>
      </c>
      <c r="F1231" s="65" t="s">
        <v>285</v>
      </c>
      <c r="G1231" s="66">
        <v>46305</v>
      </c>
      <c r="H1231">
        <v>40524604</v>
      </c>
      <c r="I1231">
        <v>10</v>
      </c>
      <c r="J1231" s="65" t="s">
        <v>523</v>
      </c>
      <c r="K1231" s="65" t="s">
        <v>292</v>
      </c>
      <c r="L1231" s="66">
        <v>46305</v>
      </c>
      <c r="M1231" s="65" t="s">
        <v>287</v>
      </c>
      <c r="N1231" s="65" t="s">
        <v>793</v>
      </c>
      <c r="O1231" s="65" t="s">
        <v>306</v>
      </c>
      <c r="P1231" s="66">
        <v>46305</v>
      </c>
      <c r="Q1231" s="31">
        <f t="shared" si="38"/>
        <v>440</v>
      </c>
      <c r="R1231" s="31">
        <f t="shared" si="39"/>
        <v>660</v>
      </c>
      <c r="S1231" s="29">
        <f>IF($Q1231&lt;Parâmetros!$E$19,$G1231-1,$G1231)</f>
        <v>46305</v>
      </c>
    </row>
    <row r="1232" spans="1:19" ht="15" customHeight="1" x14ac:dyDescent="0.25">
      <c r="A1232" s="116">
        <v>56256</v>
      </c>
      <c r="B1232" s="65" t="s">
        <v>49</v>
      </c>
      <c r="C1232" s="65" t="s">
        <v>75</v>
      </c>
      <c r="D1232" s="66">
        <v>46305</v>
      </c>
      <c r="E1232" s="67">
        <v>0.64</v>
      </c>
      <c r="F1232" s="65" t="s">
        <v>285</v>
      </c>
      <c r="G1232" s="66">
        <v>46305</v>
      </c>
      <c r="H1232">
        <v>40521670</v>
      </c>
      <c r="I1232">
        <v>10</v>
      </c>
      <c r="J1232" s="65" t="s">
        <v>2254</v>
      </c>
      <c r="K1232" s="65" t="s">
        <v>1250</v>
      </c>
      <c r="L1232" s="66">
        <v>46305</v>
      </c>
      <c r="M1232" s="65" t="s">
        <v>315</v>
      </c>
      <c r="N1232" s="65" t="s">
        <v>793</v>
      </c>
      <c r="O1232" s="65" t="s">
        <v>289</v>
      </c>
      <c r="P1232" s="66">
        <v>46305</v>
      </c>
      <c r="Q1232" s="31">
        <f t="shared" si="38"/>
        <v>722</v>
      </c>
      <c r="R1232" s="31">
        <f t="shared" si="39"/>
        <v>760</v>
      </c>
      <c r="S1232" s="29">
        <f>IF($Q1232&lt;Parâmetros!$E$19,$G1232-1,$G1232)</f>
        <v>46305</v>
      </c>
    </row>
    <row r="1233" spans="1:19" ht="15" customHeight="1" x14ac:dyDescent="0.25">
      <c r="A1233" s="116">
        <v>56256</v>
      </c>
      <c r="B1233" s="65" t="s">
        <v>49</v>
      </c>
      <c r="C1233" s="65" t="s">
        <v>75</v>
      </c>
      <c r="D1233" s="66">
        <v>46305</v>
      </c>
      <c r="E1233" s="67">
        <v>0.65</v>
      </c>
      <c r="F1233" s="65" t="s">
        <v>285</v>
      </c>
      <c r="G1233" s="66">
        <v>46305</v>
      </c>
      <c r="H1233">
        <v>40521671</v>
      </c>
      <c r="I1233">
        <v>10</v>
      </c>
      <c r="J1233" s="65" t="s">
        <v>2255</v>
      </c>
      <c r="K1233" s="65" t="s">
        <v>2256</v>
      </c>
      <c r="L1233" s="66">
        <v>46305</v>
      </c>
      <c r="M1233" s="65" t="s">
        <v>315</v>
      </c>
      <c r="N1233" s="65" t="s">
        <v>793</v>
      </c>
      <c r="O1233" s="65" t="s">
        <v>289</v>
      </c>
      <c r="P1233" s="66">
        <v>46305</v>
      </c>
      <c r="Q1233" s="31">
        <f t="shared" si="38"/>
        <v>761</v>
      </c>
      <c r="R1233" s="31">
        <f t="shared" si="39"/>
        <v>800</v>
      </c>
      <c r="S1233" s="29">
        <f>IF($Q1233&lt;Parâmetros!$E$19,$G1233-1,$G1233)</f>
        <v>46305</v>
      </c>
    </row>
    <row r="1234" spans="1:19" ht="15" customHeight="1" x14ac:dyDescent="0.25">
      <c r="A1234" s="116">
        <v>56256</v>
      </c>
      <c r="B1234" s="65" t="s">
        <v>49</v>
      </c>
      <c r="C1234" s="65" t="s">
        <v>75</v>
      </c>
      <c r="D1234" s="66">
        <v>46307</v>
      </c>
      <c r="E1234" s="67">
        <v>1.64</v>
      </c>
      <c r="F1234" s="65" t="s">
        <v>285</v>
      </c>
      <c r="G1234" s="66">
        <v>46305</v>
      </c>
      <c r="H1234">
        <v>40521667</v>
      </c>
      <c r="I1234">
        <v>10</v>
      </c>
      <c r="J1234" s="65" t="s">
        <v>2257</v>
      </c>
      <c r="K1234" s="65" t="s">
        <v>332</v>
      </c>
      <c r="L1234" s="66">
        <v>46305</v>
      </c>
      <c r="M1234" s="65" t="s">
        <v>357</v>
      </c>
      <c r="N1234" s="65" t="s">
        <v>793</v>
      </c>
      <c r="O1234" s="65" t="s">
        <v>289</v>
      </c>
      <c r="P1234" s="66">
        <v>46307</v>
      </c>
      <c r="Q1234" s="31">
        <f t="shared" si="38"/>
        <v>801</v>
      </c>
      <c r="R1234" s="31">
        <f t="shared" si="39"/>
        <v>900</v>
      </c>
      <c r="S1234" s="29">
        <f>IF($Q1234&lt;Parâmetros!$E$19,$G1234-1,$G1234)</f>
        <v>46305</v>
      </c>
    </row>
    <row r="1235" spans="1:19" ht="15" customHeight="1" x14ac:dyDescent="0.25">
      <c r="A1235" s="116">
        <v>56256</v>
      </c>
      <c r="B1235" s="65" t="s">
        <v>49</v>
      </c>
      <c r="C1235" s="65" t="s">
        <v>75</v>
      </c>
      <c r="D1235" s="66">
        <v>46307</v>
      </c>
      <c r="E1235" s="67">
        <v>1.66</v>
      </c>
      <c r="F1235" s="65" t="s">
        <v>285</v>
      </c>
      <c r="G1235" s="66">
        <v>46307</v>
      </c>
      <c r="H1235">
        <v>40525207</v>
      </c>
      <c r="I1235">
        <v>10</v>
      </c>
      <c r="J1235" s="65" t="s">
        <v>1623</v>
      </c>
      <c r="K1235" s="65" t="s">
        <v>1543</v>
      </c>
      <c r="L1235" s="66">
        <v>46307</v>
      </c>
      <c r="M1235" s="65" t="s">
        <v>287</v>
      </c>
      <c r="N1235">
        <v>3003575</v>
      </c>
      <c r="O1235" s="65" t="s">
        <v>289</v>
      </c>
      <c r="P1235" s="66">
        <v>46307</v>
      </c>
      <c r="Q1235" s="31">
        <f t="shared" si="38"/>
        <v>440</v>
      </c>
      <c r="R1235" s="31">
        <f t="shared" si="39"/>
        <v>540</v>
      </c>
      <c r="S1235" s="29">
        <f>IF($Q1235&lt;Parâmetros!$E$19,$G1235-1,$G1235)</f>
        <v>46307</v>
      </c>
    </row>
    <row r="1236" spans="1:19" ht="15" customHeight="1" x14ac:dyDescent="0.25">
      <c r="A1236" s="116">
        <v>56256</v>
      </c>
      <c r="B1236" s="65" t="s">
        <v>49</v>
      </c>
      <c r="C1236" s="65" t="s">
        <v>75</v>
      </c>
      <c r="D1236" s="66">
        <v>46307</v>
      </c>
      <c r="E1236" s="67">
        <v>2.4900000000000002</v>
      </c>
      <c r="F1236" s="65" t="s">
        <v>285</v>
      </c>
      <c r="G1236" s="66">
        <v>46307</v>
      </c>
      <c r="H1236">
        <v>40524373</v>
      </c>
      <c r="I1236">
        <v>10</v>
      </c>
      <c r="J1236" s="65" t="s">
        <v>2441</v>
      </c>
      <c r="K1236" s="65" t="s">
        <v>2442</v>
      </c>
      <c r="L1236" s="66">
        <v>46307</v>
      </c>
      <c r="M1236" s="65" t="s">
        <v>315</v>
      </c>
      <c r="N1236" s="65" t="s">
        <v>793</v>
      </c>
      <c r="O1236" s="65" t="s">
        <v>289</v>
      </c>
      <c r="P1236" s="66">
        <v>46307</v>
      </c>
      <c r="Q1236" s="31">
        <f t="shared" si="38"/>
        <v>541</v>
      </c>
      <c r="R1236" s="31">
        <f t="shared" si="39"/>
        <v>690</v>
      </c>
      <c r="S1236" s="29">
        <f>IF($Q1236&lt;Parâmetros!$E$19,$G1236-1,$G1236)</f>
        <v>46307</v>
      </c>
    </row>
    <row r="1237" spans="1:19" ht="15" customHeight="1" x14ac:dyDescent="0.25">
      <c r="A1237" s="116">
        <v>56256</v>
      </c>
      <c r="B1237" s="65" t="s">
        <v>49</v>
      </c>
      <c r="C1237" s="65" t="s">
        <v>75</v>
      </c>
      <c r="D1237" s="66">
        <v>46307</v>
      </c>
      <c r="E1237" s="67">
        <v>2.4700000000000002</v>
      </c>
      <c r="F1237" s="65" t="s">
        <v>285</v>
      </c>
      <c r="G1237" s="66">
        <v>46307</v>
      </c>
      <c r="H1237">
        <v>40524374</v>
      </c>
      <c r="I1237">
        <v>10</v>
      </c>
      <c r="J1237" s="65" t="s">
        <v>2443</v>
      </c>
      <c r="K1237" s="65" t="s">
        <v>2444</v>
      </c>
      <c r="L1237" s="66">
        <v>46307</v>
      </c>
      <c r="M1237" s="65" t="s">
        <v>315</v>
      </c>
      <c r="N1237" s="65" t="s">
        <v>793</v>
      </c>
      <c r="O1237" s="65" t="s">
        <v>289</v>
      </c>
      <c r="P1237" s="66">
        <v>46307</v>
      </c>
      <c r="Q1237" s="31">
        <f t="shared" si="38"/>
        <v>755</v>
      </c>
      <c r="R1237" s="31">
        <f t="shared" si="39"/>
        <v>903</v>
      </c>
      <c r="S1237" s="29">
        <f>IF($Q1237&lt;Parâmetros!$E$19,$G1237-1,$G1237)</f>
        <v>46307</v>
      </c>
    </row>
    <row r="1238" spans="1:19" ht="15" customHeight="1" x14ac:dyDescent="0.25">
      <c r="A1238" s="116">
        <v>56327</v>
      </c>
      <c r="B1238" s="65" t="s">
        <v>44</v>
      </c>
      <c r="C1238" s="65" t="s">
        <v>70</v>
      </c>
      <c r="D1238" s="66">
        <v>46301</v>
      </c>
      <c r="E1238" s="67">
        <v>2.5099999999999998</v>
      </c>
      <c r="F1238" s="65" t="s">
        <v>285</v>
      </c>
      <c r="G1238" s="66">
        <v>46300</v>
      </c>
      <c r="H1238">
        <v>40521139</v>
      </c>
      <c r="I1238">
        <v>10</v>
      </c>
      <c r="J1238" s="65" t="s">
        <v>719</v>
      </c>
      <c r="K1238" s="65" t="s">
        <v>720</v>
      </c>
      <c r="L1238" s="66">
        <v>46301</v>
      </c>
      <c r="M1238" s="65" t="s">
        <v>315</v>
      </c>
      <c r="N1238">
        <v>3009012</v>
      </c>
      <c r="O1238" s="65" t="s">
        <v>289</v>
      </c>
      <c r="P1238" s="66">
        <v>46301</v>
      </c>
      <c r="Q1238" s="31">
        <f t="shared" si="38"/>
        <v>1433</v>
      </c>
      <c r="R1238" s="31">
        <f t="shared" si="39"/>
        <v>144</v>
      </c>
      <c r="S1238" s="29">
        <f>IF($Q1238&lt;Parâmetros!$E$19,$G1238-1,$G1238)</f>
        <v>46300</v>
      </c>
    </row>
    <row r="1239" spans="1:19" ht="15" customHeight="1" x14ac:dyDescent="0.25">
      <c r="A1239" s="116">
        <v>56327</v>
      </c>
      <c r="B1239" s="65" t="s">
        <v>44</v>
      </c>
      <c r="C1239" s="65" t="s">
        <v>70</v>
      </c>
      <c r="D1239" s="66">
        <v>46301</v>
      </c>
      <c r="E1239" s="67">
        <v>1.56</v>
      </c>
      <c r="F1239" s="65" t="s">
        <v>285</v>
      </c>
      <c r="G1239" s="66">
        <v>46301</v>
      </c>
      <c r="H1239">
        <v>40521140</v>
      </c>
      <c r="I1239">
        <v>10</v>
      </c>
      <c r="J1239" s="65" t="s">
        <v>721</v>
      </c>
      <c r="K1239" s="65" t="s">
        <v>722</v>
      </c>
      <c r="L1239" s="66">
        <v>46301</v>
      </c>
      <c r="M1239" s="65" t="s">
        <v>315</v>
      </c>
      <c r="N1239">
        <v>3007100</v>
      </c>
      <c r="O1239" s="65" t="s">
        <v>289</v>
      </c>
      <c r="P1239" s="66">
        <v>46301</v>
      </c>
      <c r="Q1239" s="31">
        <f t="shared" si="38"/>
        <v>146</v>
      </c>
      <c r="R1239" s="31">
        <f t="shared" si="39"/>
        <v>240</v>
      </c>
      <c r="S1239" s="29">
        <f>IF($Q1239&lt;Parâmetros!$E$19,$G1239-1,$G1239)</f>
        <v>46300</v>
      </c>
    </row>
    <row r="1240" spans="1:19" ht="15" customHeight="1" x14ac:dyDescent="0.25">
      <c r="A1240" s="116">
        <v>56327</v>
      </c>
      <c r="B1240" s="65" t="s">
        <v>44</v>
      </c>
      <c r="C1240" s="65" t="s">
        <v>70</v>
      </c>
      <c r="D1240" s="66">
        <v>46301</v>
      </c>
      <c r="E1240" s="67">
        <v>1.9</v>
      </c>
      <c r="F1240" s="65" t="s">
        <v>285</v>
      </c>
      <c r="G1240" s="66">
        <v>46301</v>
      </c>
      <c r="H1240">
        <v>40521141</v>
      </c>
      <c r="I1240">
        <v>10</v>
      </c>
      <c r="J1240" s="65" t="s">
        <v>723</v>
      </c>
      <c r="K1240" s="65" t="s">
        <v>724</v>
      </c>
      <c r="L1240" s="66">
        <v>46301</v>
      </c>
      <c r="M1240" s="65" t="s">
        <v>315</v>
      </c>
      <c r="N1240">
        <v>3008969</v>
      </c>
      <c r="O1240" s="65" t="s">
        <v>289</v>
      </c>
      <c r="P1240" s="66">
        <v>46301</v>
      </c>
      <c r="Q1240" s="31">
        <f t="shared" si="38"/>
        <v>242</v>
      </c>
      <c r="R1240" s="31">
        <f t="shared" si="39"/>
        <v>356</v>
      </c>
      <c r="S1240" s="29">
        <f>IF($Q1240&lt;Parâmetros!$E$19,$G1240-1,$G1240)</f>
        <v>46300</v>
      </c>
    </row>
    <row r="1241" spans="1:19" ht="15" customHeight="1" x14ac:dyDescent="0.25">
      <c r="A1241" s="116">
        <v>56327</v>
      </c>
      <c r="B1241" s="65" t="s">
        <v>44</v>
      </c>
      <c r="C1241" s="65" t="s">
        <v>70</v>
      </c>
      <c r="D1241" s="66">
        <v>46301</v>
      </c>
      <c r="E1241" s="67">
        <v>0.85</v>
      </c>
      <c r="F1241" s="65" t="s">
        <v>285</v>
      </c>
      <c r="G1241" s="66">
        <v>46301</v>
      </c>
      <c r="H1241">
        <v>40521142</v>
      </c>
      <c r="I1241">
        <v>10</v>
      </c>
      <c r="J1241" s="65" t="s">
        <v>725</v>
      </c>
      <c r="K1241" s="65" t="s">
        <v>726</v>
      </c>
      <c r="L1241" s="66">
        <v>46301</v>
      </c>
      <c r="M1241" s="65" t="s">
        <v>315</v>
      </c>
      <c r="N1241">
        <v>3008970</v>
      </c>
      <c r="O1241" s="65" t="s">
        <v>289</v>
      </c>
      <c r="P1241" s="66">
        <v>46301</v>
      </c>
      <c r="Q1241" s="31">
        <f t="shared" si="38"/>
        <v>365</v>
      </c>
      <c r="R1241" s="31">
        <f t="shared" si="39"/>
        <v>417</v>
      </c>
      <c r="S1241" s="29">
        <f>IF($Q1241&lt;Parâmetros!$E$19,$G1241-1,$G1241)</f>
        <v>46300</v>
      </c>
    </row>
    <row r="1242" spans="1:19" ht="15" customHeight="1" x14ac:dyDescent="0.25">
      <c r="A1242" s="116">
        <v>56327</v>
      </c>
      <c r="B1242" s="65" t="s">
        <v>44</v>
      </c>
      <c r="C1242" s="65" t="s">
        <v>70</v>
      </c>
      <c r="D1242" s="66">
        <v>46302</v>
      </c>
      <c r="E1242" s="67">
        <v>1.8</v>
      </c>
      <c r="F1242" s="65" t="s">
        <v>285</v>
      </c>
      <c r="G1242" s="66">
        <v>46301</v>
      </c>
      <c r="H1242">
        <v>40521166</v>
      </c>
      <c r="I1242">
        <v>10</v>
      </c>
      <c r="J1242" s="65" t="s">
        <v>911</v>
      </c>
      <c r="K1242" s="65" t="s">
        <v>912</v>
      </c>
      <c r="L1242" s="66">
        <v>46302</v>
      </c>
      <c r="M1242" s="65" t="s">
        <v>315</v>
      </c>
      <c r="N1242">
        <v>3006716</v>
      </c>
      <c r="O1242" s="65" t="s">
        <v>289</v>
      </c>
      <c r="P1242" s="66">
        <v>46302</v>
      </c>
      <c r="Q1242" s="31">
        <f t="shared" si="38"/>
        <v>1423</v>
      </c>
      <c r="R1242" s="31">
        <f t="shared" si="39"/>
        <v>90</v>
      </c>
      <c r="S1242" s="29">
        <f>IF($Q1242&lt;Parâmetros!$E$19,$G1242-1,$G1242)</f>
        <v>46301</v>
      </c>
    </row>
    <row r="1243" spans="1:19" ht="15" customHeight="1" x14ac:dyDescent="0.25">
      <c r="A1243" s="116">
        <v>56327</v>
      </c>
      <c r="B1243" s="65" t="s">
        <v>44</v>
      </c>
      <c r="C1243" s="65" t="s">
        <v>70</v>
      </c>
      <c r="D1243" s="66">
        <v>46302</v>
      </c>
      <c r="E1243" s="67">
        <v>1.1000000000000001</v>
      </c>
      <c r="F1243" s="65" t="s">
        <v>285</v>
      </c>
      <c r="G1243" s="66">
        <v>46302</v>
      </c>
      <c r="H1243">
        <v>40521167</v>
      </c>
      <c r="I1243">
        <v>10</v>
      </c>
      <c r="J1243" s="65" t="s">
        <v>913</v>
      </c>
      <c r="K1243" s="65" t="s">
        <v>914</v>
      </c>
      <c r="L1243" s="66">
        <v>46302</v>
      </c>
      <c r="M1243" s="65" t="s">
        <v>315</v>
      </c>
      <c r="N1243">
        <v>3004490</v>
      </c>
      <c r="O1243" s="65" t="s">
        <v>289</v>
      </c>
      <c r="P1243" s="66">
        <v>46302</v>
      </c>
      <c r="Q1243" s="31">
        <f t="shared" si="38"/>
        <v>92</v>
      </c>
      <c r="R1243" s="31">
        <f t="shared" si="39"/>
        <v>158</v>
      </c>
      <c r="S1243" s="29">
        <f>IF($Q1243&lt;Parâmetros!$E$19,$G1243-1,$G1243)</f>
        <v>46301</v>
      </c>
    </row>
    <row r="1244" spans="1:19" ht="15" customHeight="1" x14ac:dyDescent="0.25">
      <c r="A1244" s="116">
        <v>56327</v>
      </c>
      <c r="B1244" s="65" t="s">
        <v>44</v>
      </c>
      <c r="C1244" s="65" t="s">
        <v>70</v>
      </c>
      <c r="D1244" s="66">
        <v>46302</v>
      </c>
      <c r="E1244" s="67">
        <v>0.36</v>
      </c>
      <c r="F1244" s="65" t="s">
        <v>285</v>
      </c>
      <c r="G1244" s="66">
        <v>46302</v>
      </c>
      <c r="H1244">
        <v>40521167</v>
      </c>
      <c r="I1244">
        <v>10</v>
      </c>
      <c r="J1244" s="65" t="s">
        <v>915</v>
      </c>
      <c r="K1244" s="65" t="s">
        <v>916</v>
      </c>
      <c r="L1244" s="66">
        <v>46302</v>
      </c>
      <c r="M1244" s="65" t="s">
        <v>315</v>
      </c>
      <c r="N1244">
        <v>3004490</v>
      </c>
      <c r="O1244" s="65" t="s">
        <v>289</v>
      </c>
      <c r="P1244" s="66">
        <v>46302</v>
      </c>
      <c r="Q1244" s="31">
        <f t="shared" si="38"/>
        <v>158</v>
      </c>
      <c r="R1244" s="31">
        <f t="shared" si="39"/>
        <v>180</v>
      </c>
      <c r="S1244" s="29">
        <f>IF($Q1244&lt;Parâmetros!$E$19,$G1244-1,$G1244)</f>
        <v>46301</v>
      </c>
    </row>
    <row r="1245" spans="1:19" ht="15" customHeight="1" x14ac:dyDescent="0.25">
      <c r="A1245" s="116">
        <v>56327</v>
      </c>
      <c r="B1245" s="65" t="s">
        <v>44</v>
      </c>
      <c r="C1245" s="65" t="s">
        <v>70</v>
      </c>
      <c r="D1245" s="66">
        <v>46303</v>
      </c>
      <c r="E1245" s="67">
        <v>2.41</v>
      </c>
      <c r="F1245" s="65" t="s">
        <v>285</v>
      </c>
      <c r="G1245" s="66">
        <v>46302</v>
      </c>
      <c r="H1245">
        <v>40521168</v>
      </c>
      <c r="I1245">
        <v>10</v>
      </c>
      <c r="J1245" s="65" t="s">
        <v>1139</v>
      </c>
      <c r="K1245" s="65" t="s">
        <v>1140</v>
      </c>
      <c r="L1245" s="66">
        <v>46303</v>
      </c>
      <c r="M1245" s="65" t="s">
        <v>315</v>
      </c>
      <c r="N1245">
        <v>3010797</v>
      </c>
      <c r="O1245" s="65" t="s">
        <v>289</v>
      </c>
      <c r="P1245" s="66">
        <v>46303</v>
      </c>
      <c r="Q1245" s="31">
        <f t="shared" si="38"/>
        <v>1419</v>
      </c>
      <c r="R1245" s="31">
        <f t="shared" si="39"/>
        <v>123</v>
      </c>
      <c r="S1245" s="29">
        <f>IF($Q1245&lt;Parâmetros!$E$19,$G1245-1,$G1245)</f>
        <v>46302</v>
      </c>
    </row>
    <row r="1246" spans="1:19" ht="15" customHeight="1" x14ac:dyDescent="0.25">
      <c r="A1246" s="116">
        <v>56327</v>
      </c>
      <c r="B1246" s="65" t="s">
        <v>44</v>
      </c>
      <c r="C1246" s="65" t="s">
        <v>70</v>
      </c>
      <c r="D1246" s="66">
        <v>46303</v>
      </c>
      <c r="E1246" s="67">
        <v>1.65</v>
      </c>
      <c r="F1246" s="65" t="s">
        <v>285</v>
      </c>
      <c r="G1246" s="66">
        <v>46303</v>
      </c>
      <c r="H1246">
        <v>40523387</v>
      </c>
      <c r="I1246">
        <v>10</v>
      </c>
      <c r="J1246" s="65" t="s">
        <v>1141</v>
      </c>
      <c r="K1246" s="65" t="s">
        <v>1142</v>
      </c>
      <c r="L1246" s="66">
        <v>46303</v>
      </c>
      <c r="M1246" s="65" t="s">
        <v>287</v>
      </c>
      <c r="N1246" s="65" t="s">
        <v>793</v>
      </c>
      <c r="O1246" s="65" t="s">
        <v>289</v>
      </c>
      <c r="P1246" s="66">
        <v>46303</v>
      </c>
      <c r="Q1246" s="31">
        <f t="shared" si="38"/>
        <v>125</v>
      </c>
      <c r="R1246" s="31">
        <f t="shared" si="39"/>
        <v>224</v>
      </c>
      <c r="S1246" s="29">
        <f>IF($Q1246&lt;Parâmetros!$E$19,$G1246-1,$G1246)</f>
        <v>46302</v>
      </c>
    </row>
    <row r="1247" spans="1:19" ht="15" customHeight="1" x14ac:dyDescent="0.25">
      <c r="A1247" s="116">
        <v>56327</v>
      </c>
      <c r="B1247" s="65" t="s">
        <v>44</v>
      </c>
      <c r="C1247" s="65" t="s">
        <v>70</v>
      </c>
      <c r="D1247" s="66">
        <v>46303</v>
      </c>
      <c r="E1247" s="67">
        <v>1.78</v>
      </c>
      <c r="F1247" s="65" t="s">
        <v>285</v>
      </c>
      <c r="G1247" s="66">
        <v>46303</v>
      </c>
      <c r="H1247">
        <v>40523391</v>
      </c>
      <c r="I1247">
        <v>10</v>
      </c>
      <c r="J1247" s="65" t="s">
        <v>1143</v>
      </c>
      <c r="K1247" s="65" t="s">
        <v>1144</v>
      </c>
      <c r="L1247" s="66">
        <v>46303</v>
      </c>
      <c r="M1247" s="65" t="s">
        <v>287</v>
      </c>
      <c r="N1247" s="65" t="s">
        <v>793</v>
      </c>
      <c r="O1247" s="65" t="s">
        <v>289</v>
      </c>
      <c r="P1247" s="66">
        <v>46303</v>
      </c>
      <c r="Q1247" s="31">
        <f t="shared" si="38"/>
        <v>226</v>
      </c>
      <c r="R1247" s="31">
        <f t="shared" si="39"/>
        <v>333</v>
      </c>
      <c r="S1247" s="29">
        <f>IF($Q1247&lt;Parâmetros!$E$19,$G1247-1,$G1247)</f>
        <v>46302</v>
      </c>
    </row>
    <row r="1248" spans="1:19" ht="15" customHeight="1" x14ac:dyDescent="0.25">
      <c r="A1248" s="116">
        <v>56327</v>
      </c>
      <c r="B1248" s="65" t="s">
        <v>44</v>
      </c>
      <c r="C1248" s="65" t="s">
        <v>70</v>
      </c>
      <c r="D1248" s="66">
        <v>46303</v>
      </c>
      <c r="E1248" s="67">
        <v>0.89</v>
      </c>
      <c r="F1248" s="65" t="s">
        <v>285</v>
      </c>
      <c r="G1248" s="66">
        <v>46303</v>
      </c>
      <c r="H1248">
        <v>40523389</v>
      </c>
      <c r="I1248">
        <v>10</v>
      </c>
      <c r="J1248" s="65" t="s">
        <v>1145</v>
      </c>
      <c r="K1248" s="65" t="s">
        <v>561</v>
      </c>
      <c r="L1248" s="66">
        <v>46303</v>
      </c>
      <c r="M1248" s="65" t="s">
        <v>287</v>
      </c>
      <c r="N1248" s="65" t="s">
        <v>793</v>
      </c>
      <c r="O1248" s="65" t="s">
        <v>289</v>
      </c>
      <c r="P1248" s="66">
        <v>46303</v>
      </c>
      <c r="Q1248" s="31">
        <f t="shared" si="38"/>
        <v>340</v>
      </c>
      <c r="R1248" s="31">
        <f t="shared" si="39"/>
        <v>393</v>
      </c>
      <c r="S1248" s="29">
        <f>IF($Q1248&lt;Parâmetros!$E$19,$G1248-1,$G1248)</f>
        <v>46302</v>
      </c>
    </row>
    <row r="1249" spans="1:19" ht="15" customHeight="1" x14ac:dyDescent="0.25">
      <c r="A1249" s="116">
        <v>56327</v>
      </c>
      <c r="B1249" s="65" t="s">
        <v>44</v>
      </c>
      <c r="C1249" s="65" t="s">
        <v>70</v>
      </c>
      <c r="D1249" s="66">
        <v>46304</v>
      </c>
      <c r="E1249" s="67">
        <v>2.59</v>
      </c>
      <c r="F1249" s="65" t="s">
        <v>285</v>
      </c>
      <c r="G1249" s="66">
        <v>46303</v>
      </c>
      <c r="H1249">
        <v>40521151</v>
      </c>
      <c r="I1249">
        <v>10</v>
      </c>
      <c r="J1249" s="65" t="s">
        <v>1371</v>
      </c>
      <c r="K1249" s="65" t="s">
        <v>1372</v>
      </c>
      <c r="L1249" s="66">
        <v>46304</v>
      </c>
      <c r="M1249" s="65" t="s">
        <v>315</v>
      </c>
      <c r="N1249" s="65" t="s">
        <v>793</v>
      </c>
      <c r="O1249" s="65" t="s">
        <v>289</v>
      </c>
      <c r="P1249" s="66">
        <v>46304</v>
      </c>
      <c r="Q1249" s="31">
        <f t="shared" si="38"/>
        <v>1435</v>
      </c>
      <c r="R1249" s="31">
        <f t="shared" si="39"/>
        <v>150</v>
      </c>
      <c r="S1249" s="29">
        <f>IF($Q1249&lt;Parâmetros!$E$19,$G1249-1,$G1249)</f>
        <v>46303</v>
      </c>
    </row>
    <row r="1250" spans="1:19" ht="15" customHeight="1" x14ac:dyDescent="0.25">
      <c r="A1250" s="116">
        <v>56327</v>
      </c>
      <c r="B1250" s="65" t="s">
        <v>44</v>
      </c>
      <c r="C1250" s="65" t="s">
        <v>70</v>
      </c>
      <c r="D1250" s="66">
        <v>46304</v>
      </c>
      <c r="E1250" s="67">
        <v>1.89</v>
      </c>
      <c r="F1250" s="65" t="s">
        <v>285</v>
      </c>
      <c r="G1250" s="66">
        <v>46304</v>
      </c>
      <c r="H1250">
        <v>40521169</v>
      </c>
      <c r="I1250">
        <v>10</v>
      </c>
      <c r="J1250" s="65" t="s">
        <v>1373</v>
      </c>
      <c r="K1250" s="65" t="s">
        <v>1374</v>
      </c>
      <c r="L1250" s="66">
        <v>46304</v>
      </c>
      <c r="M1250" s="65" t="s">
        <v>315</v>
      </c>
      <c r="N1250">
        <v>3004491</v>
      </c>
      <c r="O1250" s="65" t="s">
        <v>289</v>
      </c>
      <c r="P1250" s="66">
        <v>46304</v>
      </c>
      <c r="Q1250" s="31">
        <f t="shared" si="38"/>
        <v>153</v>
      </c>
      <c r="R1250" s="31">
        <f t="shared" si="39"/>
        <v>266</v>
      </c>
      <c r="S1250" s="29">
        <f>IF($Q1250&lt;Parâmetros!$E$19,$G1250-1,$G1250)</f>
        <v>46303</v>
      </c>
    </row>
    <row r="1251" spans="1:19" ht="15" customHeight="1" x14ac:dyDescent="0.25">
      <c r="A1251" s="116">
        <v>56327</v>
      </c>
      <c r="B1251" s="65" t="s">
        <v>44</v>
      </c>
      <c r="C1251" s="65" t="s">
        <v>70</v>
      </c>
      <c r="D1251" s="66">
        <v>46304</v>
      </c>
      <c r="E1251" s="67">
        <v>1.31</v>
      </c>
      <c r="F1251" s="65" t="s">
        <v>285</v>
      </c>
      <c r="G1251" s="66">
        <v>46304</v>
      </c>
      <c r="H1251">
        <v>40523388</v>
      </c>
      <c r="I1251">
        <v>10</v>
      </c>
      <c r="J1251" s="65" t="s">
        <v>1375</v>
      </c>
      <c r="K1251" s="65" t="s">
        <v>1376</v>
      </c>
      <c r="L1251" s="66">
        <v>46304</v>
      </c>
      <c r="M1251" s="65" t="s">
        <v>287</v>
      </c>
      <c r="N1251" s="65" t="s">
        <v>793</v>
      </c>
      <c r="O1251" s="65" t="s">
        <v>289</v>
      </c>
      <c r="P1251" s="66">
        <v>46304</v>
      </c>
      <c r="Q1251" s="31">
        <f t="shared" si="38"/>
        <v>267</v>
      </c>
      <c r="R1251" s="31">
        <f t="shared" si="39"/>
        <v>345</v>
      </c>
      <c r="S1251" s="29">
        <f>IF($Q1251&lt;Parâmetros!$E$19,$G1251-1,$G1251)</f>
        <v>46303</v>
      </c>
    </row>
    <row r="1252" spans="1:19" ht="15" customHeight="1" x14ac:dyDescent="0.25">
      <c r="A1252" s="116">
        <v>56327</v>
      </c>
      <c r="B1252" s="65" t="s">
        <v>44</v>
      </c>
      <c r="C1252" s="65" t="s">
        <v>70</v>
      </c>
      <c r="D1252" s="66">
        <v>46304</v>
      </c>
      <c r="E1252" s="67">
        <v>1.2</v>
      </c>
      <c r="F1252" s="65" t="s">
        <v>285</v>
      </c>
      <c r="G1252" s="66">
        <v>46304</v>
      </c>
      <c r="H1252">
        <v>40524051</v>
      </c>
      <c r="I1252">
        <v>10</v>
      </c>
      <c r="J1252" s="65" t="s">
        <v>1654</v>
      </c>
      <c r="K1252" s="65" t="s">
        <v>1655</v>
      </c>
      <c r="L1252" s="66">
        <v>46304</v>
      </c>
      <c r="M1252" s="65" t="s">
        <v>287</v>
      </c>
      <c r="N1252" s="65" t="s">
        <v>793</v>
      </c>
      <c r="O1252" s="65" t="s">
        <v>289</v>
      </c>
      <c r="P1252" s="66">
        <v>46304</v>
      </c>
      <c r="Q1252" s="31">
        <f t="shared" si="38"/>
        <v>356</v>
      </c>
      <c r="R1252" s="31">
        <f t="shared" si="39"/>
        <v>428</v>
      </c>
      <c r="S1252" s="29">
        <f>IF($Q1252&lt;Parâmetros!$E$19,$G1252-1,$G1252)</f>
        <v>46303</v>
      </c>
    </row>
    <row r="1253" spans="1:19" ht="15" customHeight="1" x14ac:dyDescent="0.25">
      <c r="A1253" s="116">
        <v>56327</v>
      </c>
      <c r="B1253" s="65" t="s">
        <v>44</v>
      </c>
      <c r="C1253" s="65" t="s">
        <v>70</v>
      </c>
      <c r="D1253" s="66">
        <v>46305</v>
      </c>
      <c r="E1253" s="67">
        <v>1.17</v>
      </c>
      <c r="F1253" s="65" t="s">
        <v>285</v>
      </c>
      <c r="G1253" s="66">
        <v>46304</v>
      </c>
      <c r="H1253">
        <v>40521170</v>
      </c>
      <c r="I1253">
        <v>10</v>
      </c>
      <c r="J1253" s="65" t="s">
        <v>1656</v>
      </c>
      <c r="K1253" s="65" t="s">
        <v>1657</v>
      </c>
      <c r="L1253" s="66">
        <v>46305</v>
      </c>
      <c r="M1253" s="65" t="s">
        <v>315</v>
      </c>
      <c r="N1253">
        <v>3004492</v>
      </c>
      <c r="O1253" s="65" t="s">
        <v>289</v>
      </c>
      <c r="P1253" s="66">
        <v>46305</v>
      </c>
      <c r="Q1253" s="31">
        <f t="shared" si="38"/>
        <v>1423</v>
      </c>
      <c r="R1253" s="31">
        <f t="shared" si="39"/>
        <v>53</v>
      </c>
      <c r="S1253" s="29">
        <f>IF($Q1253&lt;Parâmetros!$E$19,$G1253-1,$G1253)</f>
        <v>46304</v>
      </c>
    </row>
    <row r="1254" spans="1:19" ht="15" customHeight="1" x14ac:dyDescent="0.25">
      <c r="A1254" s="116">
        <v>56327</v>
      </c>
      <c r="B1254" s="65" t="s">
        <v>44</v>
      </c>
      <c r="C1254" s="65" t="s">
        <v>70</v>
      </c>
      <c r="D1254" s="66">
        <v>46305</v>
      </c>
      <c r="E1254" s="67">
        <v>1.1599999999999999</v>
      </c>
      <c r="F1254" s="65" t="s">
        <v>285</v>
      </c>
      <c r="G1254" s="66">
        <v>46305</v>
      </c>
      <c r="H1254">
        <v>40521171</v>
      </c>
      <c r="I1254">
        <v>10</v>
      </c>
      <c r="J1254" s="65" t="s">
        <v>1658</v>
      </c>
      <c r="K1254" s="65" t="s">
        <v>1659</v>
      </c>
      <c r="L1254" s="66">
        <v>46305</v>
      </c>
      <c r="M1254" s="65" t="s">
        <v>315</v>
      </c>
      <c r="N1254">
        <v>3007941</v>
      </c>
      <c r="O1254" s="65" t="s">
        <v>289</v>
      </c>
      <c r="P1254" s="66">
        <v>46305</v>
      </c>
      <c r="Q1254" s="31">
        <f t="shared" si="38"/>
        <v>54</v>
      </c>
      <c r="R1254" s="31">
        <f t="shared" si="39"/>
        <v>124</v>
      </c>
      <c r="S1254" s="29">
        <f>IF($Q1254&lt;Parâmetros!$E$19,$G1254-1,$G1254)</f>
        <v>46304</v>
      </c>
    </row>
    <row r="1255" spans="1:19" ht="15" customHeight="1" x14ac:dyDescent="0.25">
      <c r="A1255" s="116">
        <v>56327</v>
      </c>
      <c r="B1255" s="65" t="s">
        <v>44</v>
      </c>
      <c r="C1255" s="65" t="s">
        <v>70</v>
      </c>
      <c r="D1255" s="66">
        <v>46305</v>
      </c>
      <c r="E1255" s="67">
        <v>0.94</v>
      </c>
      <c r="F1255" s="65" t="s">
        <v>285</v>
      </c>
      <c r="G1255" s="66">
        <v>46305</v>
      </c>
      <c r="H1255">
        <v>40521172</v>
      </c>
      <c r="I1255">
        <v>10</v>
      </c>
      <c r="J1255" s="65" t="s">
        <v>1660</v>
      </c>
      <c r="K1255" s="65" t="s">
        <v>1661</v>
      </c>
      <c r="L1255" s="66">
        <v>46305</v>
      </c>
      <c r="M1255" s="65" t="s">
        <v>315</v>
      </c>
      <c r="N1255">
        <v>3007940</v>
      </c>
      <c r="O1255" s="65" t="s">
        <v>289</v>
      </c>
      <c r="P1255" s="66">
        <v>46305</v>
      </c>
      <c r="Q1255" s="31">
        <f t="shared" si="38"/>
        <v>125</v>
      </c>
      <c r="R1255" s="31">
        <f t="shared" si="39"/>
        <v>182</v>
      </c>
      <c r="S1255" s="29">
        <f>IF($Q1255&lt;Parâmetros!$E$19,$G1255-1,$G1255)</f>
        <v>46304</v>
      </c>
    </row>
    <row r="1256" spans="1:19" ht="15" customHeight="1" x14ac:dyDescent="0.25">
      <c r="A1256" s="116">
        <v>56327</v>
      </c>
      <c r="B1256" s="65" t="s">
        <v>44</v>
      </c>
      <c r="C1256" s="65" t="s">
        <v>70</v>
      </c>
      <c r="D1256" s="66">
        <v>46305</v>
      </c>
      <c r="E1256" s="67">
        <v>0.99</v>
      </c>
      <c r="F1256" s="65" t="s">
        <v>285</v>
      </c>
      <c r="G1256" s="66">
        <v>46305</v>
      </c>
      <c r="H1256">
        <v>40524122</v>
      </c>
      <c r="I1256">
        <v>10</v>
      </c>
      <c r="J1256" s="65" t="s">
        <v>1662</v>
      </c>
      <c r="K1256" s="65" t="s">
        <v>1663</v>
      </c>
      <c r="L1256" s="66">
        <v>46305</v>
      </c>
      <c r="M1256" s="65" t="s">
        <v>287</v>
      </c>
      <c r="N1256" s="65" t="s">
        <v>793</v>
      </c>
      <c r="O1256" s="65" t="s">
        <v>289</v>
      </c>
      <c r="P1256" s="66">
        <v>46305</v>
      </c>
      <c r="Q1256" s="31">
        <f t="shared" si="38"/>
        <v>186</v>
      </c>
      <c r="R1256" s="31">
        <f t="shared" si="39"/>
        <v>246</v>
      </c>
      <c r="S1256" s="29">
        <f>IF($Q1256&lt;Parâmetros!$E$19,$G1256-1,$G1256)</f>
        <v>46304</v>
      </c>
    </row>
    <row r="1257" spans="1:19" ht="15" customHeight="1" x14ac:dyDescent="0.25">
      <c r="A1257" s="116">
        <v>56327</v>
      </c>
      <c r="B1257" s="65" t="s">
        <v>44</v>
      </c>
      <c r="C1257" s="65" t="s">
        <v>70</v>
      </c>
      <c r="D1257" s="66">
        <v>46305</v>
      </c>
      <c r="E1257" s="67">
        <v>1.96</v>
      </c>
      <c r="F1257" s="65" t="s">
        <v>285</v>
      </c>
      <c r="G1257" s="66">
        <v>46305</v>
      </c>
      <c r="H1257">
        <v>40524123</v>
      </c>
      <c r="I1257">
        <v>10</v>
      </c>
      <c r="J1257" s="65" t="s">
        <v>1664</v>
      </c>
      <c r="K1257" s="65" t="s">
        <v>1665</v>
      </c>
      <c r="L1257" s="66">
        <v>46305</v>
      </c>
      <c r="M1257" s="65" t="s">
        <v>287</v>
      </c>
      <c r="N1257" s="65" t="s">
        <v>793</v>
      </c>
      <c r="O1257" s="65" t="s">
        <v>289</v>
      </c>
      <c r="P1257" s="66">
        <v>46305</v>
      </c>
      <c r="Q1257" s="31">
        <f t="shared" si="38"/>
        <v>254</v>
      </c>
      <c r="R1257" s="31">
        <f t="shared" si="39"/>
        <v>372</v>
      </c>
      <c r="S1257" s="29">
        <f>IF($Q1257&lt;Parâmetros!$E$19,$G1257-1,$G1257)</f>
        <v>46304</v>
      </c>
    </row>
    <row r="1258" spans="1:19" ht="15" customHeight="1" x14ac:dyDescent="0.25">
      <c r="A1258" s="116">
        <v>56327</v>
      </c>
      <c r="B1258" s="65" t="s">
        <v>44</v>
      </c>
      <c r="C1258" s="65" t="s">
        <v>70</v>
      </c>
      <c r="D1258" s="66">
        <v>46307</v>
      </c>
      <c r="E1258" s="67">
        <v>0.68</v>
      </c>
      <c r="F1258" s="65" t="s">
        <v>285</v>
      </c>
      <c r="G1258" s="66">
        <v>46306</v>
      </c>
      <c r="H1258">
        <v>40521173</v>
      </c>
      <c r="I1258">
        <v>10</v>
      </c>
      <c r="J1258" s="65" t="s">
        <v>2258</v>
      </c>
      <c r="K1258" s="65" t="s">
        <v>2259</v>
      </c>
      <c r="L1258" s="66">
        <v>46307</v>
      </c>
      <c r="M1258" s="65" t="s">
        <v>315</v>
      </c>
      <c r="N1258" s="65" t="s">
        <v>793</v>
      </c>
      <c r="O1258" s="65" t="s">
        <v>289</v>
      </c>
      <c r="P1258" s="66">
        <v>46307</v>
      </c>
      <c r="Q1258" s="31">
        <f t="shared" si="38"/>
        <v>1427</v>
      </c>
      <c r="R1258" s="31">
        <f t="shared" si="39"/>
        <v>27</v>
      </c>
      <c r="S1258" s="29">
        <f>IF($Q1258&lt;Parâmetros!$E$19,$G1258-1,$G1258)</f>
        <v>46306</v>
      </c>
    </row>
    <row r="1259" spans="1:19" ht="15" customHeight="1" x14ac:dyDescent="0.25">
      <c r="A1259" s="116">
        <v>56327</v>
      </c>
      <c r="B1259" s="65" t="s">
        <v>44</v>
      </c>
      <c r="C1259" s="65" t="s">
        <v>70</v>
      </c>
      <c r="D1259" s="66">
        <v>46307</v>
      </c>
      <c r="E1259" s="67">
        <v>0.86</v>
      </c>
      <c r="F1259" s="65" t="s">
        <v>285</v>
      </c>
      <c r="G1259" s="66">
        <v>46307</v>
      </c>
      <c r="H1259">
        <v>40521174</v>
      </c>
      <c r="I1259">
        <v>10</v>
      </c>
      <c r="J1259" s="65" t="s">
        <v>2260</v>
      </c>
      <c r="K1259" s="65" t="s">
        <v>2261</v>
      </c>
      <c r="L1259" s="66">
        <v>46307</v>
      </c>
      <c r="M1259" s="65" t="s">
        <v>315</v>
      </c>
      <c r="N1259" s="65" t="s">
        <v>793</v>
      </c>
      <c r="O1259" s="65" t="s">
        <v>289</v>
      </c>
      <c r="P1259" s="66">
        <v>46307</v>
      </c>
      <c r="Q1259" s="31">
        <f t="shared" si="38"/>
        <v>29</v>
      </c>
      <c r="R1259" s="31">
        <f t="shared" si="39"/>
        <v>80</v>
      </c>
      <c r="S1259" s="29">
        <f>IF($Q1259&lt;Parâmetros!$E$19,$G1259-1,$G1259)</f>
        <v>46306</v>
      </c>
    </row>
    <row r="1260" spans="1:19" ht="15" customHeight="1" x14ac:dyDescent="0.25">
      <c r="A1260" s="116">
        <v>56327</v>
      </c>
      <c r="B1260" s="65" t="s">
        <v>44</v>
      </c>
      <c r="C1260" s="65" t="s">
        <v>70</v>
      </c>
      <c r="D1260" s="66">
        <v>46307</v>
      </c>
      <c r="E1260" s="67">
        <v>0.31</v>
      </c>
      <c r="F1260" s="65" t="s">
        <v>285</v>
      </c>
      <c r="G1260" s="66">
        <v>46307</v>
      </c>
      <c r="H1260">
        <v>40521175</v>
      </c>
      <c r="I1260">
        <v>10</v>
      </c>
      <c r="J1260" s="65" t="s">
        <v>2262</v>
      </c>
      <c r="K1260" s="65" t="s">
        <v>2263</v>
      </c>
      <c r="L1260" s="66">
        <v>46307</v>
      </c>
      <c r="M1260" s="65" t="s">
        <v>315</v>
      </c>
      <c r="N1260" s="65" t="s">
        <v>793</v>
      </c>
      <c r="O1260" s="65" t="s">
        <v>289</v>
      </c>
      <c r="P1260" s="66">
        <v>46307</v>
      </c>
      <c r="Q1260" s="31">
        <f t="shared" si="38"/>
        <v>82</v>
      </c>
      <c r="R1260" s="31">
        <f t="shared" si="39"/>
        <v>101</v>
      </c>
      <c r="S1260" s="29">
        <f>IF($Q1260&lt;Parâmetros!$E$19,$G1260-1,$G1260)</f>
        <v>46306</v>
      </c>
    </row>
    <row r="1261" spans="1:19" ht="15" customHeight="1" x14ac:dyDescent="0.25">
      <c r="A1261" s="116">
        <v>56327</v>
      </c>
      <c r="B1261" s="65" t="s">
        <v>44</v>
      </c>
      <c r="C1261" s="65" t="s">
        <v>70</v>
      </c>
      <c r="D1261" s="66">
        <v>46307</v>
      </c>
      <c r="E1261" s="67">
        <v>0.86</v>
      </c>
      <c r="F1261" s="65" t="s">
        <v>285</v>
      </c>
      <c r="G1261" s="66">
        <v>46307</v>
      </c>
      <c r="H1261">
        <v>40521176</v>
      </c>
      <c r="I1261">
        <v>10</v>
      </c>
      <c r="J1261" s="65" t="s">
        <v>2264</v>
      </c>
      <c r="K1261" s="65" t="s">
        <v>2265</v>
      </c>
      <c r="L1261" s="66">
        <v>46307</v>
      </c>
      <c r="M1261" s="65" t="s">
        <v>315</v>
      </c>
      <c r="N1261" s="65" t="s">
        <v>793</v>
      </c>
      <c r="O1261" s="65" t="s">
        <v>289</v>
      </c>
      <c r="P1261" s="66">
        <v>46307</v>
      </c>
      <c r="Q1261" s="31">
        <f t="shared" si="38"/>
        <v>103</v>
      </c>
      <c r="R1261" s="31">
        <f t="shared" si="39"/>
        <v>155</v>
      </c>
      <c r="S1261" s="29">
        <f>IF($Q1261&lt;Parâmetros!$E$19,$G1261-1,$G1261)</f>
        <v>46306</v>
      </c>
    </row>
    <row r="1262" spans="1:19" ht="15" customHeight="1" x14ac:dyDescent="0.25">
      <c r="A1262" s="116">
        <v>56327</v>
      </c>
      <c r="B1262" s="65" t="s">
        <v>44</v>
      </c>
      <c r="C1262" s="65" t="s">
        <v>70</v>
      </c>
      <c r="D1262" s="66">
        <v>46307</v>
      </c>
      <c r="E1262" s="67">
        <v>0.45</v>
      </c>
      <c r="F1262" s="65" t="s">
        <v>285</v>
      </c>
      <c r="G1262" s="66">
        <v>46307</v>
      </c>
      <c r="H1262">
        <v>40521177</v>
      </c>
      <c r="I1262">
        <v>10</v>
      </c>
      <c r="J1262" s="65" t="s">
        <v>2266</v>
      </c>
      <c r="K1262" s="65" t="s">
        <v>2267</v>
      </c>
      <c r="L1262" s="66">
        <v>46307</v>
      </c>
      <c r="M1262" s="65" t="s">
        <v>315</v>
      </c>
      <c r="N1262" s="65" t="s">
        <v>793</v>
      </c>
      <c r="O1262" s="65" t="s">
        <v>289</v>
      </c>
      <c r="P1262" s="66">
        <v>46307</v>
      </c>
      <c r="Q1262" s="31">
        <f t="shared" si="38"/>
        <v>158</v>
      </c>
      <c r="R1262" s="31">
        <f t="shared" si="39"/>
        <v>185</v>
      </c>
      <c r="S1262" s="29">
        <f>IF($Q1262&lt;Parâmetros!$E$19,$G1262-1,$G1262)</f>
        <v>46306</v>
      </c>
    </row>
    <row r="1263" spans="1:19" ht="15" customHeight="1" x14ac:dyDescent="0.25">
      <c r="A1263" s="116">
        <v>56327</v>
      </c>
      <c r="B1263" s="65" t="s">
        <v>44</v>
      </c>
      <c r="C1263" s="65" t="s">
        <v>70</v>
      </c>
      <c r="D1263" s="66">
        <v>46307</v>
      </c>
      <c r="E1263" s="67">
        <v>0.91</v>
      </c>
      <c r="F1263" s="65" t="s">
        <v>285</v>
      </c>
      <c r="G1263" s="66">
        <v>46307</v>
      </c>
      <c r="H1263">
        <v>40521178</v>
      </c>
      <c r="I1263">
        <v>10</v>
      </c>
      <c r="J1263" s="65" t="s">
        <v>2268</v>
      </c>
      <c r="K1263" s="65" t="s">
        <v>2269</v>
      </c>
      <c r="L1263" s="66">
        <v>46307</v>
      </c>
      <c r="M1263" s="65" t="s">
        <v>315</v>
      </c>
      <c r="N1263" s="65" t="s">
        <v>793</v>
      </c>
      <c r="O1263" s="65" t="s">
        <v>289</v>
      </c>
      <c r="P1263" s="66">
        <v>46307</v>
      </c>
      <c r="Q1263" s="31">
        <f t="shared" si="38"/>
        <v>187</v>
      </c>
      <c r="R1263" s="31">
        <f t="shared" si="39"/>
        <v>242</v>
      </c>
      <c r="S1263" s="29">
        <f>IF($Q1263&lt;Parâmetros!$E$19,$G1263-1,$G1263)</f>
        <v>46306</v>
      </c>
    </row>
    <row r="1264" spans="1:19" ht="15" customHeight="1" x14ac:dyDescent="0.25">
      <c r="A1264" s="116">
        <v>56327</v>
      </c>
      <c r="B1264" s="65" t="s">
        <v>44</v>
      </c>
      <c r="C1264" s="65" t="s">
        <v>70</v>
      </c>
      <c r="D1264" s="66">
        <v>46307</v>
      </c>
      <c r="E1264" s="67">
        <v>0.93</v>
      </c>
      <c r="F1264" s="65" t="s">
        <v>285</v>
      </c>
      <c r="G1264" s="66">
        <v>46307</v>
      </c>
      <c r="H1264">
        <v>40521839</v>
      </c>
      <c r="I1264">
        <v>10</v>
      </c>
      <c r="J1264" s="65" t="s">
        <v>2270</v>
      </c>
      <c r="K1264" s="65" t="s">
        <v>2271</v>
      </c>
      <c r="L1264" s="66">
        <v>46307</v>
      </c>
      <c r="M1264" s="65" t="s">
        <v>287</v>
      </c>
      <c r="N1264" s="65" t="s">
        <v>793</v>
      </c>
      <c r="O1264" s="65" t="s">
        <v>289</v>
      </c>
      <c r="P1264" s="66">
        <v>46307</v>
      </c>
      <c r="Q1264" s="31">
        <f t="shared" si="38"/>
        <v>242</v>
      </c>
      <c r="R1264" s="31">
        <f t="shared" si="39"/>
        <v>298</v>
      </c>
      <c r="S1264" s="29">
        <f>IF($Q1264&lt;Parâmetros!$E$19,$G1264-1,$G1264)</f>
        <v>46306</v>
      </c>
    </row>
    <row r="1265" spans="1:19" ht="15" customHeight="1" x14ac:dyDescent="0.25">
      <c r="A1265" s="116">
        <v>56327</v>
      </c>
      <c r="B1265" s="65" t="s">
        <v>44</v>
      </c>
      <c r="C1265" s="65" t="s">
        <v>70</v>
      </c>
      <c r="D1265" s="66">
        <v>46307</v>
      </c>
      <c r="E1265" s="67">
        <v>0.66</v>
      </c>
      <c r="F1265" s="65" t="s">
        <v>285</v>
      </c>
      <c r="G1265" s="66">
        <v>46307</v>
      </c>
      <c r="H1265">
        <v>40521840</v>
      </c>
      <c r="I1265">
        <v>10</v>
      </c>
      <c r="J1265" s="65" t="s">
        <v>2272</v>
      </c>
      <c r="K1265" s="65" t="s">
        <v>2273</v>
      </c>
      <c r="L1265" s="66">
        <v>46307</v>
      </c>
      <c r="M1265" s="65" t="s">
        <v>287</v>
      </c>
      <c r="N1265" s="65" t="s">
        <v>793</v>
      </c>
      <c r="O1265" s="65" t="s">
        <v>289</v>
      </c>
      <c r="P1265" s="66">
        <v>46307</v>
      </c>
      <c r="Q1265" s="31">
        <f t="shared" si="38"/>
        <v>300</v>
      </c>
      <c r="R1265" s="31">
        <f t="shared" si="39"/>
        <v>339</v>
      </c>
      <c r="S1265" s="29">
        <f>IF($Q1265&lt;Parâmetros!$E$19,$G1265-1,$G1265)</f>
        <v>46306</v>
      </c>
    </row>
    <row r="1266" spans="1:19" ht="15" customHeight="1" x14ac:dyDescent="0.25">
      <c r="A1266" s="116">
        <v>56327</v>
      </c>
      <c r="B1266" s="65" t="s">
        <v>44</v>
      </c>
      <c r="C1266" s="65" t="s">
        <v>70</v>
      </c>
      <c r="D1266" s="66">
        <v>46307</v>
      </c>
      <c r="E1266" s="67">
        <v>1.27</v>
      </c>
      <c r="F1266" s="65" t="s">
        <v>285</v>
      </c>
      <c r="G1266" s="66">
        <v>46307</v>
      </c>
      <c r="H1266">
        <v>40521842</v>
      </c>
      <c r="I1266">
        <v>10</v>
      </c>
      <c r="J1266" s="65" t="s">
        <v>2274</v>
      </c>
      <c r="K1266" s="65" t="s">
        <v>2275</v>
      </c>
      <c r="L1266" s="66">
        <v>46307</v>
      </c>
      <c r="M1266" s="65" t="s">
        <v>287</v>
      </c>
      <c r="N1266" s="65" t="s">
        <v>793</v>
      </c>
      <c r="O1266" s="65" t="s">
        <v>289</v>
      </c>
      <c r="P1266" s="66">
        <v>46307</v>
      </c>
      <c r="Q1266" s="31">
        <f t="shared" si="38"/>
        <v>341</v>
      </c>
      <c r="R1266" s="31">
        <f t="shared" si="39"/>
        <v>417</v>
      </c>
      <c r="S1266" s="29">
        <f>IF($Q1266&lt;Parâmetros!$E$19,$G1266-1,$G1266)</f>
        <v>46306</v>
      </c>
    </row>
    <row r="1267" spans="1:19" ht="15" customHeight="1" x14ac:dyDescent="0.25">
      <c r="A1267" s="116">
        <v>56327</v>
      </c>
      <c r="B1267" s="65" t="s">
        <v>44</v>
      </c>
      <c r="C1267" s="65" t="s">
        <v>70</v>
      </c>
      <c r="D1267" s="66">
        <v>46308</v>
      </c>
      <c r="E1267" s="67">
        <v>1.26</v>
      </c>
      <c r="F1267" s="65" t="s">
        <v>285</v>
      </c>
      <c r="G1267" s="66">
        <v>46308</v>
      </c>
      <c r="H1267">
        <v>40523390</v>
      </c>
      <c r="I1267">
        <v>10</v>
      </c>
      <c r="J1267" s="65" t="s">
        <v>2445</v>
      </c>
      <c r="K1267" s="65" t="s">
        <v>2446</v>
      </c>
      <c r="L1267" s="66">
        <v>46308</v>
      </c>
      <c r="M1267" s="65" t="s">
        <v>287</v>
      </c>
      <c r="N1267" s="65" t="s">
        <v>793</v>
      </c>
      <c r="O1267" s="65" t="s">
        <v>289</v>
      </c>
      <c r="P1267" s="66">
        <v>46308</v>
      </c>
      <c r="Q1267" s="31">
        <f t="shared" si="38"/>
        <v>0</v>
      </c>
      <c r="R1267" s="31">
        <f t="shared" si="39"/>
        <v>76</v>
      </c>
      <c r="S1267" s="29">
        <f>IF($Q1267&lt;Parâmetros!$E$19,$G1267-1,$G1267)</f>
        <v>46307</v>
      </c>
    </row>
    <row r="1268" spans="1:19" ht="15" customHeight="1" x14ac:dyDescent="0.25">
      <c r="A1268" s="116">
        <v>56327</v>
      </c>
      <c r="B1268" s="65" t="s">
        <v>44</v>
      </c>
      <c r="C1268" s="65" t="s">
        <v>70</v>
      </c>
      <c r="D1268" s="66">
        <v>46308</v>
      </c>
      <c r="E1268" s="67">
        <v>1.92</v>
      </c>
      <c r="F1268" s="65" t="s">
        <v>285</v>
      </c>
      <c r="G1268" s="66">
        <v>46308</v>
      </c>
      <c r="H1268">
        <v>40523273</v>
      </c>
      <c r="I1268">
        <v>10</v>
      </c>
      <c r="J1268" s="65" t="s">
        <v>2447</v>
      </c>
      <c r="K1268" s="65" t="s">
        <v>2448</v>
      </c>
      <c r="L1268" s="66">
        <v>46308</v>
      </c>
      <c r="M1268" s="65" t="s">
        <v>315</v>
      </c>
      <c r="N1268">
        <v>3009752</v>
      </c>
      <c r="O1268" s="65" t="s">
        <v>289</v>
      </c>
      <c r="P1268" s="66">
        <v>46308</v>
      </c>
      <c r="Q1268" s="31">
        <f t="shared" si="38"/>
        <v>110</v>
      </c>
      <c r="R1268" s="31">
        <f t="shared" si="39"/>
        <v>226</v>
      </c>
      <c r="S1268" s="29">
        <f>IF($Q1268&lt;Parâmetros!$E$19,$G1268-1,$G1268)</f>
        <v>46307</v>
      </c>
    </row>
    <row r="1269" spans="1:19" ht="15" customHeight="1" x14ac:dyDescent="0.25">
      <c r="A1269" s="116">
        <v>56327</v>
      </c>
      <c r="B1269" s="65" t="s">
        <v>44</v>
      </c>
      <c r="C1269" s="65" t="s">
        <v>70</v>
      </c>
      <c r="D1269" s="66">
        <v>46308</v>
      </c>
      <c r="E1269" s="67">
        <v>1.44</v>
      </c>
      <c r="F1269" s="65" t="s">
        <v>285</v>
      </c>
      <c r="G1269" s="66">
        <v>46308</v>
      </c>
      <c r="H1269">
        <v>40523275</v>
      </c>
      <c r="I1269">
        <v>10</v>
      </c>
      <c r="J1269" s="65" t="s">
        <v>2449</v>
      </c>
      <c r="K1269" s="65" t="s">
        <v>2450</v>
      </c>
      <c r="L1269" s="66">
        <v>46308</v>
      </c>
      <c r="M1269" s="65" t="s">
        <v>315</v>
      </c>
      <c r="N1269">
        <v>3009012</v>
      </c>
      <c r="O1269" s="65" t="s">
        <v>289</v>
      </c>
      <c r="P1269" s="66">
        <v>46308</v>
      </c>
      <c r="Q1269" s="31">
        <f t="shared" si="38"/>
        <v>276</v>
      </c>
      <c r="R1269" s="31">
        <f t="shared" si="39"/>
        <v>362</v>
      </c>
      <c r="S1269" s="29">
        <f>IF($Q1269&lt;Parâmetros!$E$19,$G1269-1,$G1269)</f>
        <v>46307</v>
      </c>
    </row>
    <row r="1270" spans="1:19" ht="15" customHeight="1" x14ac:dyDescent="0.25">
      <c r="A1270" s="116">
        <v>56327</v>
      </c>
      <c r="B1270" s="65" t="s">
        <v>44</v>
      </c>
      <c r="C1270" s="65" t="s">
        <v>70</v>
      </c>
      <c r="D1270" s="66">
        <v>46308</v>
      </c>
      <c r="E1270" s="67">
        <v>0.97</v>
      </c>
      <c r="F1270" s="65" t="s">
        <v>285</v>
      </c>
      <c r="G1270" s="66">
        <v>46308</v>
      </c>
      <c r="H1270">
        <v>40523276</v>
      </c>
      <c r="I1270">
        <v>10</v>
      </c>
      <c r="J1270" s="65" t="s">
        <v>2451</v>
      </c>
      <c r="K1270" s="65" t="s">
        <v>2452</v>
      </c>
      <c r="L1270" s="66">
        <v>46308</v>
      </c>
      <c r="M1270" s="65" t="s">
        <v>315</v>
      </c>
      <c r="N1270">
        <v>3007100</v>
      </c>
      <c r="O1270" s="65" t="s">
        <v>289</v>
      </c>
      <c r="P1270" s="66">
        <v>46308</v>
      </c>
      <c r="Q1270" s="31">
        <f t="shared" si="38"/>
        <v>364</v>
      </c>
      <c r="R1270" s="31">
        <f t="shared" si="39"/>
        <v>422</v>
      </c>
      <c r="S1270" s="29">
        <f>IF($Q1270&lt;Parâmetros!$E$19,$G1270-1,$G1270)</f>
        <v>46307</v>
      </c>
    </row>
    <row r="1271" spans="1:19" ht="15" customHeight="1" x14ac:dyDescent="0.25">
      <c r="A1271" s="116">
        <v>56377</v>
      </c>
      <c r="B1271" s="65" t="s">
        <v>13</v>
      </c>
      <c r="C1271" s="65" t="s">
        <v>73</v>
      </c>
      <c r="D1271" s="66">
        <v>46300</v>
      </c>
      <c r="E1271" s="67">
        <v>5</v>
      </c>
      <c r="F1271" s="65" t="s">
        <v>285</v>
      </c>
      <c r="G1271" s="66">
        <v>46298</v>
      </c>
      <c r="H1271">
        <v>40514614</v>
      </c>
      <c r="I1271">
        <v>40</v>
      </c>
      <c r="J1271" s="65" t="s">
        <v>342</v>
      </c>
      <c r="K1271" s="65" t="s">
        <v>325</v>
      </c>
      <c r="L1271" s="66">
        <v>46298</v>
      </c>
      <c r="M1271" s="65" t="s">
        <v>287</v>
      </c>
      <c r="N1271" s="65" t="s">
        <v>793</v>
      </c>
      <c r="O1271" s="65" t="s">
        <v>289</v>
      </c>
      <c r="P1271" s="66">
        <v>46300</v>
      </c>
      <c r="Q1271" s="31">
        <f t="shared" si="38"/>
        <v>420</v>
      </c>
      <c r="R1271" s="31">
        <f t="shared" si="39"/>
        <v>720</v>
      </c>
      <c r="S1271" s="29">
        <f>IF($Q1271&lt;Parâmetros!$E$19,$G1271-1,$G1271)</f>
        <v>46298</v>
      </c>
    </row>
    <row r="1272" spans="1:19" ht="15" customHeight="1" x14ac:dyDescent="0.25">
      <c r="A1272" s="116">
        <v>56377</v>
      </c>
      <c r="B1272" s="65" t="s">
        <v>13</v>
      </c>
      <c r="C1272" s="65" t="s">
        <v>73</v>
      </c>
      <c r="D1272" s="66">
        <v>46300</v>
      </c>
      <c r="E1272" s="67">
        <v>2.61</v>
      </c>
      <c r="F1272" s="65" t="s">
        <v>285</v>
      </c>
      <c r="G1272" s="66">
        <v>46298</v>
      </c>
      <c r="H1272">
        <v>40514614</v>
      </c>
      <c r="I1272">
        <v>40</v>
      </c>
      <c r="J1272" s="65" t="s">
        <v>327</v>
      </c>
      <c r="K1272" s="65" t="s">
        <v>728</v>
      </c>
      <c r="L1272" s="66">
        <v>46298</v>
      </c>
      <c r="M1272" s="65" t="s">
        <v>287</v>
      </c>
      <c r="N1272" s="65" t="s">
        <v>793</v>
      </c>
      <c r="O1272" s="65" t="s">
        <v>289</v>
      </c>
      <c r="P1272" s="66">
        <v>46300</v>
      </c>
      <c r="Q1272" s="31">
        <f t="shared" si="38"/>
        <v>780</v>
      </c>
      <c r="R1272" s="31">
        <f t="shared" si="39"/>
        <v>936</v>
      </c>
      <c r="S1272" s="29">
        <f>IF($Q1272&lt;Parâmetros!$E$19,$G1272-1,$G1272)</f>
        <v>46298</v>
      </c>
    </row>
    <row r="1273" spans="1:19" ht="15" customHeight="1" x14ac:dyDescent="0.25">
      <c r="A1273" s="116">
        <v>56377</v>
      </c>
      <c r="B1273" s="65" t="s">
        <v>13</v>
      </c>
      <c r="C1273" s="65" t="s">
        <v>73</v>
      </c>
      <c r="D1273" s="66">
        <v>46301</v>
      </c>
      <c r="E1273" s="67">
        <v>5</v>
      </c>
      <c r="F1273" s="65" t="s">
        <v>285</v>
      </c>
      <c r="G1273" s="66">
        <v>46300</v>
      </c>
      <c r="H1273">
        <v>40514614</v>
      </c>
      <c r="I1273">
        <v>40</v>
      </c>
      <c r="J1273" s="65" t="s">
        <v>342</v>
      </c>
      <c r="K1273" s="65" t="s">
        <v>325</v>
      </c>
      <c r="L1273" s="66">
        <v>46300</v>
      </c>
      <c r="M1273" s="65" t="s">
        <v>287</v>
      </c>
      <c r="N1273" s="65" t="s">
        <v>793</v>
      </c>
      <c r="O1273" s="65" t="s">
        <v>289</v>
      </c>
      <c r="P1273" s="66">
        <v>46301</v>
      </c>
      <c r="Q1273" s="31">
        <f t="shared" si="38"/>
        <v>420</v>
      </c>
      <c r="R1273" s="31">
        <f t="shared" si="39"/>
        <v>720</v>
      </c>
      <c r="S1273" s="29">
        <f>IF($Q1273&lt;Parâmetros!$E$19,$G1273-1,$G1273)</f>
        <v>46300</v>
      </c>
    </row>
    <row r="1274" spans="1:19" ht="15" customHeight="1" x14ac:dyDescent="0.25">
      <c r="A1274" s="116">
        <v>56377</v>
      </c>
      <c r="B1274" s="65" t="s">
        <v>13</v>
      </c>
      <c r="C1274" s="65" t="s">
        <v>73</v>
      </c>
      <c r="D1274" s="66">
        <v>46301</v>
      </c>
      <c r="E1274" s="67">
        <v>3.82</v>
      </c>
      <c r="F1274" s="65" t="s">
        <v>285</v>
      </c>
      <c r="G1274" s="66">
        <v>46300</v>
      </c>
      <c r="H1274">
        <v>40514614</v>
      </c>
      <c r="I1274">
        <v>40</v>
      </c>
      <c r="J1274" s="65" t="s">
        <v>327</v>
      </c>
      <c r="K1274" s="65" t="s">
        <v>608</v>
      </c>
      <c r="L1274" s="66">
        <v>46300</v>
      </c>
      <c r="M1274" s="65" t="s">
        <v>287</v>
      </c>
      <c r="N1274" s="65" t="s">
        <v>793</v>
      </c>
      <c r="O1274" s="65" t="s">
        <v>289</v>
      </c>
      <c r="P1274" s="66">
        <v>46301</v>
      </c>
      <c r="Q1274" s="31">
        <f t="shared" si="38"/>
        <v>780</v>
      </c>
      <c r="R1274" s="31">
        <f t="shared" si="39"/>
        <v>1009</v>
      </c>
      <c r="S1274" s="29">
        <f>IF($Q1274&lt;Parâmetros!$E$19,$G1274-1,$G1274)</f>
        <v>46300</v>
      </c>
    </row>
    <row r="1275" spans="1:19" ht="15" customHeight="1" x14ac:dyDescent="0.25">
      <c r="A1275" s="116">
        <v>56377</v>
      </c>
      <c r="B1275" s="65" t="s">
        <v>13</v>
      </c>
      <c r="C1275" s="65" t="s">
        <v>73</v>
      </c>
      <c r="D1275" s="66">
        <v>46301</v>
      </c>
      <c r="E1275" s="67">
        <v>5</v>
      </c>
      <c r="F1275" s="65" t="s">
        <v>285</v>
      </c>
      <c r="G1275" s="66">
        <v>46301</v>
      </c>
      <c r="H1275">
        <v>40514614</v>
      </c>
      <c r="I1275">
        <v>40</v>
      </c>
      <c r="J1275" s="65" t="s">
        <v>342</v>
      </c>
      <c r="K1275" s="65" t="s">
        <v>325</v>
      </c>
      <c r="L1275" s="66">
        <v>46301</v>
      </c>
      <c r="M1275" s="65" t="s">
        <v>287</v>
      </c>
      <c r="N1275" s="65" t="s">
        <v>793</v>
      </c>
      <c r="O1275" s="65" t="s">
        <v>289</v>
      </c>
      <c r="P1275" s="66">
        <v>46301</v>
      </c>
      <c r="Q1275" s="31">
        <f t="shared" si="38"/>
        <v>420</v>
      </c>
      <c r="R1275" s="31">
        <f t="shared" si="39"/>
        <v>720</v>
      </c>
      <c r="S1275" s="29">
        <f>IF($Q1275&lt;Parâmetros!$E$19,$G1275-1,$G1275)</f>
        <v>46301</v>
      </c>
    </row>
    <row r="1276" spans="1:19" ht="15" customHeight="1" x14ac:dyDescent="0.25">
      <c r="A1276" s="116">
        <v>56377</v>
      </c>
      <c r="B1276" s="65" t="s">
        <v>13</v>
      </c>
      <c r="C1276" s="65" t="s">
        <v>73</v>
      </c>
      <c r="D1276" s="66">
        <v>46303</v>
      </c>
      <c r="E1276" s="67">
        <v>3.82</v>
      </c>
      <c r="F1276" s="65" t="s">
        <v>285</v>
      </c>
      <c r="G1276" s="66">
        <v>46301</v>
      </c>
      <c r="H1276">
        <v>40514614</v>
      </c>
      <c r="I1276">
        <v>40</v>
      </c>
      <c r="J1276" s="65" t="s">
        <v>327</v>
      </c>
      <c r="K1276" s="65" t="s">
        <v>608</v>
      </c>
      <c r="L1276" s="66">
        <v>46301</v>
      </c>
      <c r="M1276" s="65" t="s">
        <v>287</v>
      </c>
      <c r="N1276" s="65" t="s">
        <v>793</v>
      </c>
      <c r="O1276" s="65" t="s">
        <v>289</v>
      </c>
      <c r="P1276" s="66">
        <v>46303</v>
      </c>
      <c r="Q1276" s="31">
        <f t="shared" si="38"/>
        <v>780</v>
      </c>
      <c r="R1276" s="31">
        <f t="shared" si="39"/>
        <v>1009</v>
      </c>
      <c r="S1276" s="29">
        <f>IF($Q1276&lt;Parâmetros!$E$19,$G1276-1,$G1276)</f>
        <v>46301</v>
      </c>
    </row>
    <row r="1277" spans="1:19" ht="15" customHeight="1" x14ac:dyDescent="0.25">
      <c r="A1277" s="116">
        <v>56377</v>
      </c>
      <c r="B1277" s="65" t="s">
        <v>13</v>
      </c>
      <c r="C1277" s="65" t="s">
        <v>73</v>
      </c>
      <c r="D1277" s="66">
        <v>46303</v>
      </c>
      <c r="E1277" s="67">
        <v>3.81</v>
      </c>
      <c r="F1277" s="65" t="s">
        <v>285</v>
      </c>
      <c r="G1277" s="66">
        <v>46301</v>
      </c>
      <c r="H1277">
        <v>40514614</v>
      </c>
      <c r="I1277">
        <v>40</v>
      </c>
      <c r="J1277" s="65" t="s">
        <v>327</v>
      </c>
      <c r="K1277" s="65" t="s">
        <v>1377</v>
      </c>
      <c r="L1277" s="66">
        <v>46301</v>
      </c>
      <c r="M1277" s="65" t="s">
        <v>287</v>
      </c>
      <c r="N1277" s="65" t="s">
        <v>793</v>
      </c>
      <c r="O1277" s="65" t="s">
        <v>289</v>
      </c>
      <c r="P1277" s="66">
        <v>46303</v>
      </c>
      <c r="Q1277" s="31">
        <f t="shared" si="38"/>
        <v>780</v>
      </c>
      <c r="R1277" s="31">
        <f t="shared" si="39"/>
        <v>1008</v>
      </c>
      <c r="S1277" s="29">
        <f>IF($Q1277&lt;Parâmetros!$E$19,$G1277-1,$G1277)</f>
        <v>46301</v>
      </c>
    </row>
    <row r="1278" spans="1:19" ht="15" customHeight="1" x14ac:dyDescent="0.25">
      <c r="A1278" s="116">
        <v>56377</v>
      </c>
      <c r="B1278" s="65" t="s">
        <v>13</v>
      </c>
      <c r="C1278" s="65" t="s">
        <v>73</v>
      </c>
      <c r="D1278" s="66">
        <v>46303</v>
      </c>
      <c r="E1278" s="67">
        <v>-3.82</v>
      </c>
      <c r="F1278" s="65" t="s">
        <v>285</v>
      </c>
      <c r="G1278" s="66">
        <v>46301</v>
      </c>
      <c r="H1278">
        <v>40514614</v>
      </c>
      <c r="I1278">
        <v>40</v>
      </c>
      <c r="J1278" s="65" t="s">
        <v>327</v>
      </c>
      <c r="K1278" s="65" t="s">
        <v>608</v>
      </c>
      <c r="L1278" s="66">
        <v>46301</v>
      </c>
      <c r="M1278" s="65" t="s">
        <v>287</v>
      </c>
      <c r="N1278" s="65" t="s">
        <v>793</v>
      </c>
      <c r="O1278" s="65" t="s">
        <v>289</v>
      </c>
      <c r="P1278" s="66">
        <v>46303</v>
      </c>
      <c r="Q1278" s="31">
        <f t="shared" si="38"/>
        <v>780</v>
      </c>
      <c r="R1278" s="31">
        <f t="shared" si="39"/>
        <v>1009</v>
      </c>
      <c r="S1278" s="29">
        <f>IF($Q1278&lt;Parâmetros!$E$19,$G1278-1,$G1278)</f>
        <v>46301</v>
      </c>
    </row>
    <row r="1279" spans="1:19" ht="15" customHeight="1" x14ac:dyDescent="0.25">
      <c r="A1279" s="116">
        <v>56377</v>
      </c>
      <c r="B1279" s="65" t="s">
        <v>13</v>
      </c>
      <c r="C1279" s="65" t="s">
        <v>73</v>
      </c>
      <c r="D1279" s="66">
        <v>46303</v>
      </c>
      <c r="E1279" s="67">
        <v>5</v>
      </c>
      <c r="F1279" s="65" t="s">
        <v>285</v>
      </c>
      <c r="G1279" s="66">
        <v>46303</v>
      </c>
      <c r="H1279">
        <v>40514614</v>
      </c>
      <c r="I1279">
        <v>40</v>
      </c>
      <c r="J1279" s="65" t="s">
        <v>342</v>
      </c>
      <c r="K1279" s="65" t="s">
        <v>325</v>
      </c>
      <c r="L1279" s="66">
        <v>46303</v>
      </c>
      <c r="M1279" s="65" t="s">
        <v>287</v>
      </c>
      <c r="N1279" s="65" t="s">
        <v>793</v>
      </c>
      <c r="O1279" s="65" t="s">
        <v>289</v>
      </c>
      <c r="P1279" s="66">
        <v>46303</v>
      </c>
      <c r="Q1279" s="31">
        <f t="shared" si="38"/>
        <v>420</v>
      </c>
      <c r="R1279" s="31">
        <f t="shared" si="39"/>
        <v>720</v>
      </c>
      <c r="S1279" s="29">
        <f>IF($Q1279&lt;Parâmetros!$E$19,$G1279-1,$G1279)</f>
        <v>46303</v>
      </c>
    </row>
    <row r="1280" spans="1:19" ht="15" customHeight="1" x14ac:dyDescent="0.25">
      <c r="A1280" s="116">
        <v>56377</v>
      </c>
      <c r="B1280" s="65" t="s">
        <v>13</v>
      </c>
      <c r="C1280" s="65" t="s">
        <v>73</v>
      </c>
      <c r="D1280" s="66">
        <v>46305</v>
      </c>
      <c r="E1280" s="67">
        <v>3.8</v>
      </c>
      <c r="F1280" s="65" t="s">
        <v>285</v>
      </c>
      <c r="G1280" s="66">
        <v>46303</v>
      </c>
      <c r="H1280">
        <v>40514614</v>
      </c>
      <c r="I1280">
        <v>40</v>
      </c>
      <c r="J1280" s="65" t="s">
        <v>327</v>
      </c>
      <c r="K1280" s="65" t="s">
        <v>2276</v>
      </c>
      <c r="L1280" s="66">
        <v>46303</v>
      </c>
      <c r="M1280" s="65" t="s">
        <v>287</v>
      </c>
      <c r="N1280" s="65" t="s">
        <v>793</v>
      </c>
      <c r="O1280" s="65" t="s">
        <v>289</v>
      </c>
      <c r="P1280" s="66">
        <v>46305</v>
      </c>
      <c r="Q1280" s="31">
        <f t="shared" ref="Q1280:Q1343" si="40">IFERROR(VALUE(LEFT($J1280,2))*60+VALUE(MID($J1280,4,2)),9999)</f>
        <v>780</v>
      </c>
      <c r="R1280" s="31">
        <f t="shared" ref="R1280:R1343" si="41">IFERROR(VALUE(LEFT($K1280,2))*60+VALUE(MID($K1280,4,2)),"")</f>
        <v>1008</v>
      </c>
      <c r="S1280" s="29">
        <f>IF($Q1280&lt;Parâmetros!$E$19,$G1280-1,$G1280)</f>
        <v>46303</v>
      </c>
    </row>
    <row r="1281" spans="1:19" ht="15" customHeight="1" x14ac:dyDescent="0.25">
      <c r="A1281" s="116">
        <v>56377</v>
      </c>
      <c r="B1281" s="65" t="s">
        <v>13</v>
      </c>
      <c r="C1281" s="65" t="s">
        <v>73</v>
      </c>
      <c r="D1281" s="66">
        <v>46305</v>
      </c>
      <c r="E1281" s="67">
        <v>5</v>
      </c>
      <c r="F1281" s="65" t="s">
        <v>285</v>
      </c>
      <c r="G1281" s="66">
        <v>46304</v>
      </c>
      <c r="H1281">
        <v>40514614</v>
      </c>
      <c r="I1281">
        <v>40</v>
      </c>
      <c r="J1281" s="65" t="s">
        <v>342</v>
      </c>
      <c r="K1281" s="65" t="s">
        <v>325</v>
      </c>
      <c r="L1281" s="66">
        <v>46304</v>
      </c>
      <c r="M1281" s="65" t="s">
        <v>287</v>
      </c>
      <c r="N1281" s="65" t="s">
        <v>793</v>
      </c>
      <c r="O1281" s="65" t="s">
        <v>289</v>
      </c>
      <c r="P1281" s="66">
        <v>46305</v>
      </c>
      <c r="Q1281" s="31">
        <f t="shared" si="40"/>
        <v>420</v>
      </c>
      <c r="R1281" s="31">
        <f t="shared" si="41"/>
        <v>720</v>
      </c>
      <c r="S1281" s="29">
        <f>IF($Q1281&lt;Parâmetros!$E$19,$G1281-1,$G1281)</f>
        <v>46304</v>
      </c>
    </row>
    <row r="1282" spans="1:19" ht="15" customHeight="1" x14ac:dyDescent="0.25">
      <c r="A1282" s="116">
        <v>56377</v>
      </c>
      <c r="B1282" s="65" t="s">
        <v>13</v>
      </c>
      <c r="C1282" s="65" t="s">
        <v>73</v>
      </c>
      <c r="D1282" s="66">
        <v>46305</v>
      </c>
      <c r="E1282" s="67">
        <v>3.83</v>
      </c>
      <c r="F1282" s="65" t="s">
        <v>285</v>
      </c>
      <c r="G1282" s="66">
        <v>46304</v>
      </c>
      <c r="H1282">
        <v>40514614</v>
      </c>
      <c r="I1282">
        <v>40</v>
      </c>
      <c r="J1282" s="65" t="s">
        <v>327</v>
      </c>
      <c r="K1282" s="65" t="s">
        <v>2277</v>
      </c>
      <c r="L1282" s="66">
        <v>46304</v>
      </c>
      <c r="M1282" s="65" t="s">
        <v>287</v>
      </c>
      <c r="N1282" s="65" t="s">
        <v>793</v>
      </c>
      <c r="O1282" s="65" t="s">
        <v>289</v>
      </c>
      <c r="P1282" s="66">
        <v>46305</v>
      </c>
      <c r="Q1282" s="31">
        <f t="shared" si="40"/>
        <v>780</v>
      </c>
      <c r="R1282" s="31">
        <f t="shared" si="41"/>
        <v>1009</v>
      </c>
      <c r="S1282" s="29">
        <f>IF($Q1282&lt;Parâmetros!$E$19,$G1282-1,$G1282)</f>
        <v>46304</v>
      </c>
    </row>
    <row r="1283" spans="1:19" ht="15" customHeight="1" x14ac:dyDescent="0.25">
      <c r="A1283" s="116">
        <v>56377</v>
      </c>
      <c r="B1283" s="65" t="s">
        <v>13</v>
      </c>
      <c r="C1283" s="65" t="s">
        <v>73</v>
      </c>
      <c r="D1283" s="66">
        <v>46305</v>
      </c>
      <c r="E1283" s="67">
        <v>5</v>
      </c>
      <c r="F1283" s="65" t="s">
        <v>285</v>
      </c>
      <c r="G1283" s="66">
        <v>46305</v>
      </c>
      <c r="H1283">
        <v>40514614</v>
      </c>
      <c r="I1283">
        <v>40</v>
      </c>
      <c r="J1283" s="65" t="s">
        <v>342</v>
      </c>
      <c r="K1283" s="65" t="s">
        <v>325</v>
      </c>
      <c r="L1283" s="66">
        <v>46305</v>
      </c>
      <c r="M1283" s="65" t="s">
        <v>287</v>
      </c>
      <c r="N1283" s="65" t="s">
        <v>793</v>
      </c>
      <c r="O1283" s="65" t="s">
        <v>289</v>
      </c>
      <c r="P1283" s="66">
        <v>46305</v>
      </c>
      <c r="Q1283" s="31">
        <f t="shared" si="40"/>
        <v>420</v>
      </c>
      <c r="R1283" s="31">
        <f t="shared" si="41"/>
        <v>720</v>
      </c>
      <c r="S1283" s="29">
        <f>IF($Q1283&lt;Parâmetros!$E$19,$G1283-1,$G1283)</f>
        <v>46305</v>
      </c>
    </row>
    <row r="1284" spans="1:19" ht="15" customHeight="1" x14ac:dyDescent="0.25">
      <c r="A1284" s="116">
        <v>56377</v>
      </c>
      <c r="B1284" s="65" t="s">
        <v>13</v>
      </c>
      <c r="C1284" s="65" t="s">
        <v>73</v>
      </c>
      <c r="D1284" s="66">
        <v>46307</v>
      </c>
      <c r="E1284" s="67">
        <v>5</v>
      </c>
      <c r="F1284" s="65" t="s">
        <v>285</v>
      </c>
      <c r="G1284" s="66">
        <v>46307</v>
      </c>
      <c r="H1284">
        <v>40514614</v>
      </c>
      <c r="I1284">
        <v>50</v>
      </c>
      <c r="J1284" s="65" t="s">
        <v>342</v>
      </c>
      <c r="K1284" s="65" t="s">
        <v>325</v>
      </c>
      <c r="L1284" s="66">
        <v>46307</v>
      </c>
      <c r="M1284" s="65" t="s">
        <v>287</v>
      </c>
      <c r="N1284" s="65" t="s">
        <v>793</v>
      </c>
      <c r="O1284" s="65" t="s">
        <v>289</v>
      </c>
      <c r="P1284" s="66">
        <v>46307</v>
      </c>
      <c r="Q1284" s="31">
        <f t="shared" si="40"/>
        <v>420</v>
      </c>
      <c r="R1284" s="31">
        <f t="shared" si="41"/>
        <v>720</v>
      </c>
      <c r="S1284" s="29">
        <f>IF($Q1284&lt;Parâmetros!$E$19,$G1284-1,$G1284)</f>
        <v>46307</v>
      </c>
    </row>
    <row r="1285" spans="1:19" ht="15" customHeight="1" x14ac:dyDescent="0.25">
      <c r="A1285" s="116">
        <v>56377</v>
      </c>
      <c r="B1285" s="65" t="s">
        <v>13</v>
      </c>
      <c r="C1285" s="65" t="s">
        <v>73</v>
      </c>
      <c r="D1285" s="66">
        <v>46308</v>
      </c>
      <c r="E1285" s="67">
        <v>2.33</v>
      </c>
      <c r="F1285" s="65" t="s">
        <v>285</v>
      </c>
      <c r="G1285" s="66">
        <v>46307</v>
      </c>
      <c r="H1285">
        <v>40514614</v>
      </c>
      <c r="I1285">
        <v>50</v>
      </c>
      <c r="J1285" s="65" t="s">
        <v>327</v>
      </c>
      <c r="K1285" s="65" t="s">
        <v>338</v>
      </c>
      <c r="L1285" s="66">
        <v>46307</v>
      </c>
      <c r="M1285" s="65" t="s">
        <v>287</v>
      </c>
      <c r="N1285" s="65" t="s">
        <v>793</v>
      </c>
      <c r="O1285" s="65" t="s">
        <v>289</v>
      </c>
      <c r="P1285" s="66">
        <v>46308</v>
      </c>
      <c r="Q1285" s="31">
        <f t="shared" si="40"/>
        <v>780</v>
      </c>
      <c r="R1285" s="31">
        <f t="shared" si="41"/>
        <v>920</v>
      </c>
      <c r="S1285" s="29">
        <f>IF($Q1285&lt;Parâmetros!$E$19,$G1285-1,$G1285)</f>
        <v>46307</v>
      </c>
    </row>
    <row r="1286" spans="1:19" ht="15" customHeight="1" x14ac:dyDescent="0.25">
      <c r="A1286" s="116">
        <v>56784</v>
      </c>
      <c r="B1286" s="65" t="s">
        <v>66</v>
      </c>
      <c r="C1286" s="65" t="s">
        <v>79</v>
      </c>
      <c r="D1286" s="66">
        <v>46300</v>
      </c>
      <c r="E1286" s="67">
        <v>6.82</v>
      </c>
      <c r="F1286" s="65" t="s">
        <v>285</v>
      </c>
      <c r="G1286" s="66">
        <v>46300</v>
      </c>
      <c r="H1286">
        <v>40521046</v>
      </c>
      <c r="I1286">
        <v>40</v>
      </c>
      <c r="J1286" s="65" t="s">
        <v>730</v>
      </c>
      <c r="K1286" s="65" t="s">
        <v>731</v>
      </c>
      <c r="L1286" s="66">
        <v>46300</v>
      </c>
      <c r="M1286" s="65" t="s">
        <v>287</v>
      </c>
      <c r="N1286" s="65" t="s">
        <v>793</v>
      </c>
      <c r="O1286" s="65" t="s">
        <v>289</v>
      </c>
      <c r="P1286" s="66">
        <v>46300</v>
      </c>
      <c r="Q1286" s="31">
        <f t="shared" si="40"/>
        <v>0</v>
      </c>
      <c r="R1286" s="31">
        <f t="shared" si="41"/>
        <v>409</v>
      </c>
      <c r="S1286" s="29">
        <f>IF($Q1286&lt;Parâmetros!$E$19,$G1286-1,$G1286)</f>
        <v>46299</v>
      </c>
    </row>
    <row r="1287" spans="1:19" ht="15" customHeight="1" x14ac:dyDescent="0.25">
      <c r="A1287" s="116">
        <v>56784</v>
      </c>
      <c r="B1287" s="65" t="s">
        <v>66</v>
      </c>
      <c r="C1287" s="65" t="s">
        <v>79</v>
      </c>
      <c r="D1287" s="66">
        <v>46301</v>
      </c>
      <c r="E1287" s="67">
        <v>2.15</v>
      </c>
      <c r="F1287" s="65" t="s">
        <v>285</v>
      </c>
      <c r="G1287" s="66">
        <v>46301</v>
      </c>
      <c r="H1287">
        <v>40516841</v>
      </c>
      <c r="I1287">
        <v>20</v>
      </c>
      <c r="J1287" s="65" t="s">
        <v>729</v>
      </c>
      <c r="K1287" s="65" t="s">
        <v>732</v>
      </c>
      <c r="L1287" s="66">
        <v>46301</v>
      </c>
      <c r="M1287" s="65" t="s">
        <v>287</v>
      </c>
      <c r="N1287" s="65" t="s">
        <v>793</v>
      </c>
      <c r="O1287" s="65" t="s">
        <v>289</v>
      </c>
      <c r="P1287" s="66">
        <v>46301</v>
      </c>
      <c r="Q1287" s="31">
        <f t="shared" si="40"/>
        <v>0</v>
      </c>
      <c r="R1287" s="31">
        <f t="shared" si="41"/>
        <v>129</v>
      </c>
      <c r="S1287" s="29">
        <f>IF($Q1287&lt;Parâmetros!$E$19,$G1287-1,$G1287)</f>
        <v>46300</v>
      </c>
    </row>
    <row r="1288" spans="1:19" ht="15" customHeight="1" x14ac:dyDescent="0.25">
      <c r="A1288" s="116">
        <v>56784</v>
      </c>
      <c r="B1288" s="65" t="s">
        <v>66</v>
      </c>
      <c r="C1288" s="65" t="s">
        <v>79</v>
      </c>
      <c r="D1288" s="66">
        <v>46301</v>
      </c>
      <c r="E1288" s="67">
        <v>4.6399999999999997</v>
      </c>
      <c r="F1288" s="65" t="s">
        <v>285</v>
      </c>
      <c r="G1288" s="66">
        <v>46301</v>
      </c>
      <c r="H1288">
        <v>40521046</v>
      </c>
      <c r="I1288">
        <v>40</v>
      </c>
      <c r="J1288" s="65" t="s">
        <v>733</v>
      </c>
      <c r="K1288" s="65" t="s">
        <v>734</v>
      </c>
      <c r="L1288" s="66">
        <v>46301</v>
      </c>
      <c r="M1288" s="65" t="s">
        <v>287</v>
      </c>
      <c r="N1288" s="65" t="s">
        <v>793</v>
      </c>
      <c r="O1288" s="65" t="s">
        <v>289</v>
      </c>
      <c r="P1288" s="66">
        <v>46301</v>
      </c>
      <c r="Q1288" s="31">
        <f t="shared" si="40"/>
        <v>130</v>
      </c>
      <c r="R1288" s="31">
        <f t="shared" si="41"/>
        <v>409</v>
      </c>
      <c r="S1288" s="29">
        <f>IF($Q1288&lt;Parâmetros!$E$19,$G1288-1,$G1288)</f>
        <v>46300</v>
      </c>
    </row>
    <row r="1289" spans="1:19" ht="15" customHeight="1" x14ac:dyDescent="0.25">
      <c r="A1289" s="116">
        <v>56784</v>
      </c>
      <c r="B1289" s="65" t="s">
        <v>66</v>
      </c>
      <c r="C1289" s="65" t="s">
        <v>79</v>
      </c>
      <c r="D1289" s="66">
        <v>46302</v>
      </c>
      <c r="E1289" s="67">
        <v>6.77</v>
      </c>
      <c r="F1289" s="65" t="s">
        <v>285</v>
      </c>
      <c r="G1289" s="66">
        <v>46302</v>
      </c>
      <c r="H1289">
        <v>40515467</v>
      </c>
      <c r="I1289">
        <v>20</v>
      </c>
      <c r="J1289" s="65" t="s">
        <v>412</v>
      </c>
      <c r="K1289" s="65" t="s">
        <v>438</v>
      </c>
      <c r="L1289" s="66">
        <v>46302</v>
      </c>
      <c r="M1289" s="65" t="s">
        <v>287</v>
      </c>
      <c r="N1289" s="65" t="s">
        <v>793</v>
      </c>
      <c r="O1289" s="65" t="s">
        <v>289</v>
      </c>
      <c r="P1289" s="66">
        <v>46302</v>
      </c>
      <c r="Q1289" s="31">
        <f t="shared" si="40"/>
        <v>0</v>
      </c>
      <c r="R1289" s="31">
        <f t="shared" si="41"/>
        <v>406</v>
      </c>
      <c r="S1289" s="29">
        <f>IF($Q1289&lt;Parâmetros!$E$19,$G1289-1,$G1289)</f>
        <v>46301</v>
      </c>
    </row>
    <row r="1290" spans="1:19" ht="15" customHeight="1" x14ac:dyDescent="0.25">
      <c r="A1290" s="116">
        <v>56784</v>
      </c>
      <c r="B1290" s="65" t="s">
        <v>66</v>
      </c>
      <c r="C1290" s="65" t="s">
        <v>79</v>
      </c>
      <c r="D1290" s="66">
        <v>46304</v>
      </c>
      <c r="E1290" s="67">
        <v>6.54</v>
      </c>
      <c r="F1290" s="65" t="s">
        <v>285</v>
      </c>
      <c r="G1290" s="66">
        <v>46304</v>
      </c>
      <c r="H1290">
        <v>40523246</v>
      </c>
      <c r="I1290">
        <v>20</v>
      </c>
      <c r="J1290" s="65" t="s">
        <v>1378</v>
      </c>
      <c r="K1290" s="65" t="s">
        <v>1379</v>
      </c>
      <c r="L1290" s="66">
        <v>46304</v>
      </c>
      <c r="M1290" s="65" t="s">
        <v>287</v>
      </c>
      <c r="N1290" s="65" t="s">
        <v>793</v>
      </c>
      <c r="O1290" s="65" t="s">
        <v>289</v>
      </c>
      <c r="P1290" s="66">
        <v>46304</v>
      </c>
      <c r="Q1290" s="31">
        <f t="shared" si="40"/>
        <v>2</v>
      </c>
      <c r="R1290" s="31">
        <f t="shared" si="41"/>
        <v>394</v>
      </c>
      <c r="S1290" s="29">
        <f>IF($Q1290&lt;Parâmetros!$E$19,$G1290-1,$G1290)</f>
        <v>46303</v>
      </c>
    </row>
    <row r="1291" spans="1:19" ht="15" customHeight="1" x14ac:dyDescent="0.25">
      <c r="A1291" s="116">
        <v>56784</v>
      </c>
      <c r="B1291" s="65" t="s">
        <v>66</v>
      </c>
      <c r="C1291" s="65" t="s">
        <v>79</v>
      </c>
      <c r="D1291" s="66">
        <v>46305</v>
      </c>
      <c r="E1291" s="67">
        <v>6.57</v>
      </c>
      <c r="F1291" s="65" t="s">
        <v>285</v>
      </c>
      <c r="G1291" s="66">
        <v>46305</v>
      </c>
      <c r="H1291">
        <v>40522900</v>
      </c>
      <c r="I1291">
        <v>20</v>
      </c>
      <c r="J1291" s="65" t="s">
        <v>1666</v>
      </c>
      <c r="K1291" s="65" t="s">
        <v>1667</v>
      </c>
      <c r="L1291" s="66">
        <v>46305</v>
      </c>
      <c r="M1291" s="65" t="s">
        <v>287</v>
      </c>
      <c r="N1291" s="65" t="s">
        <v>793</v>
      </c>
      <c r="O1291" s="65" t="s">
        <v>289</v>
      </c>
      <c r="P1291" s="66">
        <v>46305</v>
      </c>
      <c r="Q1291" s="31">
        <f t="shared" si="40"/>
        <v>3</v>
      </c>
      <c r="R1291" s="31">
        <f t="shared" si="41"/>
        <v>397</v>
      </c>
      <c r="S1291" s="29">
        <f>IF($Q1291&lt;Parâmetros!$E$19,$G1291-1,$G1291)</f>
        <v>46304</v>
      </c>
    </row>
    <row r="1292" spans="1:19" ht="15" customHeight="1" x14ac:dyDescent="0.25">
      <c r="A1292" s="116">
        <v>56784</v>
      </c>
      <c r="B1292" s="65" t="s">
        <v>66</v>
      </c>
      <c r="C1292" s="65" t="s">
        <v>79</v>
      </c>
      <c r="D1292" s="66">
        <v>46306</v>
      </c>
      <c r="E1292" s="67">
        <v>6.55</v>
      </c>
      <c r="F1292" s="65" t="s">
        <v>285</v>
      </c>
      <c r="G1292" s="66">
        <v>46306</v>
      </c>
      <c r="H1292">
        <v>40523246</v>
      </c>
      <c r="I1292">
        <v>20</v>
      </c>
      <c r="J1292" s="65" t="s">
        <v>2278</v>
      </c>
      <c r="K1292" s="65" t="s">
        <v>2279</v>
      </c>
      <c r="L1292" s="66">
        <v>46306</v>
      </c>
      <c r="M1292" s="65" t="s">
        <v>287</v>
      </c>
      <c r="N1292" s="65" t="s">
        <v>793</v>
      </c>
      <c r="O1292" s="65" t="s">
        <v>289</v>
      </c>
      <c r="P1292" s="66">
        <v>46306</v>
      </c>
      <c r="Q1292" s="31">
        <f t="shared" si="40"/>
        <v>1</v>
      </c>
      <c r="R1292" s="31">
        <f t="shared" si="41"/>
        <v>394</v>
      </c>
      <c r="S1292" s="29">
        <f>IF($Q1292&lt;Parâmetros!$E$19,$G1292-1,$G1292)</f>
        <v>46305</v>
      </c>
    </row>
    <row r="1293" spans="1:19" ht="15" customHeight="1" x14ac:dyDescent="0.25">
      <c r="A1293" s="116">
        <v>56784</v>
      </c>
      <c r="B1293" s="65" t="s">
        <v>66</v>
      </c>
      <c r="C1293" s="65" t="s">
        <v>79</v>
      </c>
      <c r="D1293" s="66">
        <v>46307</v>
      </c>
      <c r="E1293" s="67">
        <v>6.32</v>
      </c>
      <c r="F1293" s="65" t="s">
        <v>285</v>
      </c>
      <c r="G1293" s="66">
        <v>46307</v>
      </c>
      <c r="H1293">
        <v>40524850</v>
      </c>
      <c r="I1293">
        <v>10</v>
      </c>
      <c r="J1293" s="65" t="s">
        <v>2280</v>
      </c>
      <c r="K1293" s="65" t="s">
        <v>2281</v>
      </c>
      <c r="L1293" s="66">
        <v>46307</v>
      </c>
      <c r="M1293" s="65" t="s">
        <v>287</v>
      </c>
      <c r="N1293">
        <v>3003736</v>
      </c>
      <c r="O1293" s="65" t="s">
        <v>289</v>
      </c>
      <c r="P1293" s="66">
        <v>46307</v>
      </c>
      <c r="Q1293" s="31">
        <f t="shared" si="40"/>
        <v>0</v>
      </c>
      <c r="R1293" s="31">
        <f t="shared" si="41"/>
        <v>379</v>
      </c>
      <c r="S1293" s="29">
        <f>IF($Q1293&lt;Parâmetros!$E$19,$G1293-1,$G1293)</f>
        <v>46306</v>
      </c>
    </row>
    <row r="1294" spans="1:19" ht="15" customHeight="1" x14ac:dyDescent="0.25">
      <c r="A1294" s="116">
        <v>56784</v>
      </c>
      <c r="B1294" s="65" t="s">
        <v>66</v>
      </c>
      <c r="C1294" s="65" t="s">
        <v>79</v>
      </c>
      <c r="D1294" s="66">
        <v>46308</v>
      </c>
      <c r="E1294" s="67">
        <v>2.08</v>
      </c>
      <c r="F1294" s="65" t="s">
        <v>285</v>
      </c>
      <c r="G1294" s="66">
        <v>46308</v>
      </c>
      <c r="H1294">
        <v>40525088</v>
      </c>
      <c r="I1294">
        <v>30</v>
      </c>
      <c r="J1294" s="65" t="s">
        <v>2453</v>
      </c>
      <c r="K1294" s="65" t="s">
        <v>2454</v>
      </c>
      <c r="L1294" s="66">
        <v>46308</v>
      </c>
      <c r="M1294" s="65" t="s">
        <v>287</v>
      </c>
      <c r="N1294" s="65" t="s">
        <v>793</v>
      </c>
      <c r="O1294" s="65" t="s">
        <v>289</v>
      </c>
      <c r="P1294" s="66">
        <v>46308</v>
      </c>
      <c r="Q1294" s="31">
        <f t="shared" si="40"/>
        <v>0</v>
      </c>
      <c r="R1294" s="31">
        <f t="shared" si="41"/>
        <v>125</v>
      </c>
      <c r="S1294" s="29">
        <f>IF($Q1294&lt;Parâmetros!$E$19,$G1294-1,$G1294)</f>
        <v>46307</v>
      </c>
    </row>
    <row r="1295" spans="1:19" ht="15" customHeight="1" x14ac:dyDescent="0.25">
      <c r="A1295" s="116">
        <v>56784</v>
      </c>
      <c r="B1295" s="65" t="s">
        <v>66</v>
      </c>
      <c r="C1295" s="65" t="s">
        <v>79</v>
      </c>
      <c r="D1295" s="66">
        <v>46308</v>
      </c>
      <c r="E1295" s="67">
        <v>4.29</v>
      </c>
      <c r="F1295" s="65" t="s">
        <v>285</v>
      </c>
      <c r="G1295" s="66">
        <v>46308</v>
      </c>
      <c r="H1295">
        <v>40525454</v>
      </c>
      <c r="I1295">
        <v>10</v>
      </c>
      <c r="J1295" s="65" t="s">
        <v>2455</v>
      </c>
      <c r="K1295" s="65" t="s">
        <v>2456</v>
      </c>
      <c r="L1295" s="66">
        <v>46308</v>
      </c>
      <c r="M1295" s="65" t="s">
        <v>287</v>
      </c>
      <c r="N1295" s="65" t="s">
        <v>793</v>
      </c>
      <c r="O1295" s="65" t="s">
        <v>289</v>
      </c>
      <c r="P1295" s="66">
        <v>46308</v>
      </c>
      <c r="Q1295" s="31">
        <f t="shared" si="40"/>
        <v>137</v>
      </c>
      <c r="R1295" s="31">
        <f t="shared" si="41"/>
        <v>394</v>
      </c>
      <c r="S1295" s="29">
        <f>IF($Q1295&lt;Parâmetros!$E$19,$G1295-1,$G1295)</f>
        <v>46307</v>
      </c>
    </row>
    <row r="1296" spans="1:19" ht="15" customHeight="1" x14ac:dyDescent="0.25">
      <c r="A1296" s="116">
        <v>56855</v>
      </c>
      <c r="B1296" s="65" t="s">
        <v>42</v>
      </c>
      <c r="C1296" s="65" t="s">
        <v>70</v>
      </c>
      <c r="D1296" s="66">
        <v>46300</v>
      </c>
      <c r="E1296" s="67">
        <v>3.32</v>
      </c>
      <c r="F1296" s="65" t="s">
        <v>285</v>
      </c>
      <c r="G1296" s="66">
        <v>46300</v>
      </c>
      <c r="H1296">
        <v>40521829</v>
      </c>
      <c r="I1296">
        <v>10</v>
      </c>
      <c r="J1296" s="65" t="s">
        <v>710</v>
      </c>
      <c r="K1296" s="65" t="s">
        <v>737</v>
      </c>
      <c r="L1296" s="66">
        <v>46300</v>
      </c>
      <c r="M1296" s="65" t="s">
        <v>287</v>
      </c>
      <c r="N1296" s="65" t="s">
        <v>793</v>
      </c>
      <c r="O1296" s="65" t="s">
        <v>289</v>
      </c>
      <c r="P1296" s="66">
        <v>46300</v>
      </c>
      <c r="Q1296" s="31">
        <f t="shared" si="40"/>
        <v>431</v>
      </c>
      <c r="R1296" s="31">
        <f t="shared" si="41"/>
        <v>631</v>
      </c>
      <c r="S1296" s="29">
        <f>IF($Q1296&lt;Parâmetros!$E$19,$G1296-1,$G1296)</f>
        <v>46300</v>
      </c>
    </row>
    <row r="1297" spans="1:19" ht="15" customHeight="1" x14ac:dyDescent="0.25">
      <c r="A1297" s="116">
        <v>56855</v>
      </c>
      <c r="B1297" s="65" t="s">
        <v>42</v>
      </c>
      <c r="C1297" s="65" t="s">
        <v>70</v>
      </c>
      <c r="D1297" s="66">
        <v>46300</v>
      </c>
      <c r="E1297" s="67">
        <v>1.8</v>
      </c>
      <c r="F1297" s="65" t="s">
        <v>285</v>
      </c>
      <c r="G1297" s="66">
        <v>46300</v>
      </c>
      <c r="H1297">
        <v>40521841</v>
      </c>
      <c r="I1297">
        <v>10</v>
      </c>
      <c r="J1297" s="65" t="s">
        <v>738</v>
      </c>
      <c r="K1297" s="65" t="s">
        <v>739</v>
      </c>
      <c r="L1297" s="66">
        <v>46300</v>
      </c>
      <c r="M1297" s="65" t="s">
        <v>287</v>
      </c>
      <c r="N1297" s="65" t="s">
        <v>793</v>
      </c>
      <c r="O1297" s="65" t="s">
        <v>289</v>
      </c>
      <c r="P1297" s="66">
        <v>46300</v>
      </c>
      <c r="Q1297" s="31">
        <f t="shared" si="40"/>
        <v>633</v>
      </c>
      <c r="R1297" s="31">
        <f t="shared" si="41"/>
        <v>741</v>
      </c>
      <c r="S1297" s="29">
        <f>IF($Q1297&lt;Parâmetros!$E$19,$G1297-1,$G1297)</f>
        <v>46300</v>
      </c>
    </row>
    <row r="1298" spans="1:19" ht="15" customHeight="1" x14ac:dyDescent="0.25">
      <c r="A1298" s="116">
        <v>56855</v>
      </c>
      <c r="B1298" s="65" t="s">
        <v>42</v>
      </c>
      <c r="C1298" s="65" t="s">
        <v>70</v>
      </c>
      <c r="D1298" s="66">
        <v>46300</v>
      </c>
      <c r="E1298" s="67">
        <v>0.83</v>
      </c>
      <c r="F1298" s="65" t="s">
        <v>285</v>
      </c>
      <c r="G1298" s="66">
        <v>46300</v>
      </c>
      <c r="H1298">
        <v>40521415</v>
      </c>
      <c r="I1298">
        <v>10</v>
      </c>
      <c r="J1298" s="65" t="s">
        <v>740</v>
      </c>
      <c r="K1298" s="65" t="s">
        <v>736</v>
      </c>
      <c r="L1298" s="66">
        <v>46300</v>
      </c>
      <c r="M1298" s="65" t="s">
        <v>315</v>
      </c>
      <c r="N1298">
        <v>3010914</v>
      </c>
      <c r="O1298" s="65" t="s">
        <v>289</v>
      </c>
      <c r="P1298" s="66">
        <v>46300</v>
      </c>
      <c r="Q1298" s="31">
        <f t="shared" si="40"/>
        <v>748</v>
      </c>
      <c r="R1298" s="31">
        <f t="shared" si="41"/>
        <v>798</v>
      </c>
      <c r="S1298" s="29">
        <f>IF($Q1298&lt;Parâmetros!$E$19,$G1298-1,$G1298)</f>
        <v>46300</v>
      </c>
    </row>
    <row r="1299" spans="1:19" ht="15" customHeight="1" x14ac:dyDescent="0.25">
      <c r="A1299" s="116">
        <v>56855</v>
      </c>
      <c r="B1299" s="65" t="s">
        <v>42</v>
      </c>
      <c r="C1299" s="65" t="s">
        <v>70</v>
      </c>
      <c r="D1299" s="66">
        <v>46300</v>
      </c>
      <c r="E1299" s="67">
        <v>1.21</v>
      </c>
      <c r="F1299" s="65" t="s">
        <v>285</v>
      </c>
      <c r="G1299" s="66">
        <v>46300</v>
      </c>
      <c r="H1299">
        <v>40522641</v>
      </c>
      <c r="I1299">
        <v>10</v>
      </c>
      <c r="J1299" s="65" t="s">
        <v>711</v>
      </c>
      <c r="K1299" s="65" t="s">
        <v>741</v>
      </c>
      <c r="L1299" s="66">
        <v>46300</v>
      </c>
      <c r="M1299" s="65" t="s">
        <v>287</v>
      </c>
      <c r="N1299" s="65" t="s">
        <v>793</v>
      </c>
      <c r="O1299" s="65" t="s">
        <v>289</v>
      </c>
      <c r="P1299" s="66">
        <v>46300</v>
      </c>
      <c r="Q1299" s="31">
        <f t="shared" si="40"/>
        <v>852</v>
      </c>
      <c r="R1299" s="31">
        <f t="shared" si="41"/>
        <v>925</v>
      </c>
      <c r="S1299" s="29">
        <f>IF($Q1299&lt;Parâmetros!$E$19,$G1299-1,$G1299)</f>
        <v>46300</v>
      </c>
    </row>
    <row r="1300" spans="1:19" ht="15" customHeight="1" x14ac:dyDescent="0.25">
      <c r="A1300" s="116">
        <v>56855</v>
      </c>
      <c r="B1300" s="65" t="s">
        <v>42</v>
      </c>
      <c r="C1300" s="65" t="s">
        <v>70</v>
      </c>
      <c r="D1300" s="66">
        <v>46303</v>
      </c>
      <c r="E1300" s="67">
        <v>1.06</v>
      </c>
      <c r="F1300" s="65" t="s">
        <v>285</v>
      </c>
      <c r="G1300" s="66">
        <v>46301</v>
      </c>
      <c r="H1300">
        <v>40521416</v>
      </c>
      <c r="I1300">
        <v>10</v>
      </c>
      <c r="J1300" s="65" t="s">
        <v>1146</v>
      </c>
      <c r="K1300" s="65" t="s">
        <v>1147</v>
      </c>
      <c r="L1300" s="66">
        <v>46301</v>
      </c>
      <c r="M1300" s="65" t="s">
        <v>315</v>
      </c>
      <c r="N1300">
        <v>3010914</v>
      </c>
      <c r="O1300" s="65" t="s">
        <v>289</v>
      </c>
      <c r="P1300" s="66">
        <v>46303</v>
      </c>
      <c r="Q1300" s="31">
        <f t="shared" si="40"/>
        <v>426</v>
      </c>
      <c r="R1300" s="31">
        <f t="shared" si="41"/>
        <v>489</v>
      </c>
      <c r="S1300" s="29">
        <f>IF($Q1300&lt;Parâmetros!$E$19,$G1300-1,$G1300)</f>
        <v>46301</v>
      </c>
    </row>
    <row r="1301" spans="1:19" ht="15" customHeight="1" x14ac:dyDescent="0.25">
      <c r="A1301" s="116">
        <v>56855</v>
      </c>
      <c r="B1301" s="65" t="s">
        <v>42</v>
      </c>
      <c r="C1301" s="65" t="s">
        <v>70</v>
      </c>
      <c r="D1301" s="66">
        <v>46301</v>
      </c>
      <c r="E1301" s="67">
        <v>2.0099999999999998</v>
      </c>
      <c r="F1301" s="65" t="s">
        <v>285</v>
      </c>
      <c r="G1301" s="66">
        <v>46301</v>
      </c>
      <c r="H1301">
        <v>40521846</v>
      </c>
      <c r="I1301">
        <v>10</v>
      </c>
      <c r="J1301" s="65" t="s">
        <v>917</v>
      </c>
      <c r="K1301" s="65" t="s">
        <v>918</v>
      </c>
      <c r="L1301" s="66">
        <v>46301</v>
      </c>
      <c r="M1301" s="65" t="s">
        <v>287</v>
      </c>
      <c r="N1301" s="65" t="s">
        <v>793</v>
      </c>
      <c r="O1301" s="65" t="s">
        <v>289</v>
      </c>
      <c r="P1301" s="66">
        <v>46301</v>
      </c>
      <c r="Q1301" s="31">
        <f t="shared" si="40"/>
        <v>491</v>
      </c>
      <c r="R1301" s="31">
        <f t="shared" si="41"/>
        <v>611</v>
      </c>
      <c r="S1301" s="29">
        <f>IF($Q1301&lt;Parâmetros!$E$19,$G1301-1,$G1301)</f>
        <v>46301</v>
      </c>
    </row>
    <row r="1302" spans="1:19" ht="15" customHeight="1" x14ac:dyDescent="0.25">
      <c r="A1302" s="116">
        <v>56855</v>
      </c>
      <c r="B1302" s="65" t="s">
        <v>42</v>
      </c>
      <c r="C1302" s="65" t="s">
        <v>70</v>
      </c>
      <c r="D1302" s="66">
        <v>46301</v>
      </c>
      <c r="E1302" s="67">
        <v>2.41</v>
      </c>
      <c r="F1302" s="65" t="s">
        <v>285</v>
      </c>
      <c r="G1302" s="66">
        <v>46301</v>
      </c>
      <c r="H1302">
        <v>40522893</v>
      </c>
      <c r="I1302">
        <v>10</v>
      </c>
      <c r="J1302" s="65" t="s">
        <v>919</v>
      </c>
      <c r="K1302" s="65" t="s">
        <v>920</v>
      </c>
      <c r="L1302" s="66">
        <v>46301</v>
      </c>
      <c r="M1302" s="65" t="s">
        <v>287</v>
      </c>
      <c r="N1302" s="65" t="s">
        <v>793</v>
      </c>
      <c r="O1302" s="65" t="s">
        <v>289</v>
      </c>
      <c r="P1302" s="66">
        <v>46301</v>
      </c>
      <c r="Q1302" s="31">
        <f t="shared" si="40"/>
        <v>611</v>
      </c>
      <c r="R1302" s="31">
        <f t="shared" si="41"/>
        <v>756</v>
      </c>
      <c r="S1302" s="29">
        <f>IF($Q1302&lt;Parâmetros!$E$19,$G1302-1,$G1302)</f>
        <v>46301</v>
      </c>
    </row>
    <row r="1303" spans="1:19" ht="15" customHeight="1" x14ac:dyDescent="0.25">
      <c r="A1303" s="116">
        <v>56855</v>
      </c>
      <c r="B1303" s="65" t="s">
        <v>42</v>
      </c>
      <c r="C1303" s="65" t="s">
        <v>70</v>
      </c>
      <c r="D1303" s="66">
        <v>46301</v>
      </c>
      <c r="E1303" s="67">
        <v>1.81</v>
      </c>
      <c r="F1303" s="65" t="s">
        <v>285</v>
      </c>
      <c r="G1303" s="66">
        <v>46301</v>
      </c>
      <c r="H1303">
        <v>40522386</v>
      </c>
      <c r="I1303">
        <v>20</v>
      </c>
      <c r="J1303" s="65" t="s">
        <v>489</v>
      </c>
      <c r="K1303" s="65" t="s">
        <v>921</v>
      </c>
      <c r="L1303" s="66">
        <v>46301</v>
      </c>
      <c r="M1303" s="65" t="s">
        <v>287</v>
      </c>
      <c r="N1303" s="65" t="s">
        <v>793</v>
      </c>
      <c r="O1303" s="65" t="s">
        <v>289</v>
      </c>
      <c r="P1303" s="66">
        <v>46301</v>
      </c>
      <c r="Q1303" s="31">
        <f t="shared" si="40"/>
        <v>820</v>
      </c>
      <c r="R1303" s="31">
        <f t="shared" si="41"/>
        <v>929</v>
      </c>
      <c r="S1303" s="29">
        <f>IF($Q1303&lt;Parâmetros!$E$19,$G1303-1,$G1303)</f>
        <v>46301</v>
      </c>
    </row>
    <row r="1304" spans="1:19" ht="15" customHeight="1" x14ac:dyDescent="0.25">
      <c r="A1304" s="116">
        <v>56855</v>
      </c>
      <c r="B1304" s="65" t="s">
        <v>42</v>
      </c>
      <c r="C1304" s="65" t="s">
        <v>70</v>
      </c>
      <c r="D1304" s="66">
        <v>46303</v>
      </c>
      <c r="E1304" s="67">
        <v>1.7</v>
      </c>
      <c r="F1304" s="65" t="s">
        <v>285</v>
      </c>
      <c r="G1304" s="66">
        <v>46303</v>
      </c>
      <c r="H1304">
        <v>40521188</v>
      </c>
      <c r="I1304">
        <v>10</v>
      </c>
      <c r="J1304" s="65" t="s">
        <v>1380</v>
      </c>
      <c r="K1304" s="65" t="s">
        <v>1381</v>
      </c>
      <c r="L1304" s="66">
        <v>46303</v>
      </c>
      <c r="M1304" s="65" t="s">
        <v>315</v>
      </c>
      <c r="N1304">
        <v>3007173</v>
      </c>
      <c r="O1304" s="65" t="s">
        <v>289</v>
      </c>
      <c r="P1304" s="66">
        <v>46303</v>
      </c>
      <c r="Q1304" s="31">
        <f t="shared" si="40"/>
        <v>432</v>
      </c>
      <c r="R1304" s="31">
        <f t="shared" si="41"/>
        <v>534</v>
      </c>
      <c r="S1304" s="29">
        <f>IF($Q1304&lt;Parâmetros!$E$19,$G1304-1,$G1304)</f>
        <v>46303</v>
      </c>
    </row>
    <row r="1305" spans="1:19" ht="15" customHeight="1" x14ac:dyDescent="0.25">
      <c r="A1305" s="116">
        <v>56855</v>
      </c>
      <c r="B1305" s="65" t="s">
        <v>42</v>
      </c>
      <c r="C1305" s="65" t="s">
        <v>70</v>
      </c>
      <c r="D1305" s="66">
        <v>46303</v>
      </c>
      <c r="E1305" s="67">
        <v>1.5</v>
      </c>
      <c r="F1305" s="65" t="s">
        <v>285</v>
      </c>
      <c r="G1305" s="66">
        <v>46303</v>
      </c>
      <c r="H1305">
        <v>40523388</v>
      </c>
      <c r="I1305">
        <v>10</v>
      </c>
      <c r="J1305" s="65" t="s">
        <v>1382</v>
      </c>
      <c r="K1305" s="65" t="s">
        <v>1383</v>
      </c>
      <c r="L1305" s="66">
        <v>46303</v>
      </c>
      <c r="M1305" s="65" t="s">
        <v>287</v>
      </c>
      <c r="N1305" s="65" t="s">
        <v>793</v>
      </c>
      <c r="O1305" s="65" t="s">
        <v>289</v>
      </c>
      <c r="P1305" s="66">
        <v>46303</v>
      </c>
      <c r="Q1305" s="31">
        <f t="shared" si="40"/>
        <v>535</v>
      </c>
      <c r="R1305" s="31">
        <f t="shared" si="41"/>
        <v>625</v>
      </c>
      <c r="S1305" s="29">
        <f>IF($Q1305&lt;Parâmetros!$E$19,$G1305-1,$G1305)</f>
        <v>46303</v>
      </c>
    </row>
    <row r="1306" spans="1:19" ht="15" customHeight="1" x14ac:dyDescent="0.25">
      <c r="A1306" s="116">
        <v>56855</v>
      </c>
      <c r="B1306" s="65" t="s">
        <v>42</v>
      </c>
      <c r="C1306" s="65" t="s">
        <v>70</v>
      </c>
      <c r="D1306" s="66">
        <v>46303</v>
      </c>
      <c r="E1306" s="67">
        <v>1.6</v>
      </c>
      <c r="F1306" s="65" t="s">
        <v>285</v>
      </c>
      <c r="G1306" s="66">
        <v>46303</v>
      </c>
      <c r="H1306">
        <v>40523389</v>
      </c>
      <c r="I1306">
        <v>20</v>
      </c>
      <c r="J1306" s="65" t="s">
        <v>1384</v>
      </c>
      <c r="K1306" s="65" t="s">
        <v>1385</v>
      </c>
      <c r="L1306" s="66">
        <v>46303</v>
      </c>
      <c r="M1306" s="65" t="s">
        <v>287</v>
      </c>
      <c r="N1306" s="65" t="s">
        <v>793</v>
      </c>
      <c r="O1306" s="65" t="s">
        <v>289</v>
      </c>
      <c r="P1306" s="66">
        <v>46303</v>
      </c>
      <c r="Q1306" s="31">
        <f t="shared" si="40"/>
        <v>626</v>
      </c>
      <c r="R1306" s="31">
        <f t="shared" si="41"/>
        <v>722</v>
      </c>
      <c r="S1306" s="29">
        <f>IF($Q1306&lt;Parâmetros!$E$19,$G1306-1,$G1306)</f>
        <v>46303</v>
      </c>
    </row>
    <row r="1307" spans="1:19" ht="15" customHeight="1" x14ac:dyDescent="0.25">
      <c r="A1307" s="116">
        <v>56855</v>
      </c>
      <c r="B1307" s="65" t="s">
        <v>42</v>
      </c>
      <c r="C1307" s="65" t="s">
        <v>70</v>
      </c>
      <c r="D1307" s="66">
        <v>46303</v>
      </c>
      <c r="E1307" s="67">
        <v>1.1200000000000001</v>
      </c>
      <c r="F1307" s="65" t="s">
        <v>285</v>
      </c>
      <c r="G1307" s="66">
        <v>46303</v>
      </c>
      <c r="H1307">
        <v>40521190</v>
      </c>
      <c r="I1307">
        <v>10</v>
      </c>
      <c r="J1307" s="65" t="s">
        <v>1386</v>
      </c>
      <c r="K1307" s="65" t="s">
        <v>1387</v>
      </c>
      <c r="L1307" s="66">
        <v>46303</v>
      </c>
      <c r="M1307" s="65" t="s">
        <v>315</v>
      </c>
      <c r="N1307">
        <v>3007175</v>
      </c>
      <c r="O1307" s="65" t="s">
        <v>289</v>
      </c>
      <c r="P1307" s="66">
        <v>46303</v>
      </c>
      <c r="Q1307" s="31">
        <f t="shared" si="40"/>
        <v>784</v>
      </c>
      <c r="R1307" s="31">
        <f t="shared" si="41"/>
        <v>851</v>
      </c>
      <c r="S1307" s="29">
        <f>IF($Q1307&lt;Parâmetros!$E$19,$G1307-1,$G1307)</f>
        <v>46303</v>
      </c>
    </row>
    <row r="1308" spans="1:19" ht="15" customHeight="1" x14ac:dyDescent="0.25">
      <c r="A1308" s="116">
        <v>56855</v>
      </c>
      <c r="B1308" s="65" t="s">
        <v>42</v>
      </c>
      <c r="C1308" s="65" t="s">
        <v>70</v>
      </c>
      <c r="D1308" s="66">
        <v>46303</v>
      </c>
      <c r="E1308" s="67">
        <v>1.17</v>
      </c>
      <c r="F1308" s="65" t="s">
        <v>285</v>
      </c>
      <c r="G1308" s="66">
        <v>46303</v>
      </c>
      <c r="H1308">
        <v>40521829</v>
      </c>
      <c r="I1308">
        <v>10</v>
      </c>
      <c r="J1308" s="65" t="s">
        <v>1388</v>
      </c>
      <c r="K1308" s="65" t="s">
        <v>1389</v>
      </c>
      <c r="L1308" s="66">
        <v>46303</v>
      </c>
      <c r="M1308" s="65" t="s">
        <v>287</v>
      </c>
      <c r="N1308" s="65" t="s">
        <v>793</v>
      </c>
      <c r="O1308" s="65" t="s">
        <v>289</v>
      </c>
      <c r="P1308" s="66">
        <v>46303</v>
      </c>
      <c r="Q1308" s="31">
        <f t="shared" si="40"/>
        <v>854</v>
      </c>
      <c r="R1308" s="31">
        <f t="shared" si="41"/>
        <v>924</v>
      </c>
      <c r="S1308" s="29">
        <f>IF($Q1308&lt;Parâmetros!$E$19,$G1308-1,$G1308)</f>
        <v>46303</v>
      </c>
    </row>
    <row r="1309" spans="1:19" ht="15" customHeight="1" x14ac:dyDescent="0.25">
      <c r="A1309" s="116">
        <v>56855</v>
      </c>
      <c r="B1309" s="65" t="s">
        <v>42</v>
      </c>
      <c r="C1309" s="65" t="s">
        <v>70</v>
      </c>
      <c r="D1309" s="66">
        <v>46304</v>
      </c>
      <c r="E1309" s="67">
        <v>1.24</v>
      </c>
      <c r="F1309" s="65" t="s">
        <v>285</v>
      </c>
      <c r="G1309" s="66">
        <v>46304</v>
      </c>
      <c r="H1309">
        <v>40521424</v>
      </c>
      <c r="I1309">
        <v>10</v>
      </c>
      <c r="J1309" s="65" t="s">
        <v>1668</v>
      </c>
      <c r="K1309" s="65" t="s">
        <v>1669</v>
      </c>
      <c r="L1309" s="66">
        <v>46304</v>
      </c>
      <c r="M1309" s="65" t="s">
        <v>315</v>
      </c>
      <c r="N1309">
        <v>3010914</v>
      </c>
      <c r="O1309" s="65" t="s">
        <v>289</v>
      </c>
      <c r="P1309" s="66">
        <v>46304</v>
      </c>
      <c r="Q1309" s="31">
        <f t="shared" si="40"/>
        <v>434</v>
      </c>
      <c r="R1309" s="31">
        <f t="shared" si="41"/>
        <v>508</v>
      </c>
      <c r="S1309" s="29">
        <f>IF($Q1309&lt;Parâmetros!$E$19,$G1309-1,$G1309)</f>
        <v>46304</v>
      </c>
    </row>
    <row r="1310" spans="1:19" ht="15" customHeight="1" x14ac:dyDescent="0.25">
      <c r="A1310" s="116">
        <v>56855</v>
      </c>
      <c r="B1310" s="65" t="s">
        <v>42</v>
      </c>
      <c r="C1310" s="65" t="s">
        <v>70</v>
      </c>
      <c r="D1310" s="66">
        <v>46305</v>
      </c>
      <c r="E1310" s="67">
        <v>3.24</v>
      </c>
      <c r="F1310" s="65" t="s">
        <v>285</v>
      </c>
      <c r="G1310" s="66">
        <v>46304</v>
      </c>
      <c r="H1310">
        <v>40524074</v>
      </c>
      <c r="I1310">
        <v>10</v>
      </c>
      <c r="J1310" s="65" t="s">
        <v>2282</v>
      </c>
      <c r="K1310" s="65" t="s">
        <v>2283</v>
      </c>
      <c r="L1310" s="66">
        <v>46304</v>
      </c>
      <c r="M1310" s="65" t="s">
        <v>287</v>
      </c>
      <c r="N1310">
        <v>3003553</v>
      </c>
      <c r="O1310" s="65" t="s">
        <v>289</v>
      </c>
      <c r="P1310" s="66">
        <v>46305</v>
      </c>
      <c r="Q1310" s="31">
        <f t="shared" si="40"/>
        <v>510</v>
      </c>
      <c r="R1310" s="31">
        <f t="shared" si="41"/>
        <v>704</v>
      </c>
      <c r="S1310" s="29">
        <f>IF($Q1310&lt;Parâmetros!$E$19,$G1310-1,$G1310)</f>
        <v>46304</v>
      </c>
    </row>
    <row r="1311" spans="1:19" ht="15" customHeight="1" x14ac:dyDescent="0.25">
      <c r="A1311" s="116">
        <v>56855</v>
      </c>
      <c r="B1311" s="65" t="s">
        <v>42</v>
      </c>
      <c r="C1311" s="65" t="s">
        <v>70</v>
      </c>
      <c r="D1311" s="66">
        <v>46304</v>
      </c>
      <c r="E1311" s="67">
        <v>1.51</v>
      </c>
      <c r="F1311" s="65" t="s">
        <v>285</v>
      </c>
      <c r="G1311" s="66">
        <v>46304</v>
      </c>
      <c r="H1311">
        <v>40524072</v>
      </c>
      <c r="I1311">
        <v>10</v>
      </c>
      <c r="J1311" s="65" t="s">
        <v>947</v>
      </c>
      <c r="K1311" s="65" t="s">
        <v>1670</v>
      </c>
      <c r="L1311" s="66">
        <v>46304</v>
      </c>
      <c r="M1311" s="65" t="s">
        <v>287</v>
      </c>
      <c r="N1311" s="65" t="s">
        <v>793</v>
      </c>
      <c r="O1311" s="65" t="s">
        <v>289</v>
      </c>
      <c r="P1311" s="66">
        <v>46304</v>
      </c>
      <c r="Q1311" s="31">
        <f t="shared" si="40"/>
        <v>756</v>
      </c>
      <c r="R1311" s="31">
        <f t="shared" si="41"/>
        <v>847</v>
      </c>
      <c r="S1311" s="29">
        <f>IF($Q1311&lt;Parâmetros!$E$19,$G1311-1,$G1311)</f>
        <v>46304</v>
      </c>
    </row>
    <row r="1312" spans="1:19" ht="15" customHeight="1" x14ac:dyDescent="0.25">
      <c r="A1312" s="116">
        <v>56855</v>
      </c>
      <c r="B1312" s="65" t="s">
        <v>42</v>
      </c>
      <c r="C1312" s="65" t="s">
        <v>70</v>
      </c>
      <c r="D1312" s="66">
        <v>46305</v>
      </c>
      <c r="E1312" s="67">
        <v>1.45</v>
      </c>
      <c r="F1312" s="65" t="s">
        <v>285</v>
      </c>
      <c r="G1312" s="66">
        <v>46304</v>
      </c>
      <c r="H1312">
        <v>40524109</v>
      </c>
      <c r="I1312">
        <v>10</v>
      </c>
      <c r="J1312" s="65" t="s">
        <v>2284</v>
      </c>
      <c r="K1312" s="65" t="s">
        <v>2285</v>
      </c>
      <c r="L1312" s="66">
        <v>46304</v>
      </c>
      <c r="M1312" s="65" t="s">
        <v>287</v>
      </c>
      <c r="N1312" s="65" t="s">
        <v>793</v>
      </c>
      <c r="O1312" s="65" t="s">
        <v>289</v>
      </c>
      <c r="P1312" s="66">
        <v>46305</v>
      </c>
      <c r="Q1312" s="31">
        <f t="shared" si="40"/>
        <v>848</v>
      </c>
      <c r="R1312" s="31">
        <f t="shared" si="41"/>
        <v>935</v>
      </c>
      <c r="S1312" s="29">
        <f>IF($Q1312&lt;Parâmetros!$E$19,$G1312-1,$G1312)</f>
        <v>46304</v>
      </c>
    </row>
    <row r="1313" spans="1:19" ht="15" customHeight="1" x14ac:dyDescent="0.25">
      <c r="A1313" s="116">
        <v>56855</v>
      </c>
      <c r="B1313" s="65" t="s">
        <v>42</v>
      </c>
      <c r="C1313" s="65" t="s">
        <v>70</v>
      </c>
      <c r="D1313" s="66">
        <v>46305</v>
      </c>
      <c r="E1313" s="67">
        <v>1.49</v>
      </c>
      <c r="F1313" s="65" t="s">
        <v>285</v>
      </c>
      <c r="G1313" s="66">
        <v>46305</v>
      </c>
      <c r="H1313">
        <v>40521192</v>
      </c>
      <c r="I1313">
        <v>10</v>
      </c>
      <c r="J1313" s="65" t="s">
        <v>2286</v>
      </c>
      <c r="K1313" s="65" t="s">
        <v>2287</v>
      </c>
      <c r="L1313" s="66">
        <v>46305</v>
      </c>
      <c r="M1313" s="65" t="s">
        <v>315</v>
      </c>
      <c r="N1313">
        <v>3007176</v>
      </c>
      <c r="O1313" s="65" t="s">
        <v>289</v>
      </c>
      <c r="P1313" s="66">
        <v>46305</v>
      </c>
      <c r="Q1313" s="31">
        <f t="shared" si="40"/>
        <v>427</v>
      </c>
      <c r="R1313" s="31">
        <f t="shared" si="41"/>
        <v>516</v>
      </c>
      <c r="S1313" s="29">
        <f>IF($Q1313&lt;Parâmetros!$E$19,$G1313-1,$G1313)</f>
        <v>46305</v>
      </c>
    </row>
    <row r="1314" spans="1:19" ht="15" customHeight="1" x14ac:dyDescent="0.25">
      <c r="A1314" s="116">
        <v>56855</v>
      </c>
      <c r="B1314" s="65" t="s">
        <v>42</v>
      </c>
      <c r="C1314" s="65" t="s">
        <v>70</v>
      </c>
      <c r="D1314" s="66">
        <v>46305</v>
      </c>
      <c r="E1314" s="67">
        <v>1.43</v>
      </c>
      <c r="F1314" s="65" t="s">
        <v>285</v>
      </c>
      <c r="G1314" s="66">
        <v>46305</v>
      </c>
      <c r="H1314">
        <v>40521189</v>
      </c>
      <c r="I1314">
        <v>10</v>
      </c>
      <c r="J1314" s="65" t="s">
        <v>2288</v>
      </c>
      <c r="K1314" s="65" t="s">
        <v>2289</v>
      </c>
      <c r="L1314" s="66">
        <v>46305</v>
      </c>
      <c r="M1314" s="65" t="s">
        <v>315</v>
      </c>
      <c r="N1314">
        <v>3007174</v>
      </c>
      <c r="O1314" s="65" t="s">
        <v>289</v>
      </c>
      <c r="P1314" s="66">
        <v>46305</v>
      </c>
      <c r="Q1314" s="31">
        <f t="shared" si="40"/>
        <v>517</v>
      </c>
      <c r="R1314" s="31">
        <f t="shared" si="41"/>
        <v>603</v>
      </c>
      <c r="S1314" s="29">
        <f>IF($Q1314&lt;Parâmetros!$E$19,$G1314-1,$G1314)</f>
        <v>46305</v>
      </c>
    </row>
    <row r="1315" spans="1:19" ht="15" customHeight="1" x14ac:dyDescent="0.25">
      <c r="A1315" s="116">
        <v>56855</v>
      </c>
      <c r="B1315" s="65" t="s">
        <v>42</v>
      </c>
      <c r="C1315" s="65" t="s">
        <v>70</v>
      </c>
      <c r="D1315" s="66">
        <v>46305</v>
      </c>
      <c r="E1315" s="67">
        <v>0.95</v>
      </c>
      <c r="F1315" s="65" t="s">
        <v>285</v>
      </c>
      <c r="G1315" s="66">
        <v>46305</v>
      </c>
      <c r="H1315">
        <v>40523389</v>
      </c>
      <c r="I1315">
        <v>30</v>
      </c>
      <c r="J1315" s="65" t="s">
        <v>2290</v>
      </c>
      <c r="K1315" s="65" t="s">
        <v>2291</v>
      </c>
      <c r="L1315" s="66">
        <v>46305</v>
      </c>
      <c r="M1315" s="65" t="s">
        <v>287</v>
      </c>
      <c r="N1315" s="65" t="s">
        <v>793</v>
      </c>
      <c r="O1315" s="65" t="s">
        <v>289</v>
      </c>
      <c r="P1315" s="66">
        <v>46305</v>
      </c>
      <c r="Q1315" s="31">
        <f t="shared" si="40"/>
        <v>606</v>
      </c>
      <c r="R1315" s="31">
        <f t="shared" si="41"/>
        <v>663</v>
      </c>
      <c r="S1315" s="29">
        <f>IF($Q1315&lt;Parâmetros!$E$19,$G1315-1,$G1315)</f>
        <v>46305</v>
      </c>
    </row>
    <row r="1316" spans="1:19" ht="15" customHeight="1" x14ac:dyDescent="0.25">
      <c r="A1316" s="116">
        <v>56855</v>
      </c>
      <c r="B1316" s="65" t="s">
        <v>42</v>
      </c>
      <c r="C1316" s="65" t="s">
        <v>70</v>
      </c>
      <c r="D1316" s="66">
        <v>46305</v>
      </c>
      <c r="E1316" s="67">
        <v>1.07</v>
      </c>
      <c r="F1316" s="65" t="s">
        <v>285</v>
      </c>
      <c r="G1316" s="66">
        <v>46305</v>
      </c>
      <c r="H1316">
        <v>40521193</v>
      </c>
      <c r="I1316">
        <v>10</v>
      </c>
      <c r="J1316" s="65" t="s">
        <v>2292</v>
      </c>
      <c r="K1316" s="65" t="s">
        <v>2293</v>
      </c>
      <c r="L1316" s="66">
        <v>46305</v>
      </c>
      <c r="M1316" s="65" t="s">
        <v>315</v>
      </c>
      <c r="N1316" s="65" t="s">
        <v>793</v>
      </c>
      <c r="O1316" s="65" t="s">
        <v>289</v>
      </c>
      <c r="P1316" s="66">
        <v>46305</v>
      </c>
      <c r="Q1316" s="31">
        <f t="shared" si="40"/>
        <v>665</v>
      </c>
      <c r="R1316" s="31">
        <f t="shared" si="41"/>
        <v>729</v>
      </c>
      <c r="S1316" s="29">
        <f>IF($Q1316&lt;Parâmetros!$E$19,$G1316-1,$G1316)</f>
        <v>46305</v>
      </c>
    </row>
    <row r="1317" spans="1:19" ht="15" customHeight="1" x14ac:dyDescent="0.25">
      <c r="A1317" s="116">
        <v>56855</v>
      </c>
      <c r="B1317" s="65" t="s">
        <v>42</v>
      </c>
      <c r="C1317" s="65" t="s">
        <v>70</v>
      </c>
      <c r="D1317" s="66">
        <v>46305</v>
      </c>
      <c r="E1317" s="67">
        <v>1.1200000000000001</v>
      </c>
      <c r="F1317" s="65" t="s">
        <v>285</v>
      </c>
      <c r="G1317" s="66">
        <v>46305</v>
      </c>
      <c r="H1317">
        <v>40521194</v>
      </c>
      <c r="I1317">
        <v>10</v>
      </c>
      <c r="J1317" s="65" t="s">
        <v>2294</v>
      </c>
      <c r="K1317" s="65" t="s">
        <v>2295</v>
      </c>
      <c r="L1317" s="66">
        <v>46305</v>
      </c>
      <c r="M1317" s="65" t="s">
        <v>315</v>
      </c>
      <c r="N1317">
        <v>3012705</v>
      </c>
      <c r="O1317" s="65" t="s">
        <v>289</v>
      </c>
      <c r="P1317" s="66">
        <v>46305</v>
      </c>
      <c r="Q1317" s="31">
        <f t="shared" si="40"/>
        <v>785</v>
      </c>
      <c r="R1317" s="31">
        <f t="shared" si="41"/>
        <v>852</v>
      </c>
      <c r="S1317" s="29">
        <f>IF($Q1317&lt;Parâmetros!$E$19,$G1317-1,$G1317)</f>
        <v>46305</v>
      </c>
    </row>
    <row r="1318" spans="1:19" ht="15" customHeight="1" x14ac:dyDescent="0.25">
      <c r="A1318" s="116">
        <v>56855</v>
      </c>
      <c r="B1318" s="65" t="s">
        <v>42</v>
      </c>
      <c r="C1318" s="65" t="s">
        <v>70</v>
      </c>
      <c r="D1318" s="66">
        <v>46305</v>
      </c>
      <c r="E1318" s="67">
        <v>1.1599999999999999</v>
      </c>
      <c r="F1318" s="65" t="s">
        <v>285</v>
      </c>
      <c r="G1318" s="66">
        <v>46305</v>
      </c>
      <c r="H1318">
        <v>40521418</v>
      </c>
      <c r="I1318">
        <v>10</v>
      </c>
      <c r="J1318" s="65" t="s">
        <v>2296</v>
      </c>
      <c r="K1318" s="65" t="s">
        <v>2297</v>
      </c>
      <c r="L1318" s="66">
        <v>46305</v>
      </c>
      <c r="M1318" s="65" t="s">
        <v>315</v>
      </c>
      <c r="N1318">
        <v>3010914</v>
      </c>
      <c r="O1318" s="65" t="s">
        <v>289</v>
      </c>
      <c r="P1318" s="66">
        <v>46305</v>
      </c>
      <c r="Q1318" s="31">
        <f t="shared" si="40"/>
        <v>853</v>
      </c>
      <c r="R1318" s="31">
        <f t="shared" si="41"/>
        <v>923</v>
      </c>
      <c r="S1318" s="29">
        <f>IF($Q1318&lt;Parâmetros!$E$19,$G1318-1,$G1318)</f>
        <v>46305</v>
      </c>
    </row>
    <row r="1319" spans="1:19" ht="15" customHeight="1" x14ac:dyDescent="0.25">
      <c r="A1319" s="116">
        <v>56855</v>
      </c>
      <c r="B1319" s="65" t="s">
        <v>42</v>
      </c>
      <c r="C1319" s="65" t="s">
        <v>70</v>
      </c>
      <c r="D1319" s="66">
        <v>46306</v>
      </c>
      <c r="E1319" s="67">
        <v>1.1000000000000001</v>
      </c>
      <c r="F1319" s="65" t="s">
        <v>285</v>
      </c>
      <c r="G1319" s="66">
        <v>46306</v>
      </c>
      <c r="H1319">
        <v>40521417</v>
      </c>
      <c r="I1319">
        <v>10</v>
      </c>
      <c r="J1319" s="65" t="s">
        <v>1721</v>
      </c>
      <c r="K1319" s="65" t="s">
        <v>2298</v>
      </c>
      <c r="L1319" s="66">
        <v>46306</v>
      </c>
      <c r="M1319" s="65" t="s">
        <v>315</v>
      </c>
      <c r="N1319">
        <v>3010914</v>
      </c>
      <c r="O1319" s="65" t="s">
        <v>289</v>
      </c>
      <c r="P1319" s="66">
        <v>46306</v>
      </c>
      <c r="Q1319" s="31">
        <f t="shared" si="40"/>
        <v>426</v>
      </c>
      <c r="R1319" s="31">
        <f t="shared" si="41"/>
        <v>492</v>
      </c>
      <c r="S1319" s="29">
        <f>IF($Q1319&lt;Parâmetros!$E$19,$G1319-1,$G1319)</f>
        <v>46306</v>
      </c>
    </row>
    <row r="1320" spans="1:19" ht="15" customHeight="1" x14ac:dyDescent="0.25">
      <c r="A1320" s="116">
        <v>56855</v>
      </c>
      <c r="B1320" s="65" t="s">
        <v>42</v>
      </c>
      <c r="C1320" s="65" t="s">
        <v>70</v>
      </c>
      <c r="D1320" s="66">
        <v>46306</v>
      </c>
      <c r="E1320" s="67">
        <v>0.99</v>
      </c>
      <c r="F1320" s="65" t="s">
        <v>285</v>
      </c>
      <c r="G1320" s="66">
        <v>46306</v>
      </c>
      <c r="H1320">
        <v>40521841</v>
      </c>
      <c r="I1320">
        <v>10</v>
      </c>
      <c r="J1320" s="65" t="s">
        <v>2299</v>
      </c>
      <c r="K1320" s="65" t="s">
        <v>2300</v>
      </c>
      <c r="L1320" s="66">
        <v>46306</v>
      </c>
      <c r="M1320" s="65" t="s">
        <v>287</v>
      </c>
      <c r="N1320" s="65" t="s">
        <v>793</v>
      </c>
      <c r="O1320" s="65" t="s">
        <v>289</v>
      </c>
      <c r="P1320" s="66">
        <v>46306</v>
      </c>
      <c r="Q1320" s="31">
        <f t="shared" si="40"/>
        <v>492</v>
      </c>
      <c r="R1320" s="31">
        <f t="shared" si="41"/>
        <v>551</v>
      </c>
      <c r="S1320" s="29">
        <f>IF($Q1320&lt;Parâmetros!$E$19,$G1320-1,$G1320)</f>
        <v>46306</v>
      </c>
    </row>
    <row r="1321" spans="1:19" ht="15" customHeight="1" x14ac:dyDescent="0.25">
      <c r="A1321" s="116">
        <v>56855</v>
      </c>
      <c r="B1321" s="65" t="s">
        <v>42</v>
      </c>
      <c r="C1321" s="65" t="s">
        <v>70</v>
      </c>
      <c r="D1321" s="66">
        <v>46306</v>
      </c>
      <c r="E1321" s="67">
        <v>1.18</v>
      </c>
      <c r="F1321" s="65" t="s">
        <v>285</v>
      </c>
      <c r="G1321" s="66">
        <v>46306</v>
      </c>
      <c r="H1321">
        <v>40521191</v>
      </c>
      <c r="I1321">
        <v>10</v>
      </c>
      <c r="J1321" s="65" t="s">
        <v>2301</v>
      </c>
      <c r="K1321" s="65" t="s">
        <v>2302</v>
      </c>
      <c r="L1321" s="66">
        <v>46306</v>
      </c>
      <c r="M1321" s="65" t="s">
        <v>315</v>
      </c>
      <c r="N1321">
        <v>3011182</v>
      </c>
      <c r="O1321" s="65" t="s">
        <v>289</v>
      </c>
      <c r="P1321" s="66">
        <v>46306</v>
      </c>
      <c r="Q1321" s="31">
        <f t="shared" si="40"/>
        <v>551</v>
      </c>
      <c r="R1321" s="31">
        <f t="shared" si="41"/>
        <v>622</v>
      </c>
      <c r="S1321" s="29">
        <f>IF($Q1321&lt;Parâmetros!$E$19,$G1321-1,$G1321)</f>
        <v>46306</v>
      </c>
    </row>
    <row r="1322" spans="1:19" ht="15" customHeight="1" x14ac:dyDescent="0.25">
      <c r="A1322" s="116">
        <v>56855</v>
      </c>
      <c r="B1322" s="65" t="s">
        <v>42</v>
      </c>
      <c r="C1322" s="65" t="s">
        <v>70</v>
      </c>
      <c r="D1322" s="66">
        <v>46306</v>
      </c>
      <c r="E1322" s="67">
        <v>1.69</v>
      </c>
      <c r="F1322" s="65" t="s">
        <v>285</v>
      </c>
      <c r="G1322" s="66">
        <v>46306</v>
      </c>
      <c r="H1322">
        <v>40524075</v>
      </c>
      <c r="I1322">
        <v>10</v>
      </c>
      <c r="J1322" s="65" t="s">
        <v>2303</v>
      </c>
      <c r="K1322" s="65" t="s">
        <v>2304</v>
      </c>
      <c r="L1322" s="66">
        <v>46306</v>
      </c>
      <c r="M1322" s="65" t="s">
        <v>287</v>
      </c>
      <c r="N1322">
        <v>3011210</v>
      </c>
      <c r="O1322" s="65" t="s">
        <v>289</v>
      </c>
      <c r="P1322" s="66">
        <v>46306</v>
      </c>
      <c r="Q1322" s="31">
        <f t="shared" si="40"/>
        <v>624</v>
      </c>
      <c r="R1322" s="31">
        <f t="shared" si="41"/>
        <v>725</v>
      </c>
      <c r="S1322" s="29">
        <f>IF($Q1322&lt;Parâmetros!$E$19,$G1322-1,$G1322)</f>
        <v>46306</v>
      </c>
    </row>
    <row r="1323" spans="1:19" ht="15" customHeight="1" x14ac:dyDescent="0.25">
      <c r="A1323" s="116">
        <v>56855</v>
      </c>
      <c r="B1323" s="65" t="s">
        <v>42</v>
      </c>
      <c r="C1323" s="65" t="s">
        <v>70</v>
      </c>
      <c r="D1323" s="66">
        <v>46306</v>
      </c>
      <c r="E1323" s="67">
        <v>2.2999999999999998</v>
      </c>
      <c r="F1323" s="65" t="s">
        <v>285</v>
      </c>
      <c r="G1323" s="66">
        <v>46306</v>
      </c>
      <c r="H1323">
        <v>40524852</v>
      </c>
      <c r="I1323">
        <v>10</v>
      </c>
      <c r="J1323" s="65" t="s">
        <v>2305</v>
      </c>
      <c r="K1323" s="65" t="s">
        <v>2306</v>
      </c>
      <c r="L1323" s="66">
        <v>46306</v>
      </c>
      <c r="M1323" s="65" t="s">
        <v>287</v>
      </c>
      <c r="N1323" s="65" t="s">
        <v>793</v>
      </c>
      <c r="O1323" s="65" t="s">
        <v>289</v>
      </c>
      <c r="P1323" s="66">
        <v>46306</v>
      </c>
      <c r="Q1323" s="31">
        <f t="shared" si="40"/>
        <v>789</v>
      </c>
      <c r="R1323" s="31">
        <f t="shared" si="41"/>
        <v>927</v>
      </c>
      <c r="S1323" s="29">
        <f>IF($Q1323&lt;Parâmetros!$E$19,$G1323-1,$G1323)</f>
        <v>46306</v>
      </c>
    </row>
    <row r="1324" spans="1:19" ht="15" customHeight="1" x14ac:dyDescent="0.25">
      <c r="A1324" s="116">
        <v>56855</v>
      </c>
      <c r="B1324" s="65" t="s">
        <v>42</v>
      </c>
      <c r="C1324" s="65" t="s">
        <v>70</v>
      </c>
      <c r="D1324" s="66">
        <v>46307</v>
      </c>
      <c r="E1324" s="67">
        <v>0.74</v>
      </c>
      <c r="F1324" s="65" t="s">
        <v>285</v>
      </c>
      <c r="G1324" s="66">
        <v>46307</v>
      </c>
      <c r="H1324">
        <v>40524853</v>
      </c>
      <c r="I1324">
        <v>10</v>
      </c>
      <c r="J1324" s="65" t="s">
        <v>2457</v>
      </c>
      <c r="K1324" s="65" t="s">
        <v>2458</v>
      </c>
      <c r="L1324" s="66">
        <v>46307</v>
      </c>
      <c r="M1324" s="65" t="s">
        <v>287</v>
      </c>
      <c r="N1324" s="65" t="s">
        <v>793</v>
      </c>
      <c r="O1324" s="65" t="s">
        <v>289</v>
      </c>
      <c r="P1324" s="66">
        <v>46307</v>
      </c>
      <c r="Q1324" s="31">
        <f t="shared" si="40"/>
        <v>421</v>
      </c>
      <c r="R1324" s="31">
        <f t="shared" si="41"/>
        <v>465</v>
      </c>
      <c r="S1324" s="29">
        <f>IF($Q1324&lt;Parâmetros!$E$19,$G1324-1,$G1324)</f>
        <v>46307</v>
      </c>
    </row>
    <row r="1325" spans="1:19" ht="15" customHeight="1" x14ac:dyDescent="0.25">
      <c r="A1325" s="116">
        <v>56855</v>
      </c>
      <c r="B1325" s="65" t="s">
        <v>42</v>
      </c>
      <c r="C1325" s="65" t="s">
        <v>70</v>
      </c>
      <c r="D1325" s="66">
        <v>46307</v>
      </c>
      <c r="E1325" s="67">
        <v>1.29</v>
      </c>
      <c r="F1325" s="65" t="s">
        <v>285</v>
      </c>
      <c r="G1325" s="66">
        <v>46307</v>
      </c>
      <c r="H1325">
        <v>40525120</v>
      </c>
      <c r="I1325">
        <v>10</v>
      </c>
      <c r="J1325" s="65" t="s">
        <v>2307</v>
      </c>
      <c r="K1325" s="65" t="s">
        <v>2308</v>
      </c>
      <c r="L1325" s="66">
        <v>46307</v>
      </c>
      <c r="M1325" s="65" t="s">
        <v>287</v>
      </c>
      <c r="N1325" s="65" t="s">
        <v>793</v>
      </c>
      <c r="O1325" s="65" t="s">
        <v>289</v>
      </c>
      <c r="P1325" s="66">
        <v>46307</v>
      </c>
      <c r="Q1325" s="31">
        <f t="shared" si="40"/>
        <v>465</v>
      </c>
      <c r="R1325" s="31">
        <f t="shared" si="41"/>
        <v>542</v>
      </c>
      <c r="S1325" s="29">
        <f>IF($Q1325&lt;Parâmetros!$E$19,$G1325-1,$G1325)</f>
        <v>46307</v>
      </c>
    </row>
    <row r="1326" spans="1:19" ht="15" customHeight="1" x14ac:dyDescent="0.25">
      <c r="A1326" s="116">
        <v>56855</v>
      </c>
      <c r="B1326" s="65" t="s">
        <v>42</v>
      </c>
      <c r="C1326" s="65" t="s">
        <v>70</v>
      </c>
      <c r="D1326" s="66">
        <v>46307</v>
      </c>
      <c r="E1326" s="67">
        <v>3.04</v>
      </c>
      <c r="F1326" s="65" t="s">
        <v>285</v>
      </c>
      <c r="G1326" s="66">
        <v>46307</v>
      </c>
      <c r="H1326">
        <v>40521829</v>
      </c>
      <c r="I1326">
        <v>20</v>
      </c>
      <c r="J1326" s="65" t="s">
        <v>2459</v>
      </c>
      <c r="K1326" s="65" t="s">
        <v>2460</v>
      </c>
      <c r="L1326" s="66">
        <v>46307</v>
      </c>
      <c r="M1326" s="65" t="s">
        <v>287</v>
      </c>
      <c r="N1326" s="65" t="s">
        <v>793</v>
      </c>
      <c r="O1326" s="65" t="s">
        <v>289</v>
      </c>
      <c r="P1326" s="66">
        <v>46307</v>
      </c>
      <c r="Q1326" s="31">
        <f t="shared" si="40"/>
        <v>543</v>
      </c>
      <c r="R1326" s="31">
        <f t="shared" si="41"/>
        <v>725</v>
      </c>
      <c r="S1326" s="29">
        <f>IF($Q1326&lt;Parâmetros!$E$19,$G1326-1,$G1326)</f>
        <v>46307</v>
      </c>
    </row>
    <row r="1327" spans="1:19" ht="15" customHeight="1" x14ac:dyDescent="0.25">
      <c r="A1327" s="116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customHeight="1" x14ac:dyDescent="0.25">
      <c r="A1328" s="116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customHeight="1" x14ac:dyDescent="0.25">
      <c r="A1329" s="116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customHeight="1" x14ac:dyDescent="0.25">
      <c r="A1330" s="116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customHeight="1" x14ac:dyDescent="0.25">
      <c r="A1331" s="116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customHeight="1" x14ac:dyDescent="0.25">
      <c r="A1332" s="116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customHeight="1" x14ac:dyDescent="0.25">
      <c r="A1333" s="116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customHeight="1" x14ac:dyDescent="0.25">
      <c r="A1334" s="116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customHeight="1" x14ac:dyDescent="0.25">
      <c r="A1335" s="116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customHeight="1" x14ac:dyDescent="0.25">
      <c r="A1336" s="116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customHeight="1" x14ac:dyDescent="0.25">
      <c r="A1337" s="116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customHeight="1" x14ac:dyDescent="0.25">
      <c r="A1338" s="116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customHeight="1" x14ac:dyDescent="0.25">
      <c r="A1339" s="116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customHeight="1" x14ac:dyDescent="0.25">
      <c r="A1340" s="116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customHeight="1" x14ac:dyDescent="0.25">
      <c r="A1341" s="116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customHeight="1" x14ac:dyDescent="0.25">
      <c r="A1342" s="116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customHeight="1" x14ac:dyDescent="0.25">
      <c r="A1343" s="116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customHeight="1" x14ac:dyDescent="0.25">
      <c r="A1344" s="116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O1344" s="65"/>
      <c r="P1344" s="66"/>
      <c r="Q1344" s="31">
        <f t="shared" ref="Q1344:Q1407" si="42">IFERROR(VALUE(LEFT($J1344,2))*60+VALUE(MID($J1344,4,2)),9999)</f>
        <v>9999</v>
      </c>
      <c r="R1344" s="31" t="str">
        <f t="shared" ref="R1344:R1407" si="43">IFERROR(VALUE(LEFT($K1344,2))*60+VALUE(MID($K1344,4,2)),"")</f>
        <v/>
      </c>
      <c r="S1344" s="29">
        <f>IF($Q1344&lt;Parâmetros!$E$19,$G1344-1,$G1344)</f>
        <v>0</v>
      </c>
    </row>
    <row r="1345" spans="1:19" ht="15" customHeight="1" x14ac:dyDescent="0.25">
      <c r="A1345" s="116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si="42"/>
        <v>9999</v>
      </c>
      <c r="R1345" s="31" t="str">
        <f t="shared" si="43"/>
        <v/>
      </c>
      <c r="S1345" s="29">
        <f>IF($Q1345&lt;Parâmetros!$E$19,$G1345-1,$G1345)</f>
        <v>0</v>
      </c>
    </row>
    <row r="1346" spans="1:19" ht="15" customHeight="1" x14ac:dyDescent="0.25">
      <c r="A1346" s="116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customHeight="1" x14ac:dyDescent="0.25">
      <c r="A1347" s="116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customHeight="1" x14ac:dyDescent="0.25">
      <c r="A1348" s="116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customHeight="1" x14ac:dyDescent="0.25">
      <c r="A1349" s="116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customHeight="1" x14ac:dyDescent="0.25">
      <c r="A1350" s="116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customHeight="1" x14ac:dyDescent="0.25">
      <c r="A1351" s="116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customHeight="1" x14ac:dyDescent="0.25">
      <c r="A1352" s="116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customHeight="1" x14ac:dyDescent="0.25">
      <c r="A1353" s="116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customHeight="1" x14ac:dyDescent="0.25">
      <c r="A1354" s="116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customHeight="1" x14ac:dyDescent="0.25">
      <c r="A1355" s="116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customHeight="1" x14ac:dyDescent="0.25">
      <c r="A1356" s="116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customHeight="1" x14ac:dyDescent="0.25">
      <c r="A1357" s="116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customHeight="1" x14ac:dyDescent="0.25">
      <c r="A1358" s="116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N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customHeight="1" x14ac:dyDescent="0.25">
      <c r="A1359" s="116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N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customHeight="1" x14ac:dyDescent="0.25">
      <c r="A1360" s="116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customHeight="1" x14ac:dyDescent="0.25">
      <c r="A1361" s="116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customHeight="1" x14ac:dyDescent="0.25">
      <c r="A1362" s="116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customHeight="1" x14ac:dyDescent="0.25">
      <c r="A1363" s="116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customHeight="1" x14ac:dyDescent="0.25">
      <c r="A1364" s="116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customHeight="1" x14ac:dyDescent="0.25">
      <c r="A1365" s="116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customHeight="1" x14ac:dyDescent="0.25">
      <c r="A1366" s="116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customHeight="1" x14ac:dyDescent="0.25">
      <c r="A1367" s="116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customHeight="1" x14ac:dyDescent="0.25">
      <c r="A1368" s="116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customHeight="1" x14ac:dyDescent="0.25">
      <c r="A1369" s="116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customHeight="1" x14ac:dyDescent="0.25">
      <c r="A1370" s="116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customHeight="1" x14ac:dyDescent="0.25">
      <c r="A1371" s="116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customHeight="1" x14ac:dyDescent="0.25">
      <c r="A1372" s="116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customHeight="1" x14ac:dyDescent="0.25">
      <c r="A1373" s="116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customHeight="1" x14ac:dyDescent="0.25">
      <c r="A1374" s="116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customHeight="1" x14ac:dyDescent="0.25">
      <c r="A1375" s="116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customHeight="1" x14ac:dyDescent="0.25">
      <c r="A1376" s="116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customHeight="1" x14ac:dyDescent="0.25">
      <c r="A1377" s="116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customHeight="1" x14ac:dyDescent="0.25">
      <c r="A1378" s="116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customHeight="1" x14ac:dyDescent="0.25">
      <c r="A1379" s="116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customHeight="1" x14ac:dyDescent="0.25">
      <c r="A1380" s="116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customHeight="1" x14ac:dyDescent="0.25">
      <c r="A1381" s="116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customHeight="1" x14ac:dyDescent="0.25">
      <c r="A1382" s="116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customHeight="1" x14ac:dyDescent="0.25">
      <c r="A1383" s="116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customHeight="1" x14ac:dyDescent="0.25">
      <c r="A1384" s="116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customHeight="1" x14ac:dyDescent="0.25">
      <c r="A1385" s="116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customHeight="1" x14ac:dyDescent="0.25">
      <c r="A1386" s="116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customHeight="1" x14ac:dyDescent="0.25">
      <c r="A1387" s="116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customHeight="1" x14ac:dyDescent="0.25">
      <c r="A1388" s="116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customHeight="1" x14ac:dyDescent="0.25">
      <c r="A1389" s="116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customHeight="1" x14ac:dyDescent="0.25">
      <c r="A1390" s="116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customHeight="1" x14ac:dyDescent="0.25">
      <c r="A1391" s="116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customHeight="1" x14ac:dyDescent="0.25">
      <c r="A1392" s="116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customHeight="1" x14ac:dyDescent="0.25">
      <c r="A1393" s="116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customHeight="1" x14ac:dyDescent="0.25">
      <c r="A1394" s="116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customHeight="1" x14ac:dyDescent="0.25">
      <c r="A1395" s="116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customHeight="1" x14ac:dyDescent="0.25">
      <c r="A1396" s="116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customHeight="1" x14ac:dyDescent="0.25">
      <c r="A1397" s="116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customHeight="1" x14ac:dyDescent="0.25">
      <c r="A1398" s="116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customHeight="1" x14ac:dyDescent="0.25">
      <c r="A1399" s="116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customHeight="1" x14ac:dyDescent="0.25">
      <c r="A1400" s="116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customHeight="1" x14ac:dyDescent="0.25">
      <c r="A1401" s="116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customHeight="1" x14ac:dyDescent="0.25">
      <c r="A1402" s="116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customHeight="1" x14ac:dyDescent="0.25">
      <c r="A1403" s="116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customHeight="1" x14ac:dyDescent="0.25">
      <c r="A1404" s="116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customHeight="1" x14ac:dyDescent="0.25">
      <c r="A1405" s="116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customHeight="1" x14ac:dyDescent="0.25">
      <c r="A1406" s="116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customHeight="1" x14ac:dyDescent="0.25">
      <c r="A1407" s="116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customHeight="1" x14ac:dyDescent="0.25">
      <c r="A1408" s="116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ref="Q1408:Q1471" si="44">IFERROR(VALUE(LEFT($J1408,2))*60+VALUE(MID($J1408,4,2)),9999)</f>
        <v>9999</v>
      </c>
      <c r="R1408" s="31" t="str">
        <f t="shared" ref="R1408:R1471" si="45">IFERROR(VALUE(LEFT($K1408,2))*60+VALUE(MID($K1408,4,2)),"")</f>
        <v/>
      </c>
      <c r="S1408" s="29">
        <f>IF($Q1408&lt;Parâmetros!$E$19,$G1408-1,$G1408)</f>
        <v>0</v>
      </c>
    </row>
    <row r="1409" spans="1:19" ht="15" customHeight="1" x14ac:dyDescent="0.25">
      <c r="A1409" s="116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customHeight="1" x14ac:dyDescent="0.25">
      <c r="A1410" s="116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customHeight="1" x14ac:dyDescent="0.25">
      <c r="A1411" s="116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customHeight="1" x14ac:dyDescent="0.25">
      <c r="A1412" s="116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customHeight="1" x14ac:dyDescent="0.25">
      <c r="A1413" s="116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customHeight="1" x14ac:dyDescent="0.25">
      <c r="A1414" s="116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customHeight="1" x14ac:dyDescent="0.25">
      <c r="A1415" s="116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customHeight="1" x14ac:dyDescent="0.25">
      <c r="A1416" s="116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customHeight="1" x14ac:dyDescent="0.25">
      <c r="A1417" s="116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customHeight="1" x14ac:dyDescent="0.25">
      <c r="A1418" s="116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customHeight="1" x14ac:dyDescent="0.25">
      <c r="A1419" s="116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customHeight="1" x14ac:dyDescent="0.25">
      <c r="A1420" s="116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customHeight="1" x14ac:dyDescent="0.25">
      <c r="A1421" s="116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customHeight="1" x14ac:dyDescent="0.25">
      <c r="A1422" s="116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customHeight="1" x14ac:dyDescent="0.25">
      <c r="A1423" s="116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customHeight="1" x14ac:dyDescent="0.25">
      <c r="A1424" s="116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customHeight="1" x14ac:dyDescent="0.25">
      <c r="A1425" s="116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customHeight="1" x14ac:dyDescent="0.25">
      <c r="A1426" s="116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customHeight="1" x14ac:dyDescent="0.25">
      <c r="A1427" s="116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customHeight="1" x14ac:dyDescent="0.25">
      <c r="A1428" s="116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customHeight="1" x14ac:dyDescent="0.25">
      <c r="A1429" s="116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customHeight="1" x14ac:dyDescent="0.25">
      <c r="A1430" s="116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customHeight="1" x14ac:dyDescent="0.25">
      <c r="A1431" s="116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customHeight="1" x14ac:dyDescent="0.25">
      <c r="A1432" s="116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customHeight="1" x14ac:dyDescent="0.25">
      <c r="A1433" s="116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customHeight="1" x14ac:dyDescent="0.25">
      <c r="A1434" s="116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customHeight="1" x14ac:dyDescent="0.25">
      <c r="A1435" s="116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customHeight="1" x14ac:dyDescent="0.25">
      <c r="A1436" s="116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customHeight="1" x14ac:dyDescent="0.25">
      <c r="A1437" s="116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customHeight="1" x14ac:dyDescent="0.25">
      <c r="A1438" s="116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customHeight="1" x14ac:dyDescent="0.25">
      <c r="A1439" s="116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customHeight="1" x14ac:dyDescent="0.25">
      <c r="A1440" s="116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customHeight="1" x14ac:dyDescent="0.25">
      <c r="A1441" s="116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customHeight="1" x14ac:dyDescent="0.25">
      <c r="A1442" s="116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customHeight="1" x14ac:dyDescent="0.25">
      <c r="A1443" s="116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customHeight="1" x14ac:dyDescent="0.25">
      <c r="A1444" s="116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customHeight="1" x14ac:dyDescent="0.25">
      <c r="A1445" s="116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customHeight="1" x14ac:dyDescent="0.25">
      <c r="A1446" s="116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customHeight="1" x14ac:dyDescent="0.25">
      <c r="A1447" s="116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customHeight="1" x14ac:dyDescent="0.25">
      <c r="A1448" s="116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customHeight="1" x14ac:dyDescent="0.25">
      <c r="A1449" s="116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customHeight="1" x14ac:dyDescent="0.25">
      <c r="A1450" s="116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customHeight="1" x14ac:dyDescent="0.25">
      <c r="A1451" s="116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customHeight="1" x14ac:dyDescent="0.25">
      <c r="A1452" s="116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customHeight="1" x14ac:dyDescent="0.25">
      <c r="A1453" s="116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customHeight="1" x14ac:dyDescent="0.25">
      <c r="A1454" s="116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customHeight="1" x14ac:dyDescent="0.25">
      <c r="A1455" s="116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customHeight="1" x14ac:dyDescent="0.25">
      <c r="A1456" s="116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customHeight="1" x14ac:dyDescent="0.25">
      <c r="A1457" s="116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customHeight="1" x14ac:dyDescent="0.25">
      <c r="A1458" s="116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customHeight="1" x14ac:dyDescent="0.25">
      <c r="A1459" s="116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customHeight="1" x14ac:dyDescent="0.25">
      <c r="A1460" s="116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customHeight="1" x14ac:dyDescent="0.25">
      <c r="A1461" s="116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customHeight="1" x14ac:dyDescent="0.25">
      <c r="A1462" s="116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customHeight="1" x14ac:dyDescent="0.25">
      <c r="A1463" s="116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customHeight="1" x14ac:dyDescent="0.25">
      <c r="A1464" s="116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customHeight="1" x14ac:dyDescent="0.25">
      <c r="A1465" s="116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customHeight="1" x14ac:dyDescent="0.25">
      <c r="A1466" s="116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customHeight="1" x14ac:dyDescent="0.25">
      <c r="A1467" s="116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customHeight="1" x14ac:dyDescent="0.25">
      <c r="A1468" s="116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customHeight="1" x14ac:dyDescent="0.25">
      <c r="A1469" s="116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customHeight="1" x14ac:dyDescent="0.25">
      <c r="A1470" s="116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customHeight="1" x14ac:dyDescent="0.25">
      <c r="A1471" s="116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customHeight="1" x14ac:dyDescent="0.25">
      <c r="A1472" s="116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O1472" s="65"/>
      <c r="P1472" s="66"/>
      <c r="Q1472" s="31">
        <f t="shared" ref="Q1472:Q1535" si="46">IFERROR(VALUE(LEFT($J1472,2))*60+VALUE(MID($J1472,4,2)),9999)</f>
        <v>9999</v>
      </c>
      <c r="R1472" s="31" t="str">
        <f t="shared" ref="R1472:R1535" si="47">IFERROR(VALUE(LEFT($K1472,2))*60+VALUE(MID($K1472,4,2)),"")</f>
        <v/>
      </c>
      <c r="S1472" s="29">
        <f>IF($Q1472&lt;Parâmetros!$E$19,$G1472-1,$G1472)</f>
        <v>0</v>
      </c>
    </row>
    <row r="1473" spans="1:19" ht="15" customHeight="1" x14ac:dyDescent="0.25">
      <c r="A1473" s="116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customHeight="1" x14ac:dyDescent="0.25">
      <c r="A1474" s="116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F545" sqref="F545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IFERROR(INDEX(Cadastro!$C$5:$C$167,$AB2),"NÃO INFORMADO")</f>
        <v>NÃO INFORMADO</v>
      </c>
      <c r="D2" s="17" t="str">
        <f>IFERROR(INDEX(Cadastro!$D$5:$D$167,$AB2),"")</f>
        <v>Férias</v>
      </c>
      <c r="E2" s="17" t="str">
        <f>IFERROR(INDEX(Cadastro!$G$5:$G$167,$AB2),"")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$167,$AB2),"")="",IF($L2&gt;0,1,0),IF(IFERROR(INDEX(Cadastro!$F$5:$F$167,$AB2),"")&lt;=IFERROR(INDEX(Parâmetros!$B$39:$B$48,MATCH($E2,Parâmetros!$A$39:$A$48,0)),99),IFERROR(INDEX(Cadastro!$F$5:$F$167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$167,$AB2),"")="",0,IF(IFERROR(INDEX(Cadastro!$F$5:$F$167,$AB2),"")&gt;IFERROR(INDEX(Parâmetros!$B$39:$B$48,MATCH($E2,Parâmetros!$A$39:$A$48,0)),99),IFERROR(INDEX(Cadastro!$F$5:$F$167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registro"),IF(AND($AB2&lt;&gt;$AB1,IFERROR(INDEX(Cadastro!$F$5:$F$167,$AB2),"")=""),"Indeterminado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8</v>
      </c>
      <c r="AB2" s="31">
        <f>IFERROR(MATCH($A2&amp;"|"&amp;TEXT(_xlfn.MAXIFS(Cadastro!$E$5:$E$167,Cadastro!$A$5:$A$167,$A2,Cadastro!$E$5:$E$167,"&lt;="&amp;$F2),"yyyymmdd"),Cadastro!$I$5:$I$167,0),"")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IFERROR(INDEX(Cadastro!$C$5:$C$167,$AB3),"NÃO INFORMADO")</f>
        <v>NÃO INFORMADO</v>
      </c>
      <c r="D3" s="17" t="str">
        <f>IFERROR(INDEX(Cadastro!$D$5:$D$167,$AB3),"")</f>
        <v>Férias</v>
      </c>
      <c r="E3" s="17" t="str">
        <f>IFERROR(INDEX(Cadastro!$G$5:$G$167,$AB3),"")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$167,$AB3),"")="",IF($L3&gt;0,1,0),IF(IFERROR(INDEX(Cadastro!$F$5:$F$167,$AB3),"")&lt;=IFERROR(INDEX(Parâmetros!$B$39:$B$48,MATCH($E3,Parâmetros!$A$39:$A$48,0)),99),IFERROR(INDEX(Cadastro!$F$5:$F$167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$167,$AB3),"")="",0,IF(IFERROR(INDEX(Cadastro!$F$5:$F$167,$AB3),"")&gt;IFERROR(INDEX(Parâmetros!$B$39:$B$48,MATCH($E3,Parâmetros!$A$39:$A$48,0)),99),IFERROR(INDEX(Cadastro!$F$5:$F$167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registro"),IF(AND($AB3&lt;&gt;$AB2,IFERROR(INDEX(Cadastro!$F$5:$F$167,$AB3),"")=""),"Indeterminado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7</v>
      </c>
      <c r="AB3" s="31">
        <f>IFERROR(MATCH($A3&amp;"|"&amp;TEXT(_xlfn.MAXIFS(Cadastro!$E$5:$E$167,Cadastro!$A$5:$A$167,$A3,Cadastro!$E$5:$E$167,"&lt;="&amp;$F3),"yyyymmdd"),Cadastro!$I$5:$I$167,0),"")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IFERROR(INDEX(Cadastro!$C$5:$C$167,$AB4),"NÃO INFORMADO")</f>
        <v>NÃO INFORMADO</v>
      </c>
      <c r="D4" s="17" t="str">
        <f>IFERROR(INDEX(Cadastro!$D$5:$D$167,$AB4),"")</f>
        <v>Férias</v>
      </c>
      <c r="E4" s="17" t="str">
        <f>IFERROR(INDEX(Cadastro!$G$5:$G$167,$AB4),"")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$167,$AB4),"")="",IF($L4&gt;0,1,0),IF(IFERROR(INDEX(Cadastro!$F$5:$F$167,$AB4),"")&lt;=IFERROR(INDEX(Parâmetros!$B$39:$B$48,MATCH($E4,Parâmetros!$A$39:$A$48,0)),99),IFERROR(INDEX(Cadastro!$F$5:$F$167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$167,$AB4),"")="",0,IF(IFERROR(INDEX(Cadastro!$F$5:$F$167,$AB4),"")&gt;IFERROR(INDEX(Parâmetros!$B$39:$B$48,MATCH($E4,Parâmetros!$A$39:$A$48,0)),99),IFERROR(INDEX(Cadastro!$F$5:$F$167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registro"),IF(AND($AB4&lt;&gt;$AB3,IFERROR(INDEX(Cadastro!$F$5:$F$167,$AB4),"")=""),"Indeterminado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6</v>
      </c>
      <c r="AB4" s="31">
        <f>IFERROR(MATCH($A4&amp;"|"&amp;TEXT(_xlfn.MAXIFS(Cadastro!$E$5:$E$167,Cadastro!$A$5:$A$167,$A4,Cadastro!$E$5:$E$167,"&lt;="&amp;$F4),"yyyymmdd"),Cadastro!$I$5:$I$167,0),"")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IFERROR(INDEX(Cadastro!$C$5:$C$167,$AB5),"NÃO INFORMADO")</f>
        <v>NÃO INFORMADO</v>
      </c>
      <c r="D5" s="17" t="str">
        <f>IFERROR(INDEX(Cadastro!$D$5:$D$167,$AB5),"")</f>
        <v>Férias</v>
      </c>
      <c r="E5" s="17" t="str">
        <f>IFERROR(INDEX(Cadastro!$G$5:$G$167,$AB5),"")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$167,$AB5),"")="",IF($L5&gt;0,1,0),IF(IFERROR(INDEX(Cadastro!$F$5:$F$167,$AB5),"")&lt;=IFERROR(INDEX(Parâmetros!$B$39:$B$48,MATCH($E5,Parâmetros!$A$39:$A$48,0)),99),IFERROR(INDEX(Cadastro!$F$5:$F$167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$167,$AB5),"")="",0,IF(IFERROR(INDEX(Cadastro!$F$5:$F$167,$AB5),"")&gt;IFERROR(INDEX(Parâmetros!$B$39:$B$48,MATCH($E5,Parâmetros!$A$39:$A$48,0)),99),IFERROR(INDEX(Cadastro!$F$5:$F$167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registro"),IF(AND($AB5&lt;&gt;$AB4,IFERROR(INDEX(Cadastro!$F$5:$F$167,$AB5),"")=""),"Indeterminado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5</v>
      </c>
      <c r="AB5" s="31">
        <f>IFERROR(MATCH($A5&amp;"|"&amp;TEXT(_xlfn.MAXIFS(Cadastro!$E$5:$E$167,Cadastro!$A$5:$A$167,$A5,Cadastro!$E$5:$E$167,"&lt;="&amp;$F5),"yyyymmdd"),Cadastro!$I$5:$I$167,0),"")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IFERROR(INDEX(Cadastro!$C$5:$C$167,$AB6),"NÃO INFORMADO")</f>
        <v>NÃO INFORMADO</v>
      </c>
      <c r="D6" s="17" t="str">
        <f>IFERROR(INDEX(Cadastro!$D$5:$D$167,$AB6),"")</f>
        <v>Férias</v>
      </c>
      <c r="E6" s="17" t="str">
        <f>IFERROR(INDEX(Cadastro!$G$5:$G$167,$AB6),"")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$167,$AB6),"")="",IF($L6&gt;0,1,0),IF(IFERROR(INDEX(Cadastro!$F$5:$F$167,$AB6),"")&lt;=IFERROR(INDEX(Parâmetros!$B$39:$B$48,MATCH($E6,Parâmetros!$A$39:$A$48,0)),99),IFERROR(INDEX(Cadastro!$F$5:$F$167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$167,$AB6),"")="",0,IF(IFERROR(INDEX(Cadastro!$F$5:$F$167,$AB6),"")&gt;IFERROR(INDEX(Parâmetros!$B$39:$B$48,MATCH($E6,Parâmetros!$A$39:$A$48,0)),99),IFERROR(INDEX(Cadastro!$F$5:$F$167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registro"),IF(AND($AB6&lt;&gt;$AB5,IFERROR(INDEX(Cadastro!$F$5:$F$167,$AB6),"")=""),"Indeterminado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4</v>
      </c>
      <c r="AB6" s="31">
        <f>IFERROR(MATCH($A6&amp;"|"&amp;TEXT(_xlfn.MAXIFS(Cadastro!$E$5:$E$167,Cadastro!$A$5:$A$167,$A6,Cadastro!$E$5:$E$167,"&lt;="&amp;$F6),"yyyymmdd"),Cadastro!$I$5:$I$167,0),"")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IFERROR(INDEX(Cadastro!$C$5:$C$167,$AB7),"NÃO INFORMADO")</f>
        <v>NÃO INFORMADO</v>
      </c>
      <c r="D7" s="17" t="str">
        <f>IFERROR(INDEX(Cadastro!$D$5:$D$167,$AB7),"")</f>
        <v>Férias</v>
      </c>
      <c r="E7" s="17" t="str">
        <f>IFERROR(INDEX(Cadastro!$G$5:$G$167,$AB7),"")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$167,$AB7),"")="",IF($L7&gt;0,1,0),IF(IFERROR(INDEX(Cadastro!$F$5:$F$167,$AB7),"")&lt;=IFERROR(INDEX(Parâmetros!$B$39:$B$48,MATCH($E7,Parâmetros!$A$39:$A$48,0)),99),IFERROR(INDEX(Cadastro!$F$5:$F$167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$167,$AB7),"")="",0,IF(IFERROR(INDEX(Cadastro!$F$5:$F$167,$AB7),"")&gt;IFERROR(INDEX(Parâmetros!$B$39:$B$48,MATCH($E7,Parâmetros!$A$39:$A$48,0)),99),IFERROR(INDEX(Cadastro!$F$5:$F$167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registro"),IF(AND($AB7&lt;&gt;$AB6,IFERROR(INDEX(Cadastro!$F$5:$F$167,$AB7),"")=""),"Indeterminado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3</v>
      </c>
      <c r="AB7" s="31">
        <f>IFERROR(MATCH($A7&amp;"|"&amp;TEXT(_xlfn.MAXIFS(Cadastro!$E$5:$E$167,Cadastro!$A$5:$A$167,$A7,Cadastro!$E$5:$E$167,"&lt;="&amp;$F7),"yyyymmdd"),Cadastro!$I$5:$I$167,0),"")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IFERROR(INDEX(Cadastro!$C$5:$C$167,$AB8),"NÃO INFORMADO")</f>
        <v>NÃO INFORMADO</v>
      </c>
      <c r="D8" s="17" t="str">
        <f>IFERROR(INDEX(Cadastro!$D$5:$D$167,$AB8),"")</f>
        <v>Férias</v>
      </c>
      <c r="E8" s="17" t="str">
        <f>IFERROR(INDEX(Cadastro!$G$5:$G$167,$AB8),"")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$167,$AB8),"")="",IF($L8&gt;0,1,0),IF(IFERROR(INDEX(Cadastro!$F$5:$F$167,$AB8),"")&lt;=IFERROR(INDEX(Parâmetros!$B$39:$B$48,MATCH($E8,Parâmetros!$A$39:$A$48,0)),99),IFERROR(INDEX(Cadastro!$F$5:$F$167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$167,$AB8),"")="",0,IF(IFERROR(INDEX(Cadastro!$F$5:$F$167,$AB8),"")&gt;IFERROR(INDEX(Parâmetros!$B$39:$B$48,MATCH($E8,Parâmetros!$A$39:$A$48,0)),99),IFERROR(INDEX(Cadastro!$F$5:$F$167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registro"),IF(AND($AB8&lt;&gt;$AB7,IFERROR(INDEX(Cadastro!$F$5:$F$167,$AB8),"")=""),"Indeterminado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2</v>
      </c>
      <c r="AB8" s="31">
        <f>IFERROR(MATCH($A8&amp;"|"&amp;TEXT(_xlfn.MAXIFS(Cadastro!$E$5:$E$167,Cadastro!$A$5:$A$167,$A8,Cadastro!$E$5:$E$167,"&lt;="&amp;$F8),"yyyymmdd"),Cadastro!$I$5:$I$167,0),"")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IFERROR(INDEX(Cadastro!$C$5:$C$167,$AB9),"NÃO INFORMADO")</f>
        <v>NÃO INFORMADO</v>
      </c>
      <c r="D9" s="17" t="str">
        <f>IFERROR(INDEX(Cadastro!$D$5:$D$167,$AB9),"")</f>
        <v>Férias</v>
      </c>
      <c r="E9" s="17" t="str">
        <f>IFERROR(INDEX(Cadastro!$G$5:$G$167,$AB9),"")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$167,$AB9),"")="",IF($L9&gt;0,1,0),IF(IFERROR(INDEX(Cadastro!$F$5:$F$167,$AB9),"")&lt;=IFERROR(INDEX(Parâmetros!$B$39:$B$48,MATCH($E9,Parâmetros!$A$39:$A$48,0)),99),IFERROR(INDEX(Cadastro!$F$5:$F$167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$167,$AB9),"")="",0,IF(IFERROR(INDEX(Cadastro!$F$5:$F$167,$AB9),"")&gt;IFERROR(INDEX(Parâmetros!$B$39:$B$48,MATCH($E9,Parâmetros!$A$39:$A$48,0)),99),IFERROR(INDEX(Cadastro!$F$5:$F$167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registro"),IF(AND($AB9&lt;&gt;$AB8,IFERROR(INDEX(Cadastro!$F$5:$F$167,$AB9),"")=""),"Indeterminado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1</v>
      </c>
      <c r="AB9" s="31">
        <f>IFERROR(MATCH($A9&amp;"|"&amp;TEXT(_xlfn.MAXIFS(Cadastro!$E$5:$E$167,Cadastro!$A$5:$A$167,$A9,Cadastro!$E$5:$E$167,"&lt;="&amp;$F9),"yyyymmdd"),Cadastro!$I$5:$I$167,0),"")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IFERROR(INDEX(Cadastro!$C$5:$C$167,$AB10),"NÃO INFORMADO")</f>
        <v>NÃO INFORMADO</v>
      </c>
      <c r="D10" s="17" t="str">
        <f>IFERROR(INDEX(Cadastro!$D$5:$D$167,$AB10),"")</f>
        <v>Férias</v>
      </c>
      <c r="E10" s="17" t="str">
        <f>IFERROR(INDEX(Cadastro!$G$5:$G$167,$AB10),"")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$167,$AB10),"")="",IF($L10&gt;0,1,0),IF(IFERROR(INDEX(Cadastro!$F$5:$F$167,$AB10),"")&lt;=IFERROR(INDEX(Parâmetros!$B$39:$B$48,MATCH($E10,Parâmetros!$A$39:$A$48,0)),99),IFERROR(INDEX(Cadastro!$F$5:$F$167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$167,$AB10),"")="",0,IF(IFERROR(INDEX(Cadastro!$F$5:$F$167,$AB10),"")&gt;IFERROR(INDEX(Parâmetros!$B$39:$B$48,MATCH($E10,Parâmetros!$A$39:$A$48,0)),99),IFERROR(INDEX(Cadastro!$F$5:$F$167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registro"),IF(AND($AB10&lt;&gt;$AB9,IFERROR(INDEX(Cadastro!$F$5:$F$167,$AB10),"")=""),"Indeterminado (início da série)",IF($X10&gt;0,"Folga","Falta de registro"))))))))</f>
        <v>Férias (cadastro)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IFERROR(MATCH($A10&amp;"|"&amp;TEXT(_xlfn.MAXIFS(Cadastro!$E$5:$E$167,Cadastro!$A$5:$A$167,$A10,Cadastro!$E$5:$E$167,"&lt;="&amp;$F10),"yyyymmdd"),Cadastro!$I$5:$I$167,0),"")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IFERROR(INDEX(Cadastro!$C$5:$C$167,$AB11),"NÃO INFORMADO")</f>
        <v>NÃO INFORMADO</v>
      </c>
      <c r="D11" s="17" t="str">
        <f>IFERROR(INDEX(Cadastro!$D$5:$D$167,$AB11),"")</f>
        <v>Férias</v>
      </c>
      <c r="E11" s="17" t="str">
        <f>IFERROR(INDEX(Cadastro!$G$5:$G$167,$AB11),"")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$167,$AB11),"")="",IF($L11&gt;0,1,0),IF(IFERROR(INDEX(Cadastro!$F$5:$F$167,$AB11),"")&lt;=IFERROR(INDEX(Parâmetros!$B$39:$B$48,MATCH($E11,Parâmetros!$A$39:$A$48,0)),99),IFERROR(INDEX(Cadastro!$F$5:$F$167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$167,$AB11),"")="",0,IF(IFERROR(INDEX(Cadastro!$F$5:$F$167,$AB11),"")&gt;IFERROR(INDEX(Parâmetros!$B$39:$B$48,MATCH($E11,Parâmetros!$A$39:$A$48,0)),99),IFERROR(INDEX(Cadastro!$F$5:$F$167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registro"),IF(AND($AB11&lt;&gt;$AB10,IFERROR(INDEX(Cadastro!$F$5:$F$167,$AB11),"")=""),"Indeterminado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IFERROR(MATCH($A11&amp;"|"&amp;TEXT(_xlfn.MAXIFS(Cadastro!$E$5:$E$167,Cadastro!$A$5:$A$167,$A11,Cadastro!$E$5:$E$167,"&lt;="&amp;$F11),"yyyymmdd"),Cadastro!$I$5:$I$167,0),"")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IFERROR(INDEX(Cadastro!$C$5:$C$167,$AB12),"NÃO INFORMADO")</f>
        <v>NÃO INFORMADO</v>
      </c>
      <c r="D12" s="17" t="str">
        <f>IFERROR(INDEX(Cadastro!$D$5:$D$167,$AB12),"")</f>
        <v>Férias</v>
      </c>
      <c r="E12" s="17" t="str">
        <f>IFERROR(INDEX(Cadastro!$G$5:$G$167,$AB12),"")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$167,$AB12),"")="",IF($L12&gt;0,1,0),IF(IFERROR(INDEX(Cadastro!$F$5:$F$167,$AB12),"")&lt;=IFERROR(INDEX(Parâmetros!$B$39:$B$48,MATCH($E12,Parâmetros!$A$39:$A$48,0)),99),IFERROR(INDEX(Cadastro!$F$5:$F$167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$167,$AB12),"")="",0,IF(IFERROR(INDEX(Cadastro!$F$5:$F$167,$AB12),"")&gt;IFERROR(INDEX(Parâmetros!$B$39:$B$48,MATCH($E12,Parâmetros!$A$39:$A$48,0)),99),IFERROR(INDEX(Cadastro!$F$5:$F$167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registro"),IF(AND($AB12&lt;&gt;$AB11,IFERROR(INDEX(Cadastro!$F$5:$F$167,$AB12),"")=""),"Indeterminado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IFERROR(MATCH($A12&amp;"|"&amp;TEXT(_xlfn.MAXIFS(Cadastro!$E$5:$E$167,Cadastro!$A$5:$A$167,$A12,Cadastro!$E$5:$E$167,"&lt;="&amp;$F12),"yyyymmdd"),Cadastro!$I$5:$I$167,0),"")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IFERROR(INDEX(Cadastro!$C$5:$C$167,$AB13),"NÃO INFORMADO")</f>
        <v>NÃO INFORMADO</v>
      </c>
      <c r="D13" s="17" t="str">
        <f>IFERROR(INDEX(Cadastro!$D$5:$D$167,$AB13),"")</f>
        <v>Férias</v>
      </c>
      <c r="E13" s="17" t="str">
        <f>IFERROR(INDEX(Cadastro!$G$5:$G$167,$AB13),"")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$167,$AB13),"")="",IF($L13&gt;0,1,0),IF(IFERROR(INDEX(Cadastro!$F$5:$F$167,$AB13),"")&lt;=IFERROR(INDEX(Parâmetros!$B$39:$B$48,MATCH($E13,Parâmetros!$A$39:$A$48,0)),99),IFERROR(INDEX(Cadastro!$F$5:$F$167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$167,$AB13),"")="",0,IF(IFERROR(INDEX(Cadastro!$F$5:$F$167,$AB13),"")&gt;IFERROR(INDEX(Parâmetros!$B$39:$B$48,MATCH($E13,Parâmetros!$A$39:$A$48,0)),99),IFERROR(INDEX(Cadastro!$F$5:$F$167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registro"),IF(AND($AB13&lt;&gt;$AB12,IFERROR(INDEX(Cadastro!$F$5:$F$167,$AB13),"")=""),"Indeterminado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IFERROR(MATCH($A13&amp;"|"&amp;TEXT(_xlfn.MAXIFS(Cadastro!$E$5:$E$167,Cadastro!$A$5:$A$167,$A13,Cadastro!$E$5:$E$167,"&lt;="&amp;$F13),"yyyymmdd"),Cadastro!$I$5:$I$167,0),"")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IFERROR(INDEX(Cadastro!$C$5:$C$167,$AB14),"NÃO INFORMADO")</f>
        <v>NÃO INFORMADO</v>
      </c>
      <c r="D14" s="17" t="str">
        <f>IFERROR(INDEX(Cadastro!$D$5:$D$167,$AB14),"")</f>
        <v>Férias</v>
      </c>
      <c r="E14" s="17" t="str">
        <f>IFERROR(INDEX(Cadastro!$G$5:$G$167,$AB14),"")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$167,$AB14),"")="",IF($L14&gt;0,1,0),IF(IFERROR(INDEX(Cadastro!$F$5:$F$167,$AB14),"")&lt;=IFERROR(INDEX(Parâmetros!$B$39:$B$48,MATCH($E14,Parâmetros!$A$39:$A$48,0)),99),IFERROR(INDEX(Cadastro!$F$5:$F$167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$167,$AB14),"")="",0,IF(IFERROR(INDEX(Cadastro!$F$5:$F$167,$AB14),"")&gt;IFERROR(INDEX(Parâmetros!$B$39:$B$48,MATCH($E14,Parâmetros!$A$39:$A$48,0)),99),IFERROR(INDEX(Cadastro!$F$5:$F$167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registro"),IF(AND($AB14&lt;&gt;$AB13,IFERROR(INDEX(Cadastro!$F$5:$F$167,$AB14),"")=""),"Indeterminado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IFERROR(MATCH($A14&amp;"|"&amp;TEXT(_xlfn.MAXIFS(Cadastro!$E$5:$E$167,Cadastro!$A$5:$A$167,$A14,Cadastro!$E$5:$E$167,"&lt;="&amp;$F14),"yyyymmdd"),Cadastro!$I$5:$I$167,0),"")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IFERROR(INDEX(Cadastro!$C$5:$C$167,$AB15),"NÃO INFORMADO")</f>
        <v>NÃO INFORMADO</v>
      </c>
      <c r="D15" s="17" t="str">
        <f>IFERROR(INDEX(Cadastro!$D$5:$D$167,$AB15),"")</f>
        <v>Férias</v>
      </c>
      <c r="E15" s="17" t="str">
        <f>IFERROR(INDEX(Cadastro!$G$5:$G$167,$AB15),"")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$167,$AB15),"")="",IF($L15&gt;0,1,0),IF(IFERROR(INDEX(Cadastro!$F$5:$F$167,$AB15),"")&lt;=IFERROR(INDEX(Parâmetros!$B$39:$B$48,MATCH($E15,Parâmetros!$A$39:$A$48,0)),99),IFERROR(INDEX(Cadastro!$F$5:$F$167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$167,$AB15),"")="",0,IF(IFERROR(INDEX(Cadastro!$F$5:$F$167,$AB15),"")&gt;IFERROR(INDEX(Parâmetros!$B$39:$B$48,MATCH($E15,Parâmetros!$A$39:$A$48,0)),99),IFERROR(INDEX(Cadastro!$F$5:$F$167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registro"),IF(AND($AB15&lt;&gt;$AB14,IFERROR(INDEX(Cadastro!$F$5:$F$167,$AB15),"")=""),"Indeterminado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IFERROR(MATCH($A15&amp;"|"&amp;TEXT(_xlfn.MAXIFS(Cadastro!$E$5:$E$167,Cadastro!$A$5:$A$167,$A15,Cadastro!$E$5:$E$167,"&lt;="&amp;$F15),"yyyymmdd"),Cadastro!$I$5:$I$167,0),"")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IFERROR(INDEX(Cadastro!$C$5:$C$167,$AB16),"NÃO INFORMADO")</f>
        <v>NÃO INFORMADO</v>
      </c>
      <c r="D16" s="17" t="str">
        <f>IFERROR(INDEX(Cadastro!$D$5:$D$167,$AB16),"")</f>
        <v>Férias</v>
      </c>
      <c r="E16" s="17" t="str">
        <f>IFERROR(INDEX(Cadastro!$G$5:$G$167,$AB16),"")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$167,$AB16),"")="",IF($L16&gt;0,1,0),IF(IFERROR(INDEX(Cadastro!$F$5:$F$167,$AB16),"")&lt;=IFERROR(INDEX(Parâmetros!$B$39:$B$48,MATCH($E16,Parâmetros!$A$39:$A$48,0)),99),IFERROR(INDEX(Cadastro!$F$5:$F$167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$167,$AB16),"")="",0,IF(IFERROR(INDEX(Cadastro!$F$5:$F$167,$AB16),"")&gt;IFERROR(INDEX(Parâmetros!$B$39:$B$48,MATCH($E16,Parâmetros!$A$39:$A$48,0)),99),IFERROR(INDEX(Cadastro!$F$5:$F$167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registro"),IF(AND($AB16&lt;&gt;$AB15,IFERROR(INDEX(Cadastro!$F$5:$F$167,$AB16),"")=""),"Indeterminado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IFERROR(MATCH($A16&amp;"|"&amp;TEXT(_xlfn.MAXIFS(Cadastro!$E$5:$E$167,Cadastro!$A$5:$A$167,$A16,Cadastro!$E$5:$E$167,"&lt;="&amp;$F16),"yyyymmdd"),Cadastro!$I$5:$I$167,0),"")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IFERROR(INDEX(Cadastro!$C$5:$C$167,$AB17),"NÃO INFORMADO")</f>
        <v>NÃO INFORMADO</v>
      </c>
      <c r="D17" s="17" t="str">
        <f>IFERROR(INDEX(Cadastro!$D$5:$D$167,$AB17),"")</f>
        <v>Férias</v>
      </c>
      <c r="E17" s="17" t="str">
        <f>IFERROR(INDEX(Cadastro!$G$5:$G$167,$AB17),"")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$167,$AB17),"")="",IF($L17&gt;0,1,0),IF(IFERROR(INDEX(Cadastro!$F$5:$F$167,$AB17),"")&lt;=IFERROR(INDEX(Parâmetros!$B$39:$B$48,MATCH($E17,Parâmetros!$A$39:$A$48,0)),99),IFERROR(INDEX(Cadastro!$F$5:$F$167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$167,$AB17),"")="",0,IF(IFERROR(INDEX(Cadastro!$F$5:$F$167,$AB17),"")&gt;IFERROR(INDEX(Parâmetros!$B$39:$B$48,MATCH($E17,Parâmetros!$A$39:$A$48,0)),99),IFERROR(INDEX(Cadastro!$F$5:$F$167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registro"),IF(AND($AB17&lt;&gt;$AB16,IFERROR(INDEX(Cadastro!$F$5:$F$167,$AB17),"")=""),"Indeterminado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IFERROR(MATCH($A17&amp;"|"&amp;TEXT(_xlfn.MAXIFS(Cadastro!$E$5:$E$167,Cadastro!$A$5:$A$167,$A17,Cadastro!$E$5:$E$167,"&lt;="&amp;$F17),"yyyymmdd"),Cadastro!$I$5:$I$167,0),"")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IFERROR(INDEX(Cadastro!$C$5:$C$167,$AB18),"NÃO INFORMADO")</f>
        <v>NÃO INFORMADO</v>
      </c>
      <c r="D18" s="17" t="str">
        <f>IFERROR(INDEX(Cadastro!$D$5:$D$167,$AB18),"")</f>
        <v>Férias</v>
      </c>
      <c r="E18" s="17" t="str">
        <f>IFERROR(INDEX(Cadastro!$G$5:$G$167,$AB18),"")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$167,$AB18),"")="",IF($L18&gt;0,1,0),IF(IFERROR(INDEX(Cadastro!$F$5:$F$167,$AB18),"")&lt;=IFERROR(INDEX(Parâmetros!$B$39:$B$48,MATCH($E18,Parâmetros!$A$39:$A$48,0)),99),IFERROR(INDEX(Cadastro!$F$5:$F$167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$167,$AB18),"")="",0,IF(IFERROR(INDEX(Cadastro!$F$5:$F$167,$AB18),"")&gt;IFERROR(INDEX(Parâmetros!$B$39:$B$48,MATCH($E18,Parâmetros!$A$39:$A$48,0)),99),IFERROR(INDEX(Cadastro!$F$5:$F$167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registro"),IF(AND($AB18&lt;&gt;$AB17,IFERROR(INDEX(Cadastro!$F$5:$F$167,$AB18),"")=""),"Indeterminado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IFERROR(MATCH($A18&amp;"|"&amp;TEXT(_xlfn.MAXIFS(Cadastro!$E$5:$E$167,Cadastro!$A$5:$A$167,$A18,Cadastro!$E$5:$E$167,"&lt;="&amp;$F18),"yyyymmdd"),Cadastro!$I$5:$I$167,0),"")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IFERROR(INDEX(Cadastro!$C$5:$C$167,$AB19),"NÃO INFORMADO")</f>
        <v>NÃO INFORMADO</v>
      </c>
      <c r="D19" s="17" t="str">
        <f>IFERROR(INDEX(Cadastro!$D$5:$D$167,$AB19),"")</f>
        <v>Férias</v>
      </c>
      <c r="E19" s="17" t="str">
        <f>IFERROR(INDEX(Cadastro!$G$5:$G$167,$AB19),"")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$167,$AB19),"")="",IF($L19&gt;0,1,0),IF(IFERROR(INDEX(Cadastro!$F$5:$F$167,$AB19),"")&lt;=IFERROR(INDEX(Parâmetros!$B$39:$B$48,MATCH($E19,Parâmetros!$A$39:$A$48,0)),99),IFERROR(INDEX(Cadastro!$F$5:$F$167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$167,$AB19),"")="",0,IF(IFERROR(INDEX(Cadastro!$F$5:$F$167,$AB19),"")&gt;IFERROR(INDEX(Parâmetros!$B$39:$B$48,MATCH($E19,Parâmetros!$A$39:$A$48,0)),99),IFERROR(INDEX(Cadastro!$F$5:$F$167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registro"),IF(AND($AB19&lt;&gt;$AB18,IFERROR(INDEX(Cadastro!$F$5:$F$167,$AB19),"")=""),"Indeterminado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IFERROR(MATCH($A19&amp;"|"&amp;TEXT(_xlfn.MAXIFS(Cadastro!$E$5:$E$167,Cadastro!$A$5:$A$167,$A19,Cadastro!$E$5:$E$167,"&lt;="&amp;$F19),"yyyymmdd"),Cadastro!$I$5:$I$167,0),"")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IFERROR(INDEX(Cadastro!$C$5:$C$167,$AB20),"NÃO INFORMADO")</f>
        <v>NÃO INFORMADO</v>
      </c>
      <c r="D20" s="17" t="str">
        <f>IFERROR(INDEX(Cadastro!$D$5:$D$167,$AB20),"")</f>
        <v>Férias</v>
      </c>
      <c r="E20" s="17" t="str">
        <f>IFERROR(INDEX(Cadastro!$G$5:$G$167,$AB20),"")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$167,$AB20),"")="",IF($L20&gt;0,1,0),IF(IFERROR(INDEX(Cadastro!$F$5:$F$167,$AB20),"")&lt;=IFERROR(INDEX(Parâmetros!$B$39:$B$48,MATCH($E20,Parâmetros!$A$39:$A$48,0)),99),IFERROR(INDEX(Cadastro!$F$5:$F$167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$167,$AB20),"")="",0,IF(IFERROR(INDEX(Cadastro!$F$5:$F$167,$AB20),"")&gt;IFERROR(INDEX(Parâmetros!$B$39:$B$48,MATCH($E20,Parâmetros!$A$39:$A$48,0)),99),IFERROR(INDEX(Cadastro!$F$5:$F$167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registro"),IF(AND($AB20&lt;&gt;$AB19,IFERROR(INDEX(Cadastro!$F$5:$F$167,$AB20),"")=""),"Indeterminado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IFERROR(MATCH($A20&amp;"|"&amp;TEXT(_xlfn.MAXIFS(Cadastro!$E$5:$E$167,Cadastro!$A$5:$A$167,$A20,Cadastro!$E$5:$E$167,"&lt;="&amp;$F20),"yyyymmdd"),Cadastro!$I$5:$I$167,0),"")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IFERROR(INDEX(Cadastro!$C$5:$C$167,$AB21),"NÃO INFORMADO")</f>
        <v>NÃO INFORMADO</v>
      </c>
      <c r="D21" s="17" t="str">
        <f>IFERROR(INDEX(Cadastro!$D$5:$D$167,$AB21),"")</f>
        <v>Férias</v>
      </c>
      <c r="E21" s="17" t="str">
        <f>IFERROR(INDEX(Cadastro!$G$5:$G$167,$AB21),"")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$167,$AB21),"")="",IF($L21&gt;0,1,0),IF(IFERROR(INDEX(Cadastro!$F$5:$F$167,$AB21),"")&lt;=IFERROR(INDEX(Parâmetros!$B$39:$B$48,MATCH($E21,Parâmetros!$A$39:$A$48,0)),99),IFERROR(INDEX(Cadastro!$F$5:$F$167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$167,$AB21),"")="",0,IF(IFERROR(INDEX(Cadastro!$F$5:$F$167,$AB21),"")&gt;IFERROR(INDEX(Parâmetros!$B$39:$B$48,MATCH($E21,Parâmetros!$A$39:$A$48,0)),99),IFERROR(INDEX(Cadastro!$F$5:$F$167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registro"),IF(AND($AB21&lt;&gt;$AB20,IFERROR(INDEX(Cadastro!$F$5:$F$167,$AB21),"")=""),"Indeterminado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IFERROR(MATCH($A21&amp;"|"&amp;TEXT(_xlfn.MAXIFS(Cadastro!$E$5:$E$167,Cadastro!$A$5:$A$167,$A21,Cadastro!$E$5:$E$167,"&lt;="&amp;$F21),"yyyymmdd"),Cadastro!$I$5:$I$167,0),"")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IFERROR(INDEX(Cadastro!$C$5:$C$167,$AB22),"NÃO INFORMADO")</f>
        <v>NÃO INFORMADO</v>
      </c>
      <c r="D22" s="17" t="str">
        <f>IFERROR(INDEX(Cadastro!$D$5:$D$167,$AB22),"")</f>
        <v>Férias</v>
      </c>
      <c r="E22" s="17" t="str">
        <f>IFERROR(INDEX(Cadastro!$G$5:$G$167,$AB22),"")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$167,$AB22),"")="",IF($L22&gt;0,1,0),IF(IFERROR(INDEX(Cadastro!$F$5:$F$167,$AB22),"")&lt;=IFERROR(INDEX(Parâmetros!$B$39:$B$48,MATCH($E22,Parâmetros!$A$39:$A$48,0)),99),IFERROR(INDEX(Cadastro!$F$5:$F$167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$167,$AB22),"")="",0,IF(IFERROR(INDEX(Cadastro!$F$5:$F$167,$AB22),"")&gt;IFERROR(INDEX(Parâmetros!$B$39:$B$48,MATCH($E22,Parâmetros!$A$39:$A$48,0)),99),IFERROR(INDEX(Cadastro!$F$5:$F$167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registro"),IF(AND($AB22&lt;&gt;$AB21,IFERROR(INDEX(Cadastro!$F$5:$F$167,$AB22),"")=""),"Indeterminado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IFERROR(MATCH($A22&amp;"|"&amp;TEXT(_xlfn.MAXIFS(Cadastro!$E$5:$E$167,Cadastro!$A$5:$A$167,$A22,Cadastro!$E$5:$E$167,"&lt;="&amp;$F22),"yyyymmdd"),Cadastro!$I$5:$I$167,0),"")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IFERROR(INDEX(Cadastro!$C$5:$C$167,$AB23),"NÃO INFORMADO")</f>
        <v>NÃO INFORMADO</v>
      </c>
      <c r="D23" s="17" t="str">
        <f>IFERROR(INDEX(Cadastro!$D$5:$D$167,$AB23),"")</f>
        <v>Férias</v>
      </c>
      <c r="E23" s="17" t="str">
        <f>IFERROR(INDEX(Cadastro!$G$5:$G$167,$AB23),"")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$167,$AB23),"")="",IF($L23&gt;0,1,0),IF(IFERROR(INDEX(Cadastro!$F$5:$F$167,$AB23),"")&lt;=IFERROR(INDEX(Parâmetros!$B$39:$B$48,MATCH($E23,Parâmetros!$A$39:$A$48,0)),99),IFERROR(INDEX(Cadastro!$F$5:$F$167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$167,$AB23),"")="",0,IF(IFERROR(INDEX(Cadastro!$F$5:$F$167,$AB23),"")&gt;IFERROR(INDEX(Parâmetros!$B$39:$B$48,MATCH($E23,Parâmetros!$A$39:$A$48,0)),99),IFERROR(INDEX(Cadastro!$F$5:$F$167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registro"),IF(AND($AB23&lt;&gt;$AB22,IFERROR(INDEX(Cadastro!$F$5:$F$167,$AB23),"")=""),"Indeterminado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IFERROR(MATCH($A23&amp;"|"&amp;TEXT(_xlfn.MAXIFS(Cadastro!$E$5:$E$167,Cadastro!$A$5:$A$167,$A23,Cadastro!$E$5:$E$167,"&lt;="&amp;$F23),"yyyymmdd"),Cadastro!$I$5:$I$167,0),"")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IFERROR(INDEX(Cadastro!$C$5:$C$167,$AB24),"NÃO INFORMADO")</f>
        <v>NÃO INFORMADO</v>
      </c>
      <c r="D24" s="17" t="str">
        <f>IFERROR(INDEX(Cadastro!$D$5:$D$167,$AB24),"")</f>
        <v>Férias</v>
      </c>
      <c r="E24" s="17" t="str">
        <f>IFERROR(INDEX(Cadastro!$G$5:$G$167,$AB24),"")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$167,$AB24),"")="",IF($L24&gt;0,1,0),IF(IFERROR(INDEX(Cadastro!$F$5:$F$167,$AB24),"")&lt;=IFERROR(INDEX(Parâmetros!$B$39:$B$48,MATCH($E24,Parâmetros!$A$39:$A$48,0)),99),IFERROR(INDEX(Cadastro!$F$5:$F$167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$167,$AB24),"")="",0,IF(IFERROR(INDEX(Cadastro!$F$5:$F$167,$AB24),"")&gt;IFERROR(INDEX(Parâmetros!$B$39:$B$48,MATCH($E24,Parâmetros!$A$39:$A$48,0)),99),IFERROR(INDEX(Cadastro!$F$5:$F$167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registro"),IF(AND($AB24&lt;&gt;$AB23,IFERROR(INDEX(Cadastro!$F$5:$F$167,$AB24),"")=""),"Indeterminado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IFERROR(MATCH($A24&amp;"|"&amp;TEXT(_xlfn.MAXIFS(Cadastro!$E$5:$E$167,Cadastro!$A$5:$A$167,$A24,Cadastro!$E$5:$E$167,"&lt;="&amp;$F24),"yyyymmdd"),Cadastro!$I$5:$I$167,0),"")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IFERROR(INDEX(Cadastro!$C$5:$C$167,$AB25),"NÃO INFORMADO")</f>
        <v>NÃO INFORMADO</v>
      </c>
      <c r="D25" s="17" t="str">
        <f>IFERROR(INDEX(Cadastro!$D$5:$D$167,$AB25),"")</f>
        <v>Férias</v>
      </c>
      <c r="E25" s="17" t="str">
        <f>IFERROR(INDEX(Cadastro!$G$5:$G$167,$AB25),"")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$167,$AB25),"")="",IF($L25&gt;0,1,0),IF(IFERROR(INDEX(Cadastro!$F$5:$F$167,$AB25),"")&lt;=IFERROR(INDEX(Parâmetros!$B$39:$B$48,MATCH($E25,Parâmetros!$A$39:$A$48,0)),99),IFERROR(INDEX(Cadastro!$F$5:$F$167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$167,$AB25),"")="",0,IF(IFERROR(INDEX(Cadastro!$F$5:$F$167,$AB25),"")&gt;IFERROR(INDEX(Parâmetros!$B$39:$B$48,MATCH($E25,Parâmetros!$A$39:$A$48,0)),99),IFERROR(INDEX(Cadastro!$F$5:$F$167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registro"),IF(AND($AB25&lt;&gt;$AB24,IFERROR(INDEX(Cadastro!$F$5:$F$167,$AB25),"")=""),"Indeterminado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IFERROR(MATCH($A25&amp;"|"&amp;TEXT(_xlfn.MAXIFS(Cadastro!$E$5:$E$167,Cadastro!$A$5:$A$167,$A25,Cadastro!$E$5:$E$167,"&lt;="&amp;$F25),"yyyymmdd"),Cadastro!$I$5:$I$167,0),"")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IFERROR(INDEX(Cadastro!$C$5:$C$167,$AB26),"NÃO INFORMADO")</f>
        <v>NÃO INFORMADO</v>
      </c>
      <c r="D26" s="17" t="str">
        <f>IFERROR(INDEX(Cadastro!$D$5:$D$167,$AB26),"")</f>
        <v>Férias</v>
      </c>
      <c r="E26" s="17" t="str">
        <f>IFERROR(INDEX(Cadastro!$G$5:$G$167,$AB26),"")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$167,$AB26),"")="",IF($L26&gt;0,1,0),IF(IFERROR(INDEX(Cadastro!$F$5:$F$167,$AB26),"")&lt;=IFERROR(INDEX(Parâmetros!$B$39:$B$48,MATCH($E26,Parâmetros!$A$39:$A$48,0)),99),IFERROR(INDEX(Cadastro!$F$5:$F$167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$167,$AB26),"")="",0,IF(IFERROR(INDEX(Cadastro!$F$5:$F$167,$AB26),"")&gt;IFERROR(INDEX(Parâmetros!$B$39:$B$48,MATCH($E26,Parâmetros!$A$39:$A$48,0)),99),IFERROR(INDEX(Cadastro!$F$5:$F$167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registro"),IF(AND($AB26&lt;&gt;$AB25,IFERROR(INDEX(Cadastro!$F$5:$F$167,$AB26),"")=""),"Indeterminado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IFERROR(MATCH($A26&amp;"|"&amp;TEXT(_xlfn.MAXIFS(Cadastro!$E$5:$E$167,Cadastro!$A$5:$A$167,$A26,Cadastro!$E$5:$E$167,"&lt;="&amp;$F26),"yyyymmdd"),Cadastro!$I$5:$I$167,0),"")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IFERROR(INDEX(Cadastro!$C$5:$C$167,$AB27),"NÃO INFORMADO")</f>
        <v>NÃO INFORMADO</v>
      </c>
      <c r="D27" s="17" t="str">
        <f>IFERROR(INDEX(Cadastro!$D$5:$D$167,$AB27),"")</f>
        <v>Férias</v>
      </c>
      <c r="E27" s="17" t="str">
        <f>IFERROR(INDEX(Cadastro!$G$5:$G$167,$AB27),"")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$167,$AB27),"")="",IF($L27&gt;0,1,0),IF(IFERROR(INDEX(Cadastro!$F$5:$F$167,$AB27),"")&lt;=IFERROR(INDEX(Parâmetros!$B$39:$B$48,MATCH($E27,Parâmetros!$A$39:$A$48,0)),99),IFERROR(INDEX(Cadastro!$F$5:$F$167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$167,$AB27),"")="",0,IF(IFERROR(INDEX(Cadastro!$F$5:$F$167,$AB27),"")&gt;IFERROR(INDEX(Parâmetros!$B$39:$B$48,MATCH($E27,Parâmetros!$A$39:$A$48,0)),99),IFERROR(INDEX(Cadastro!$F$5:$F$167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registro"),IF(AND($AB27&lt;&gt;$AB26,IFERROR(INDEX(Cadastro!$F$5:$F$167,$AB27),"")=""),"Indeterminado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IFERROR(MATCH($A27&amp;"|"&amp;TEXT(_xlfn.MAXIFS(Cadastro!$E$5:$E$167,Cadastro!$A$5:$A$167,$A27,Cadastro!$E$5:$E$167,"&lt;="&amp;$F27),"yyyymmdd"),Cadastro!$I$5:$I$167,0),"")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IFERROR(INDEX(Cadastro!$C$5:$C$167,$AB28),"NÃO INFORMADO")</f>
        <v>NÃO INFORMADO</v>
      </c>
      <c r="D28" s="17" t="str">
        <f>IFERROR(INDEX(Cadastro!$D$5:$D$167,$AB28),"")</f>
        <v>Férias</v>
      </c>
      <c r="E28" s="17" t="str">
        <f>IFERROR(INDEX(Cadastro!$G$5:$G$167,$AB28),"")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$167,$AB28),"")="",IF($L28&gt;0,1,0),IF(IFERROR(INDEX(Cadastro!$F$5:$F$167,$AB28),"")&lt;=IFERROR(INDEX(Parâmetros!$B$39:$B$48,MATCH($E28,Parâmetros!$A$39:$A$48,0)),99),IFERROR(INDEX(Cadastro!$F$5:$F$167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$167,$AB28),"")="",0,IF(IFERROR(INDEX(Cadastro!$F$5:$F$167,$AB28),"")&gt;IFERROR(INDEX(Parâmetros!$B$39:$B$48,MATCH($E28,Parâmetros!$A$39:$A$48,0)),99),IFERROR(INDEX(Cadastro!$F$5:$F$167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registro"),IF(AND($AB28&lt;&gt;$AB27,IFERROR(INDEX(Cadastro!$F$5:$F$167,$AB28),"")=""),"Indeterminado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IFERROR(MATCH($A28&amp;"|"&amp;TEXT(_xlfn.MAXIFS(Cadastro!$E$5:$E$167,Cadastro!$A$5:$A$167,$A28,Cadastro!$E$5:$E$167,"&lt;="&amp;$F28),"yyyymmdd"),Cadastro!$I$5:$I$167,0),"")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IFERROR(INDEX(Cadastro!$C$5:$C$167,$AB29),"NÃO INFORMADO")</f>
        <v>NÃO INFORMADO</v>
      </c>
      <c r="D29" s="17" t="str">
        <f>IFERROR(INDEX(Cadastro!$D$5:$D$167,$AB29),"")</f>
        <v>Férias</v>
      </c>
      <c r="E29" s="17" t="str">
        <f>IFERROR(INDEX(Cadastro!$G$5:$G$167,$AB29),"")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$167,$AB29),"")="",IF($L29&gt;0,1,0),IF(IFERROR(INDEX(Cadastro!$F$5:$F$167,$AB29),"")&lt;=IFERROR(INDEX(Parâmetros!$B$39:$B$48,MATCH($E29,Parâmetros!$A$39:$A$48,0)),99),IFERROR(INDEX(Cadastro!$F$5:$F$167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$167,$AB29),"")="",0,IF(IFERROR(INDEX(Cadastro!$F$5:$F$167,$AB29),"")&gt;IFERROR(INDEX(Parâmetros!$B$39:$B$48,MATCH($E29,Parâmetros!$A$39:$A$48,0)),99),IFERROR(INDEX(Cadastro!$F$5:$F$167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registro"),IF(AND($AB29&lt;&gt;$AB28,IFERROR(INDEX(Cadastro!$F$5:$F$167,$AB29),"")=""),"Indeterminado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IFERROR(MATCH($A29&amp;"|"&amp;TEXT(_xlfn.MAXIFS(Cadastro!$E$5:$E$167,Cadastro!$A$5:$A$167,$A29,Cadastro!$E$5:$E$167,"&lt;="&amp;$F29),"yyyymmdd"),Cadastro!$I$5:$I$167,0),"")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IFERROR(INDEX(Cadastro!$C$5:$C$167,$AB30),"NÃO INFORMADO")</f>
        <v>MEC</v>
      </c>
      <c r="D30" s="17" t="str">
        <f>IFERROR(INDEX(Cadastro!$D$5:$D$167,$AB30),"")</f>
        <v>6x1</v>
      </c>
      <c r="E30" s="17" t="str">
        <f>IFERROR(INDEX(Cadastro!$G$5:$G$167,$AB30),"")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$167,$AB30),"")="",IF($L30&gt;0,1,0),IF(IFERROR(INDEX(Cadastro!$F$5:$F$167,$AB30),"")&lt;=IFERROR(INDEX(Parâmetros!$B$39:$B$48,MATCH($E30,Parâmetros!$A$39:$A$48,0)),99),IFERROR(INDEX(Cadastro!$F$5:$F$167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$167,$AB30),"")="",0,IF(IFERROR(INDEX(Cadastro!$F$5:$F$167,$AB30),"")&gt;IFERROR(INDEX(Parâmetros!$B$39:$B$48,MATCH($E30,Parâmetros!$A$39:$A$48,0)),99),IFERROR(INDEX(Cadastro!$F$5:$F$167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registro"),IF(AND($AB30&lt;&gt;$AB29,IFERROR(INDEX(Cadastro!$F$5:$F$167,$AB30),"")=""),"Indeterminado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IFERROR(MATCH($A30&amp;"|"&amp;TEXT(_xlfn.MAXIFS(Cadastro!$E$5:$E$167,Cadastro!$A$5:$A$167,$A30,Cadastro!$E$5:$E$167,"&lt;="&amp;$F30),"yyyymmdd"),Cadastro!$I$5:$I$167,0),"")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IFERROR(INDEX(Cadastro!$C$5:$C$167,$AB31),"NÃO INFORMADO")</f>
        <v>MEC</v>
      </c>
      <c r="D31" s="17" t="str">
        <f>IFERROR(INDEX(Cadastro!$D$5:$D$167,$AB31),"")</f>
        <v>6x1</v>
      </c>
      <c r="E31" s="17" t="str">
        <f>IFERROR(INDEX(Cadastro!$G$5:$G$167,$AB31),"")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$167,$AB31),"")="",IF($L31&gt;0,1,0),IF(IFERROR(INDEX(Cadastro!$F$5:$F$167,$AB31),"")&lt;=IFERROR(INDEX(Parâmetros!$B$39:$B$48,MATCH($E31,Parâmetros!$A$39:$A$48,0)),99),IFERROR(INDEX(Cadastro!$F$5:$F$167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$167,$AB31),"")="",0,IF(IFERROR(INDEX(Cadastro!$F$5:$F$167,$AB31),"")&gt;IFERROR(INDEX(Parâmetros!$B$39:$B$48,MATCH($E31,Parâmetros!$A$39:$A$48,0)),99),IFERROR(INDEX(Cadastro!$F$5:$F$167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registro"),IF(AND($AB31&lt;&gt;$AB30,IFERROR(INDEX(Cadastro!$F$5:$F$167,$AB31),"")=""),"Indeterminado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IFERROR(MATCH($A31&amp;"|"&amp;TEXT(_xlfn.MAXIFS(Cadastro!$E$5:$E$167,Cadastro!$A$5:$A$167,$A31,Cadastro!$E$5:$E$167,"&lt;="&amp;$F31),"yyyymmdd"),Cadastro!$I$5:$I$167,0),"")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IFERROR(INDEX(Cadastro!$C$5:$C$167,$AB32),"NÃO INFORMADO")</f>
        <v>MEC</v>
      </c>
      <c r="D32" s="17" t="str">
        <f>IFERROR(INDEX(Cadastro!$D$5:$D$167,$AB32),"")</f>
        <v>6x1</v>
      </c>
      <c r="E32" s="17" t="str">
        <f>IFERROR(INDEX(Cadastro!$G$5:$G$167,$AB32),"")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$167,$AB32),"")="",IF($L32&gt;0,1,0),IF(IFERROR(INDEX(Cadastro!$F$5:$F$167,$AB32),"")&lt;=IFERROR(INDEX(Parâmetros!$B$39:$B$48,MATCH($E32,Parâmetros!$A$39:$A$48,0)),99),IFERROR(INDEX(Cadastro!$F$5:$F$167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$167,$AB32),"")="",0,IF(IFERROR(INDEX(Cadastro!$F$5:$F$167,$AB32),"")&gt;IFERROR(INDEX(Parâmetros!$B$39:$B$48,MATCH($E32,Parâmetros!$A$39:$A$48,0)),99),IFERROR(INDEX(Cadastro!$F$5:$F$167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registro"),IF(AND($AB32&lt;&gt;$AB31,IFERROR(INDEX(Cadastro!$F$5:$F$167,$AB32),"")=""),"Indeterminado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IFERROR(MATCH($A32&amp;"|"&amp;TEXT(_xlfn.MAXIFS(Cadastro!$E$5:$E$167,Cadastro!$A$5:$A$167,$A32,Cadastro!$E$5:$E$167,"&lt;="&amp;$F32),"yyyymmdd"),Cadastro!$I$5:$I$167,0),"")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IFERROR(INDEX(Cadastro!$C$5:$C$167,$AB33),"NÃO INFORMADO")</f>
        <v>MEC</v>
      </c>
      <c r="D33" s="17" t="str">
        <f>IFERROR(INDEX(Cadastro!$D$5:$D$167,$AB33),"")</f>
        <v>6x1</v>
      </c>
      <c r="E33" s="17" t="str">
        <f>IFERROR(INDEX(Cadastro!$G$5:$G$167,$AB33),"")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$167,$AB33),"")="",IF($L33&gt;0,1,0),IF(IFERROR(INDEX(Cadastro!$F$5:$F$167,$AB33),"")&lt;=IFERROR(INDEX(Parâmetros!$B$39:$B$48,MATCH($E33,Parâmetros!$A$39:$A$48,0)),99),IFERROR(INDEX(Cadastro!$F$5:$F$167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$167,$AB33),"")="",0,IF(IFERROR(INDEX(Cadastro!$F$5:$F$167,$AB33),"")&gt;IFERROR(INDEX(Parâmetros!$B$39:$B$48,MATCH($E33,Parâmetros!$A$39:$A$48,0)),99),IFERROR(INDEX(Cadastro!$F$5:$F$167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registro"),IF(AND($AB33&lt;&gt;$AB32,IFERROR(INDEX(Cadastro!$F$5:$F$167,$AB33),"")=""),"Indeterminado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IFERROR(MATCH($A33&amp;"|"&amp;TEXT(_xlfn.MAXIFS(Cadastro!$E$5:$E$167,Cadastro!$A$5:$A$167,$A33,Cadastro!$E$5:$E$167,"&lt;="&amp;$F33),"yyyymmdd"),Cadastro!$I$5:$I$167,0),"")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IFERROR(INDEX(Cadastro!$C$5:$C$167,$AB34),"NÃO INFORMADO")</f>
        <v>MEC</v>
      </c>
      <c r="D34" s="17" t="str">
        <f>IFERROR(INDEX(Cadastro!$D$5:$D$167,$AB34),"")</f>
        <v>6x1</v>
      </c>
      <c r="E34" s="17" t="str">
        <f>IFERROR(INDEX(Cadastro!$G$5:$G$167,$AB34),"")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698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4.12</v>
      </c>
      <c r="M34" s="30">
        <f>IFERROR(INDEX(Parâmetros!$E$6:$E$11,MATCH($K34,Parâmetros!$A$6:$A$11,0)),"")</f>
        <v>8.8000000000000007</v>
      </c>
      <c r="N34" s="33">
        <f t="shared" si="1"/>
        <v>0.46818181818181814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Não</v>
      </c>
      <c r="S34" s="30">
        <f t="shared" si="4"/>
        <v>2.9200000000000008</v>
      </c>
      <c r="T34" s="32" t="str">
        <f>IF($Q34&lt;&gt;"Sim","",IF($N34&gt;Parâmetros!$E$15,"Sim","Não"))</f>
        <v>Não</v>
      </c>
      <c r="U34" s="17" t="str">
        <f t="shared" si="5"/>
        <v>Abaixo da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$167,$AB34),"")="",IF($L34&gt;0,1,0),IF(IFERROR(INDEX(Cadastro!$F$5:$F$167,$AB34),"")&lt;=IFERROR(INDEX(Parâmetros!$B$39:$B$48,MATCH($E34,Parâmetros!$A$39:$A$48,0)),99),IFERROR(INDEX(Cadastro!$F$5:$F$167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$167,$AB34),"")="",0,IF(IFERROR(INDEX(Cadastro!$F$5:$F$167,$AB34),"")&gt;IFERROR(INDEX(Parâmetros!$B$39:$B$48,MATCH($E34,Parâmetros!$A$39:$A$48,0)),99),IFERROR(INDEX(Cadastro!$F$5:$F$167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registro"),IF(AND($AB34&lt;&gt;$AB33,IFERROR(INDEX(Cadastro!$F$5:$F$167,$AB34),"")=""),"Indeterminado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IFERROR(MATCH($A34&amp;"|"&amp;TEXT(_xlfn.MAXIFS(Cadastro!$E$5:$E$167,Cadastro!$A$5:$A$167,$A34,Cadastro!$E$5:$E$167,"&lt;="&amp;$F34),"yyyymmdd"),Cadastro!$I$5:$I$167,0),"")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IFERROR(INDEX(Cadastro!$C$5:$C$167,$AB35),"NÃO INFORMADO")</f>
        <v>MEC</v>
      </c>
      <c r="D35" s="17" t="str">
        <f>IFERROR(INDEX(Cadastro!$D$5:$D$167,$AB35),"")</f>
        <v>6x1</v>
      </c>
      <c r="E35" s="17" t="str">
        <f>IFERROR(INDEX(Cadastro!$G$5:$G$167,$AB35),"")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$167,$AB35),"")="",IF($L35&gt;0,1,0),IF(IFERROR(INDEX(Cadastro!$F$5:$F$167,$AB35),"")&lt;=IFERROR(INDEX(Parâmetros!$B$39:$B$48,MATCH($E35,Parâmetros!$A$39:$A$48,0)),99),IFERROR(INDEX(Cadastro!$F$5:$F$167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$167,$AB35),"")="",0,IF(IFERROR(INDEX(Cadastro!$F$5:$F$167,$AB35),"")&gt;IFERROR(INDEX(Parâmetros!$B$39:$B$48,MATCH($E35,Parâmetros!$A$39:$A$48,0)),99),IFERROR(INDEX(Cadastro!$F$5:$F$167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registro"),IF(AND($AB35&lt;&gt;$AB34,IFERROR(INDEX(Cadastro!$F$5:$F$167,$AB35),"")=""),"Indeterminado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IFERROR(MATCH($A35&amp;"|"&amp;TEXT(_xlfn.MAXIFS(Cadastro!$E$5:$E$167,Cadastro!$A$5:$A$167,$A35,Cadastro!$E$5:$E$167,"&lt;="&amp;$F35),"yyyymmdd"),Cadastro!$I$5:$I$167,0),"")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IFERROR(INDEX(Cadastro!$C$5:$C$167,$AB36),"NÃO INFORMADO")</f>
        <v>MEC</v>
      </c>
      <c r="D36" s="17" t="str">
        <f>IFERROR(INDEX(Cadastro!$D$5:$D$167,$AB36),"")</f>
        <v>6x1</v>
      </c>
      <c r="E36" s="17" t="str">
        <f>IFERROR(INDEX(Cadastro!$G$5:$G$167,$AB36),"")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$167,$AB36),"")="",IF($L36&gt;0,1,0),IF(IFERROR(INDEX(Cadastro!$F$5:$F$167,$AB36),"")&lt;=IFERROR(INDEX(Parâmetros!$B$39:$B$48,MATCH($E36,Parâmetros!$A$39:$A$48,0)),99),IFERROR(INDEX(Cadastro!$F$5:$F$167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$167,$AB36),"")="",0,IF(IFERROR(INDEX(Cadastro!$F$5:$F$167,$AB36),"")&gt;IFERROR(INDEX(Parâmetros!$B$39:$B$48,MATCH($E36,Parâmetros!$A$39:$A$48,0)),99),IFERROR(INDEX(Cadastro!$F$5:$F$167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registro"),IF(AND($AB36&lt;&gt;$AB35,IFERROR(INDEX(Cadastro!$F$5:$F$167,$AB36),"")=""),"Indeterminado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IFERROR(MATCH($A36&amp;"|"&amp;TEXT(_xlfn.MAXIFS(Cadastro!$E$5:$E$167,Cadastro!$A$5:$A$167,$A36,Cadastro!$E$5:$E$167,"&lt;="&amp;$F36),"yyyymmdd"),Cadastro!$I$5:$I$167,0),"")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IFERROR(INDEX(Cadastro!$C$5:$C$167,$AB37),"NÃO INFORMADO")</f>
        <v>MEC</v>
      </c>
      <c r="D37" s="17" t="str">
        <f>IFERROR(INDEX(Cadastro!$D$5:$D$167,$AB37),"")</f>
        <v>6x1</v>
      </c>
      <c r="E37" s="17" t="str">
        <f>IFERROR(INDEX(Cadastro!$G$5:$G$167,$AB37),"")</f>
        <v>6x1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6.67</v>
      </c>
      <c r="M37" s="30">
        <f>IFERROR(INDEX(Parâmetros!$E$6:$E$11,MATCH($K37,Parâmetros!$A$6:$A$11,0)),"")</f>
        <v>8.8000000000000007</v>
      </c>
      <c r="N37" s="33">
        <f t="shared" si="1"/>
        <v>0.75795454545454544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Não</v>
      </c>
      <c r="S37" s="30">
        <f t="shared" si="4"/>
        <v>0.37000000000000099</v>
      </c>
      <c r="T37" s="32" t="str">
        <f>IF($Q37&lt;&gt;"Sim","",IF($N37&gt;Parâmetros!$E$15,"Sim","Não"))</f>
        <v>Não</v>
      </c>
      <c r="U37" s="17" t="str">
        <f t="shared" si="5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$167,$AB37),"")="",IF($L37&gt;0,1,0),IF(IFERROR(INDEX(Cadastro!$F$5:$F$167,$AB37),"")&lt;=IFERROR(INDEX(Parâmetros!$B$39:$B$48,MATCH($E37,Parâmetros!$A$39:$A$48,0)),99),IFERROR(INDEX(Cadastro!$F$5:$F$167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$167,$AB37),"")="",0,IF(IFERROR(INDEX(Cadastro!$F$5:$F$167,$AB37),"")&gt;IFERROR(INDEX(Parâmetros!$B$39:$B$48,MATCH($E37,Parâmetros!$A$39:$A$48,0)),99),IFERROR(INDEX(Cadastro!$F$5:$F$167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registro"),IF(AND($AB37&lt;&gt;$AB36,IFERROR(INDEX(Cadastro!$F$5:$F$167,$AB37),"")=""),"Indeterminado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IFERROR(MATCH($A37&amp;"|"&amp;TEXT(_xlfn.MAXIFS(Cadastro!$E$5:$E$167,Cadastro!$A$5:$A$167,$A37,Cadastro!$E$5:$E$167,"&lt;="&amp;$F37),"yyyymmdd"),Cadastro!$I$5:$I$167,0),"")</f>
        <v>6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IFERROR(INDEX(Cadastro!$C$5:$C$167,$AB38),"NÃO INFORMADO")</f>
        <v>MEC</v>
      </c>
      <c r="D38" s="17" t="str">
        <f>IFERROR(INDEX(Cadastro!$D$5:$D$167,$AB38),"")</f>
        <v>6x1</v>
      </c>
      <c r="E38" s="17" t="str">
        <f>IFERROR(INDEX(Cadastro!$G$5:$G$167,$AB38),"")</f>
        <v>6x1</v>
      </c>
      <c r="F38" s="29">
        <v>46308</v>
      </c>
      <c r="G38" s="32" t="str">
        <f t="shared" si="0"/>
        <v>ter</v>
      </c>
      <c r="H38" s="31" t="str">
        <f>IF($L38=0,"",_xlfn.MINIFS(Dados!$Q:$Q,Dados!$A:$A,$A38,Dados!$S:$S,$F38))</f>
        <v/>
      </c>
      <c r="I38" s="31" t="str">
        <f>IF($H38="","",_xlfn.MAXIFS(Dados!$R:$R,Dados!$A:$A,$A38,Dados!$S:$S,$F38))</f>
        <v/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0</v>
      </c>
      <c r="M38" s="30">
        <f>IFERROR(INDEX(Parâmetros!$E$6:$E$11,MATCH($K38,Parâmetros!$A$6:$A$11,0)),"")</f>
        <v>8.8000000000000007</v>
      </c>
      <c r="N38" s="33">
        <f t="shared" si="1"/>
        <v>0</v>
      </c>
      <c r="O38" s="33">
        <f>Parâmetros!$E$13</f>
        <v>0.8</v>
      </c>
      <c r="P38" s="32" t="str">
        <f>IF(OR($M38="",$F38&gt;Parâmetros!$E$14),"Não","Sim")</f>
        <v>Não</v>
      </c>
      <c r="Q38" s="32" t="str">
        <f t="shared" si="2"/>
        <v/>
      </c>
      <c r="R38" s="32" t="str">
        <f t="shared" si="3"/>
        <v/>
      </c>
      <c r="S38" s="30" t="str">
        <f t="shared" si="4"/>
        <v/>
      </c>
      <c r="T38" s="32" t="str">
        <f>IF($Q38&lt;&gt;"Sim","",IF($N38&gt;Parâmetros!$E$15,"Sim","Não"))</f>
        <v/>
      </c>
      <c r="U38" s="17" t="str">
        <f t="shared" si="5"/>
        <v>Fora da apuração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FALTA DE REGISTRO · dia útil da escala 6x1</v>
      </c>
      <c r="W38" s="34" t="str">
        <f>IF(OR(OR($D38="6x1",$D38="FF 6x1"),$D38="5x2"),"",IF($AB38&lt;&gt;$AB37,IF(IFERROR(INDEX(Cadastro!$F$5:$F$167,$AB38),"")="",IF($L38&gt;0,1,0),IF(IFERROR(INDEX(Cadastro!$F$5:$F$167,$AB38),"")&lt;=IFERROR(INDEX(Parâmetros!$B$39:$B$48,MATCH($E38,Parâmetros!$A$39:$A$48,0)),99),IFERROR(INDEX(Cadastro!$F$5:$F$167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$167,$AB38),"")="",0,IF(IFERROR(INDEX(Cadastro!$F$5:$F$167,$AB38),"")&gt;IFERROR(INDEX(Parâmetros!$B$39:$B$48,MATCH($E38,Parâmetros!$A$39:$A$48,0)),99),IFERROR(INDEX(Cadastro!$F$5:$F$167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registro"),IF(AND($AB38&lt;&gt;$AB37,IFERROR(INDEX(Cadastro!$F$5:$F$167,$AB38),"")=""),"Indeterminado (início da série)",IF($X38&gt;0,"Folga","Falta de registro"))))))))</f>
        <v>Falta de registro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IFERROR(MATCH($A38&amp;"|"&amp;TEXT(_xlfn.MAXIFS(Cadastro!$E$5:$E$167,Cadastro!$A$5:$A$167,$A38,Cadastro!$E$5:$E$167,"&lt;="&amp;$F38),"yyyymmdd"),Cadastro!$I$5:$I$167,0),"")</f>
        <v>6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IFERROR(INDEX(Cadastro!$C$5:$C$167,$AB39),"NÃO INFORMADO")</f>
        <v>MEC</v>
      </c>
      <c r="D39" s="17" t="str">
        <f>IFERROR(INDEX(Cadastro!$D$5:$D$167,$AB39),"")</f>
        <v>6x1</v>
      </c>
      <c r="E39" s="17" t="str">
        <f>IFERROR(INDEX(Cadastro!$G$5:$G$167,$AB39),"")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$167,$AB39),"")="",IF($L39&gt;0,1,0),IF(IFERROR(INDEX(Cadastro!$F$5:$F$167,$AB39),"")&lt;=IFERROR(INDEX(Parâmetros!$B$39:$B$48,MATCH($E39,Parâmetros!$A$39:$A$48,0)),99),IFERROR(INDEX(Cadastro!$F$5:$F$167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$167,$AB39),"")="",0,IF(IFERROR(INDEX(Cadastro!$F$5:$F$167,$AB39),"")&gt;IFERROR(INDEX(Parâmetros!$B$39:$B$48,MATCH($E39,Parâmetros!$A$39:$A$48,0)),99),IFERROR(INDEX(Cadastro!$F$5:$F$167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registro"),IF(AND($AB39&lt;&gt;$AB38,IFERROR(INDEX(Cadastro!$F$5:$F$167,$AB39),"")=""),"Indeterminado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IFERROR(MATCH($A39&amp;"|"&amp;TEXT(_xlfn.MAXIFS(Cadastro!$E$5:$E$167,Cadastro!$A$5:$A$167,$A39,Cadastro!$E$5:$E$167,"&lt;="&amp;$F39),"yyyymmdd"),Cadastro!$I$5:$I$167,0),"")</f>
        <v>6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IFERROR(INDEX(Cadastro!$C$5:$C$167,$AB40),"NÃO INFORMADO")</f>
        <v>MEC</v>
      </c>
      <c r="D40" s="17" t="str">
        <f>IFERROR(INDEX(Cadastro!$D$5:$D$167,$AB40),"")</f>
        <v>6x1</v>
      </c>
      <c r="E40" s="17" t="str">
        <f>IFERROR(INDEX(Cadastro!$G$5:$G$167,$AB40),"")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$167,$AB40),"")="",IF($L40&gt;0,1,0),IF(IFERROR(INDEX(Cadastro!$F$5:$F$167,$AB40),"")&lt;=IFERROR(INDEX(Parâmetros!$B$39:$B$48,MATCH($E40,Parâmetros!$A$39:$A$48,0)),99),IFERROR(INDEX(Cadastro!$F$5:$F$167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$167,$AB40),"")="",0,IF(IFERROR(INDEX(Cadastro!$F$5:$F$167,$AB40),"")&gt;IFERROR(INDEX(Parâmetros!$B$39:$B$48,MATCH($E40,Parâmetros!$A$39:$A$48,0)),99),IFERROR(INDEX(Cadastro!$F$5:$F$167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registro"),IF(AND($AB40&lt;&gt;$AB39,IFERROR(INDEX(Cadastro!$F$5:$F$167,$AB40),"")=""),"Indeterminado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IFERROR(MATCH($A40&amp;"|"&amp;TEXT(_xlfn.MAXIFS(Cadastro!$E$5:$E$167,Cadastro!$A$5:$A$167,$A40,Cadastro!$E$5:$E$167,"&lt;="&amp;$F40),"yyyymmdd"),Cadastro!$I$5:$I$167,0),"")</f>
        <v>6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IFERROR(INDEX(Cadastro!$C$5:$C$167,$AB41),"NÃO INFORMADO")</f>
        <v>MEC</v>
      </c>
      <c r="D41" s="17" t="str">
        <f>IFERROR(INDEX(Cadastro!$D$5:$D$167,$AB41),"")</f>
        <v>6x1</v>
      </c>
      <c r="E41" s="17" t="str">
        <f>IFERROR(INDEX(Cadastro!$G$5:$G$167,$AB41),"")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$167,$AB41),"")="",IF($L41&gt;0,1,0),IF(IFERROR(INDEX(Cadastro!$F$5:$F$167,$AB41),"")&lt;=IFERROR(INDEX(Parâmetros!$B$39:$B$48,MATCH($E41,Parâmetros!$A$39:$A$48,0)),99),IFERROR(INDEX(Cadastro!$F$5:$F$167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$167,$AB41),"")="",0,IF(IFERROR(INDEX(Cadastro!$F$5:$F$167,$AB41),"")&gt;IFERROR(INDEX(Parâmetros!$B$39:$B$48,MATCH($E41,Parâmetros!$A$39:$A$48,0)),99),IFERROR(INDEX(Cadastro!$F$5:$F$167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registro"),IF(AND($AB41&lt;&gt;$AB40,IFERROR(INDEX(Cadastro!$F$5:$F$167,$AB41),"")=""),"Indeterminado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IFERROR(MATCH($A41&amp;"|"&amp;TEXT(_xlfn.MAXIFS(Cadastro!$E$5:$E$167,Cadastro!$A$5:$A$167,$A41,Cadastro!$E$5:$E$167,"&lt;="&amp;$F41),"yyyymmdd"),Cadastro!$I$5:$I$167,0),"")</f>
        <v>6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IFERROR(INDEX(Cadastro!$C$5:$C$167,$AB42),"NÃO INFORMADO")</f>
        <v>MEC</v>
      </c>
      <c r="D42" s="17" t="str">
        <f>IFERROR(INDEX(Cadastro!$D$5:$D$167,$AB42),"")</f>
        <v>6x1</v>
      </c>
      <c r="E42" s="17" t="str">
        <f>IFERROR(INDEX(Cadastro!$G$5:$G$167,$AB42),"")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$167,$AB42),"")="",IF($L42&gt;0,1,0),IF(IFERROR(INDEX(Cadastro!$F$5:$F$167,$AB42),"")&lt;=IFERROR(INDEX(Parâmetros!$B$39:$B$48,MATCH($E42,Parâmetros!$A$39:$A$48,0)),99),IFERROR(INDEX(Cadastro!$F$5:$F$167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$167,$AB42),"")="",0,IF(IFERROR(INDEX(Cadastro!$F$5:$F$167,$AB42),"")&gt;IFERROR(INDEX(Parâmetros!$B$39:$B$48,MATCH($E42,Parâmetros!$A$39:$A$48,0)),99),IFERROR(INDEX(Cadastro!$F$5:$F$167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registro"),IF(AND($AB42&lt;&gt;$AB41,IFERROR(INDEX(Cadastro!$F$5:$F$167,$AB42),"")=""),"Indeterminado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IFERROR(MATCH($A42&amp;"|"&amp;TEXT(_xlfn.MAXIFS(Cadastro!$E$5:$E$167,Cadastro!$A$5:$A$167,$A42,Cadastro!$E$5:$E$167,"&lt;="&amp;$F42),"yyyymmdd"),Cadastro!$I$5:$I$167,0),"")</f>
        <v>6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IFERROR(INDEX(Cadastro!$C$5:$C$167,$AB43),"NÃO INFORMADO")</f>
        <v>MEC</v>
      </c>
      <c r="D43" s="17" t="str">
        <f>IFERROR(INDEX(Cadastro!$D$5:$D$167,$AB43),"")</f>
        <v>6x1</v>
      </c>
      <c r="E43" s="17" t="str">
        <f>IFERROR(INDEX(Cadastro!$G$5:$G$167,$AB43),"")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$167,$AB43),"")="",IF($L43&gt;0,1,0),IF(IFERROR(INDEX(Cadastro!$F$5:$F$167,$AB43),"")&lt;=IFERROR(INDEX(Parâmetros!$B$39:$B$48,MATCH($E43,Parâmetros!$A$39:$A$48,0)),99),IFERROR(INDEX(Cadastro!$F$5:$F$167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$167,$AB43),"")="",0,IF(IFERROR(INDEX(Cadastro!$F$5:$F$167,$AB43),"")&gt;IFERROR(INDEX(Parâmetros!$B$39:$B$48,MATCH($E43,Parâmetros!$A$39:$A$48,0)),99),IFERROR(INDEX(Cadastro!$F$5:$F$167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registro"),IF(AND($AB43&lt;&gt;$AB42,IFERROR(INDEX(Cadastro!$F$5:$F$167,$AB43),"")=""),"Indeterminado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IFERROR(MATCH($A43&amp;"|"&amp;TEXT(_xlfn.MAXIFS(Cadastro!$E$5:$E$167,Cadastro!$A$5:$A$167,$A43,Cadastro!$E$5:$E$167,"&lt;="&amp;$F43),"yyyymmdd"),Cadastro!$I$5:$I$167,0),"")</f>
        <v>6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IFERROR(INDEX(Cadastro!$C$5:$C$167,$AB44),"NÃO INFORMADO")</f>
        <v>MEC</v>
      </c>
      <c r="D44" s="17" t="str">
        <f>IFERROR(INDEX(Cadastro!$D$5:$D$167,$AB44),"")</f>
        <v>6x1</v>
      </c>
      <c r="E44" s="17" t="str">
        <f>IFERROR(INDEX(Cadastro!$G$5:$G$167,$AB44),"")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$167,$AB44),"")="",IF($L44&gt;0,1,0),IF(IFERROR(INDEX(Cadastro!$F$5:$F$167,$AB44),"")&lt;=IFERROR(INDEX(Parâmetros!$B$39:$B$48,MATCH($E44,Parâmetros!$A$39:$A$48,0)),99),IFERROR(INDEX(Cadastro!$F$5:$F$167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$167,$AB44),"")="",0,IF(IFERROR(INDEX(Cadastro!$F$5:$F$167,$AB44),"")&gt;IFERROR(INDEX(Parâmetros!$B$39:$B$48,MATCH($E44,Parâmetros!$A$39:$A$48,0)),99),IFERROR(INDEX(Cadastro!$F$5:$F$167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registro"),IF(AND($AB44&lt;&gt;$AB43,IFERROR(INDEX(Cadastro!$F$5:$F$167,$AB44),"")=""),"Indeterminado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IFERROR(MATCH($A44&amp;"|"&amp;TEXT(_xlfn.MAXIFS(Cadastro!$E$5:$E$167,Cadastro!$A$5:$A$167,$A44,Cadastro!$E$5:$E$167,"&lt;="&amp;$F44),"yyyymmdd"),Cadastro!$I$5:$I$167,0),"")</f>
        <v>6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IFERROR(INDEX(Cadastro!$C$5:$C$167,$AB45),"NÃO INFORMADO")</f>
        <v>MEC</v>
      </c>
      <c r="D45" s="17" t="str">
        <f>IFERROR(INDEX(Cadastro!$D$5:$D$167,$AB45),"")</f>
        <v>6x1</v>
      </c>
      <c r="E45" s="17" t="str">
        <f>IFERROR(INDEX(Cadastro!$G$5:$G$167,$AB45),"")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$167,$AB45),"")="",IF($L45&gt;0,1,0),IF(IFERROR(INDEX(Cadastro!$F$5:$F$167,$AB45),"")&lt;=IFERROR(INDEX(Parâmetros!$B$39:$B$48,MATCH($E45,Parâmetros!$A$39:$A$48,0)),99),IFERROR(INDEX(Cadastro!$F$5:$F$167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$167,$AB45),"")="",0,IF(IFERROR(INDEX(Cadastro!$F$5:$F$167,$AB45),"")&gt;IFERROR(INDEX(Parâmetros!$B$39:$B$48,MATCH($E45,Parâmetros!$A$39:$A$48,0)),99),IFERROR(INDEX(Cadastro!$F$5:$F$167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registro"),IF(AND($AB45&lt;&gt;$AB44,IFERROR(INDEX(Cadastro!$F$5:$F$167,$AB45),"")=""),"Indeterminado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IFERROR(MATCH($A45&amp;"|"&amp;TEXT(_xlfn.MAXIFS(Cadastro!$E$5:$E$167,Cadastro!$A$5:$A$167,$A45,Cadastro!$E$5:$E$167,"&lt;="&amp;$F45),"yyyymmdd"),Cadastro!$I$5:$I$167,0),"")</f>
        <v>6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IFERROR(INDEX(Cadastro!$C$5:$C$167,$AB46),"NÃO INFORMADO")</f>
        <v>MEC</v>
      </c>
      <c r="D46" s="17" t="str">
        <f>IFERROR(INDEX(Cadastro!$D$5:$D$167,$AB46),"")</f>
        <v>6x1</v>
      </c>
      <c r="E46" s="17" t="str">
        <f>IFERROR(INDEX(Cadastro!$G$5:$G$167,$AB46),"")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$167,$AB46),"")="",IF($L46&gt;0,1,0),IF(IFERROR(INDEX(Cadastro!$F$5:$F$167,$AB46),"")&lt;=IFERROR(INDEX(Parâmetros!$B$39:$B$48,MATCH($E46,Parâmetros!$A$39:$A$48,0)),99),IFERROR(INDEX(Cadastro!$F$5:$F$167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$167,$AB46),"")="",0,IF(IFERROR(INDEX(Cadastro!$F$5:$F$167,$AB46),"")&gt;IFERROR(INDEX(Parâmetros!$B$39:$B$48,MATCH($E46,Parâmetros!$A$39:$A$48,0)),99),IFERROR(INDEX(Cadastro!$F$5:$F$167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registro"),IF(AND($AB46&lt;&gt;$AB45,IFERROR(INDEX(Cadastro!$F$5:$F$167,$AB46),"")=""),"Indeterminado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IFERROR(MATCH($A46&amp;"|"&amp;TEXT(_xlfn.MAXIFS(Cadastro!$E$5:$E$167,Cadastro!$A$5:$A$167,$A46,Cadastro!$E$5:$E$167,"&lt;="&amp;$F46),"yyyymmdd"),Cadastro!$I$5:$I$167,0),"")</f>
        <v>6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IFERROR(INDEX(Cadastro!$C$5:$C$167,$AB47),"NÃO INFORMADO")</f>
        <v>MEC</v>
      </c>
      <c r="D47" s="17" t="str">
        <f>IFERROR(INDEX(Cadastro!$D$5:$D$167,$AB47),"")</f>
        <v>6x1</v>
      </c>
      <c r="E47" s="17" t="str">
        <f>IFERROR(INDEX(Cadastro!$G$5:$G$167,$AB47),"")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$167,$AB47),"")="",IF($L47&gt;0,1,0),IF(IFERROR(INDEX(Cadastro!$F$5:$F$167,$AB47),"")&lt;=IFERROR(INDEX(Parâmetros!$B$39:$B$48,MATCH($E47,Parâmetros!$A$39:$A$48,0)),99),IFERROR(INDEX(Cadastro!$F$5:$F$167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$167,$AB47),"")="",0,IF(IFERROR(INDEX(Cadastro!$F$5:$F$167,$AB47),"")&gt;IFERROR(INDEX(Parâmetros!$B$39:$B$48,MATCH($E47,Parâmetros!$A$39:$A$48,0)),99),IFERROR(INDEX(Cadastro!$F$5:$F$167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registro"),IF(AND($AB47&lt;&gt;$AB46,IFERROR(INDEX(Cadastro!$F$5:$F$167,$AB47),"")=""),"Indeterminado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IFERROR(MATCH($A47&amp;"|"&amp;TEXT(_xlfn.MAXIFS(Cadastro!$E$5:$E$167,Cadastro!$A$5:$A$167,$A47,Cadastro!$E$5:$E$167,"&lt;="&amp;$F47),"yyyymmdd"),Cadastro!$I$5:$I$167,0),"")</f>
        <v>6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IFERROR(INDEX(Cadastro!$C$5:$C$167,$AB48),"NÃO INFORMADO")</f>
        <v>MEC</v>
      </c>
      <c r="D48" s="17" t="str">
        <f>IFERROR(INDEX(Cadastro!$D$5:$D$167,$AB48),"")</f>
        <v>6x1</v>
      </c>
      <c r="E48" s="17" t="str">
        <f>IFERROR(INDEX(Cadastro!$G$5:$G$167,$AB48),"")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$167,$AB48),"")="",IF($L48&gt;0,1,0),IF(IFERROR(INDEX(Cadastro!$F$5:$F$167,$AB48),"")&lt;=IFERROR(INDEX(Parâmetros!$B$39:$B$48,MATCH($E48,Parâmetros!$A$39:$A$48,0)),99),IFERROR(INDEX(Cadastro!$F$5:$F$167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$167,$AB48),"")="",0,IF(IFERROR(INDEX(Cadastro!$F$5:$F$167,$AB48),"")&gt;IFERROR(INDEX(Parâmetros!$B$39:$B$48,MATCH($E48,Parâmetros!$A$39:$A$48,0)),99),IFERROR(INDEX(Cadastro!$F$5:$F$167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registro"),IF(AND($AB48&lt;&gt;$AB47,IFERROR(INDEX(Cadastro!$F$5:$F$167,$AB48),"")=""),"Indeterminado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IFERROR(MATCH($A48&amp;"|"&amp;TEXT(_xlfn.MAXIFS(Cadastro!$E$5:$E$167,Cadastro!$A$5:$A$167,$A48,Cadastro!$E$5:$E$167,"&lt;="&amp;$F48),"yyyymmdd"),Cadastro!$I$5:$I$167,0),"")</f>
        <v>6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IFERROR(INDEX(Cadastro!$C$5:$C$167,$AB49),"NÃO INFORMADO")</f>
        <v>MEC</v>
      </c>
      <c r="D49" s="17" t="str">
        <f>IFERROR(INDEX(Cadastro!$D$5:$D$167,$AB49),"")</f>
        <v>6x1</v>
      </c>
      <c r="E49" s="17" t="str">
        <f>IFERROR(INDEX(Cadastro!$G$5:$G$167,$AB49),"")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$167,$AB49),"")="",IF($L49&gt;0,1,0),IF(IFERROR(INDEX(Cadastro!$F$5:$F$167,$AB49),"")&lt;=IFERROR(INDEX(Parâmetros!$B$39:$B$48,MATCH($E49,Parâmetros!$A$39:$A$48,0)),99),IFERROR(INDEX(Cadastro!$F$5:$F$167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$167,$AB49),"")="",0,IF(IFERROR(INDEX(Cadastro!$F$5:$F$167,$AB49),"")&gt;IFERROR(INDEX(Parâmetros!$B$39:$B$48,MATCH($E49,Parâmetros!$A$39:$A$48,0)),99),IFERROR(INDEX(Cadastro!$F$5:$F$167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registro"),IF(AND($AB49&lt;&gt;$AB48,IFERROR(INDEX(Cadastro!$F$5:$F$167,$AB49),"")=""),"Indeterminado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IFERROR(MATCH($A49&amp;"|"&amp;TEXT(_xlfn.MAXIFS(Cadastro!$E$5:$E$167,Cadastro!$A$5:$A$167,$A49,Cadastro!$E$5:$E$167,"&lt;="&amp;$F49),"yyyymmdd"),Cadastro!$I$5:$I$167,0),"")</f>
        <v>6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IFERROR(INDEX(Cadastro!$C$5:$C$167,$AB50),"NÃO INFORMADO")</f>
        <v>MEC</v>
      </c>
      <c r="D50" s="17" t="str">
        <f>IFERROR(INDEX(Cadastro!$D$5:$D$167,$AB50),"")</f>
        <v>6x1</v>
      </c>
      <c r="E50" s="17" t="str">
        <f>IFERROR(INDEX(Cadastro!$G$5:$G$167,$AB50),"")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$167,$AB50),"")="",IF($L50&gt;0,1,0),IF(IFERROR(INDEX(Cadastro!$F$5:$F$167,$AB50),"")&lt;=IFERROR(INDEX(Parâmetros!$B$39:$B$48,MATCH($E50,Parâmetros!$A$39:$A$48,0)),99),IFERROR(INDEX(Cadastro!$F$5:$F$167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$167,$AB50),"")="",0,IF(IFERROR(INDEX(Cadastro!$F$5:$F$167,$AB50),"")&gt;IFERROR(INDEX(Parâmetros!$B$39:$B$48,MATCH($E50,Parâmetros!$A$39:$A$48,0)),99),IFERROR(INDEX(Cadastro!$F$5:$F$167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registro"),IF(AND($AB50&lt;&gt;$AB49,IFERROR(INDEX(Cadastro!$F$5:$F$167,$AB50),"")=""),"Indeterminado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IFERROR(MATCH($A50&amp;"|"&amp;TEXT(_xlfn.MAXIFS(Cadastro!$E$5:$E$167,Cadastro!$A$5:$A$167,$A50,Cadastro!$E$5:$E$167,"&lt;="&amp;$F50),"yyyymmdd"),Cadastro!$I$5:$I$167,0),"")</f>
        <v>6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IFERROR(INDEX(Cadastro!$C$5:$C$167,$AB51),"NÃO INFORMADO")</f>
        <v>MEC</v>
      </c>
      <c r="D51" s="17" t="str">
        <f>IFERROR(INDEX(Cadastro!$D$5:$D$167,$AB51),"")</f>
        <v>6x1</v>
      </c>
      <c r="E51" s="17" t="str">
        <f>IFERROR(INDEX(Cadastro!$G$5:$G$167,$AB51),"")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$167,$AB51),"")="",IF($L51&gt;0,1,0),IF(IFERROR(INDEX(Cadastro!$F$5:$F$167,$AB51),"")&lt;=IFERROR(INDEX(Parâmetros!$B$39:$B$48,MATCH($E51,Parâmetros!$A$39:$A$48,0)),99),IFERROR(INDEX(Cadastro!$F$5:$F$167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$167,$AB51),"")="",0,IF(IFERROR(INDEX(Cadastro!$F$5:$F$167,$AB51),"")&gt;IFERROR(INDEX(Parâmetros!$B$39:$B$48,MATCH($E51,Parâmetros!$A$39:$A$48,0)),99),IFERROR(INDEX(Cadastro!$F$5:$F$167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registro"),IF(AND($AB51&lt;&gt;$AB50,IFERROR(INDEX(Cadastro!$F$5:$F$167,$AB51),"")=""),"Indeterminado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IFERROR(MATCH($A51&amp;"|"&amp;TEXT(_xlfn.MAXIFS(Cadastro!$E$5:$E$167,Cadastro!$A$5:$A$167,$A51,Cadastro!$E$5:$E$167,"&lt;="&amp;$F51),"yyyymmdd"),Cadastro!$I$5:$I$167,0),"")</f>
        <v>6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IFERROR(INDEX(Cadastro!$C$5:$C$167,$AB52),"NÃO INFORMADO")</f>
        <v>MEC</v>
      </c>
      <c r="D52" s="17" t="str">
        <f>IFERROR(INDEX(Cadastro!$D$5:$D$167,$AB52),"")</f>
        <v>6x1</v>
      </c>
      <c r="E52" s="17" t="str">
        <f>IFERROR(INDEX(Cadastro!$G$5:$G$167,$AB52),"")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$167,$AB52),"")="",IF($L52&gt;0,1,0),IF(IFERROR(INDEX(Cadastro!$F$5:$F$167,$AB52),"")&lt;=IFERROR(INDEX(Parâmetros!$B$39:$B$48,MATCH($E52,Parâmetros!$A$39:$A$48,0)),99),IFERROR(INDEX(Cadastro!$F$5:$F$167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$167,$AB52),"")="",0,IF(IFERROR(INDEX(Cadastro!$F$5:$F$167,$AB52),"")&gt;IFERROR(INDEX(Parâmetros!$B$39:$B$48,MATCH($E52,Parâmetros!$A$39:$A$48,0)),99),IFERROR(INDEX(Cadastro!$F$5:$F$167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registro"),IF(AND($AB52&lt;&gt;$AB51,IFERROR(INDEX(Cadastro!$F$5:$F$167,$AB52),"")=""),"Indeterminado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IFERROR(MATCH($A52&amp;"|"&amp;TEXT(_xlfn.MAXIFS(Cadastro!$E$5:$E$167,Cadastro!$A$5:$A$167,$A52,Cadastro!$E$5:$E$167,"&lt;="&amp;$F52),"yyyymmdd"),Cadastro!$I$5:$I$167,0),"")</f>
        <v>6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IFERROR(INDEX(Cadastro!$C$5:$C$167,$AB53),"NÃO INFORMADO")</f>
        <v>MEC</v>
      </c>
      <c r="D53" s="17" t="str">
        <f>IFERROR(INDEX(Cadastro!$D$5:$D$167,$AB53),"")</f>
        <v>6x1</v>
      </c>
      <c r="E53" s="17" t="str">
        <f>IFERROR(INDEX(Cadastro!$G$5:$G$167,$AB53),"")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$167,$AB53),"")="",IF($L53&gt;0,1,0),IF(IFERROR(INDEX(Cadastro!$F$5:$F$167,$AB53),"")&lt;=IFERROR(INDEX(Parâmetros!$B$39:$B$48,MATCH($E53,Parâmetros!$A$39:$A$48,0)),99),IFERROR(INDEX(Cadastro!$F$5:$F$167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$167,$AB53),"")="",0,IF(IFERROR(INDEX(Cadastro!$F$5:$F$167,$AB53),"")&gt;IFERROR(INDEX(Parâmetros!$B$39:$B$48,MATCH($E53,Parâmetros!$A$39:$A$48,0)),99),IFERROR(INDEX(Cadastro!$F$5:$F$167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registro"),IF(AND($AB53&lt;&gt;$AB52,IFERROR(INDEX(Cadastro!$F$5:$F$167,$AB53),"")=""),"Indeterminado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IFERROR(MATCH($A53&amp;"|"&amp;TEXT(_xlfn.MAXIFS(Cadastro!$E$5:$E$167,Cadastro!$A$5:$A$167,$A53,Cadastro!$E$5:$E$167,"&lt;="&amp;$F53),"yyyymmdd"),Cadastro!$I$5:$I$167,0),"")</f>
        <v>6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IFERROR(INDEX(Cadastro!$C$5:$C$167,$AB54),"NÃO INFORMADO")</f>
        <v>MEC</v>
      </c>
      <c r="D54" s="17" t="str">
        <f>IFERROR(INDEX(Cadastro!$D$5:$D$167,$AB54),"")</f>
        <v>6x1</v>
      </c>
      <c r="E54" s="17" t="str">
        <f>IFERROR(INDEX(Cadastro!$G$5:$G$167,$AB54),"")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$167,$AB54),"")="",IF($L54&gt;0,1,0),IF(IFERROR(INDEX(Cadastro!$F$5:$F$167,$AB54),"")&lt;=IFERROR(INDEX(Parâmetros!$B$39:$B$48,MATCH($E54,Parâmetros!$A$39:$A$48,0)),99),IFERROR(INDEX(Cadastro!$F$5:$F$167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$167,$AB54),"")="",0,IF(IFERROR(INDEX(Cadastro!$F$5:$F$167,$AB54),"")&gt;IFERROR(INDEX(Parâmetros!$B$39:$B$48,MATCH($E54,Parâmetros!$A$39:$A$48,0)),99),IFERROR(INDEX(Cadastro!$F$5:$F$167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registro"),IF(AND($AB54&lt;&gt;$AB53,IFERROR(INDEX(Cadastro!$F$5:$F$167,$AB54),"")=""),"Indeterminado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IFERROR(MATCH($A54&amp;"|"&amp;TEXT(_xlfn.MAXIFS(Cadastro!$E$5:$E$167,Cadastro!$A$5:$A$167,$A54,Cadastro!$E$5:$E$167,"&lt;="&amp;$F54),"yyyymmdd"),Cadastro!$I$5:$I$167,0),"")</f>
        <v>6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IFERROR(INDEX(Cadastro!$C$5:$C$167,$AB55),"NÃO INFORMADO")</f>
        <v>MEC</v>
      </c>
      <c r="D55" s="17" t="str">
        <f>IFERROR(INDEX(Cadastro!$D$5:$D$167,$AB55),"")</f>
        <v>6x1</v>
      </c>
      <c r="E55" s="17" t="str">
        <f>IFERROR(INDEX(Cadastro!$G$5:$G$167,$AB55),"")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$167,$AB55),"")="",IF($L55&gt;0,1,0),IF(IFERROR(INDEX(Cadastro!$F$5:$F$167,$AB55),"")&lt;=IFERROR(INDEX(Parâmetros!$B$39:$B$48,MATCH($E55,Parâmetros!$A$39:$A$48,0)),99),IFERROR(INDEX(Cadastro!$F$5:$F$167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$167,$AB55),"")="",0,IF(IFERROR(INDEX(Cadastro!$F$5:$F$167,$AB55),"")&gt;IFERROR(INDEX(Parâmetros!$B$39:$B$48,MATCH($E55,Parâmetros!$A$39:$A$48,0)),99),IFERROR(INDEX(Cadastro!$F$5:$F$167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registro"),IF(AND($AB55&lt;&gt;$AB54,IFERROR(INDEX(Cadastro!$F$5:$F$167,$AB55),"")=""),"Indeterminado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IFERROR(MATCH($A55&amp;"|"&amp;TEXT(_xlfn.MAXIFS(Cadastro!$E$5:$E$167,Cadastro!$A$5:$A$167,$A55,Cadastro!$E$5:$E$167,"&lt;="&amp;$F55),"yyyymmdd"),Cadastro!$I$5:$I$167,0),"")</f>
        <v>6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IFERROR(INDEX(Cadastro!$C$5:$C$167,$AB56),"NÃO INFORMADO")</f>
        <v>MEC</v>
      </c>
      <c r="D56" s="17" t="str">
        <f>IFERROR(INDEX(Cadastro!$D$5:$D$167,$AB56),"")</f>
        <v>6x1</v>
      </c>
      <c r="E56" s="17" t="str">
        <f>IFERROR(INDEX(Cadastro!$G$5:$G$167,$AB56),"")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$167,$AB56),"")="",IF($L56&gt;0,1,0),IF(IFERROR(INDEX(Cadastro!$F$5:$F$167,$AB56),"")&lt;=IFERROR(INDEX(Parâmetros!$B$39:$B$48,MATCH($E56,Parâmetros!$A$39:$A$48,0)),99),IFERROR(INDEX(Cadastro!$F$5:$F$167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$167,$AB56),"")="",0,IF(IFERROR(INDEX(Cadastro!$F$5:$F$167,$AB56),"")&gt;IFERROR(INDEX(Parâmetros!$B$39:$B$48,MATCH($E56,Parâmetros!$A$39:$A$48,0)),99),IFERROR(INDEX(Cadastro!$F$5:$F$167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registro"),IF(AND($AB56&lt;&gt;$AB55,IFERROR(INDEX(Cadastro!$F$5:$F$167,$AB56),"")=""),"Indeterminado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IFERROR(MATCH($A56&amp;"|"&amp;TEXT(_xlfn.MAXIFS(Cadastro!$E$5:$E$167,Cadastro!$A$5:$A$167,$A56,Cadastro!$E$5:$E$167,"&lt;="&amp;$F56),"yyyymmdd"),Cadastro!$I$5:$I$167,0),"")</f>
        <v>6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IFERROR(INDEX(Cadastro!$C$5:$C$167,$AB57),"NÃO INFORMADO")</f>
        <v>MEC</v>
      </c>
      <c r="D57" s="17" t="str">
        <f>IFERROR(INDEX(Cadastro!$D$5:$D$167,$AB57),"")</f>
        <v>6x1</v>
      </c>
      <c r="E57" s="17" t="str">
        <f>IFERROR(INDEX(Cadastro!$G$5:$G$167,$AB57),"")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$167,$AB57),"")="",IF($L57&gt;0,1,0),IF(IFERROR(INDEX(Cadastro!$F$5:$F$167,$AB57),"")&lt;=IFERROR(INDEX(Parâmetros!$B$39:$B$48,MATCH($E57,Parâmetros!$A$39:$A$48,0)),99),IFERROR(INDEX(Cadastro!$F$5:$F$167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$167,$AB57),"")="",0,IF(IFERROR(INDEX(Cadastro!$F$5:$F$167,$AB57),"")&gt;IFERROR(INDEX(Parâmetros!$B$39:$B$48,MATCH($E57,Parâmetros!$A$39:$A$48,0)),99),IFERROR(INDEX(Cadastro!$F$5:$F$167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registro"),IF(AND($AB57&lt;&gt;$AB56,IFERROR(INDEX(Cadastro!$F$5:$F$167,$AB57),"")=""),"Indeterminado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IFERROR(MATCH($A57&amp;"|"&amp;TEXT(_xlfn.MAXIFS(Cadastro!$E$5:$E$167,Cadastro!$A$5:$A$167,$A57,Cadastro!$E$5:$E$167,"&lt;="&amp;$F57),"yyyymmdd"),Cadastro!$I$5:$I$167,0),"")</f>
        <v>6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IFERROR(INDEX(Cadastro!$C$5:$C$167,$AB58),"NÃO INFORMADO")</f>
        <v>AUT</v>
      </c>
      <c r="D58" s="17" t="str">
        <f>IFERROR(INDEX(Cadastro!$D$5:$D$167,$AB58),"")</f>
        <v>6x1</v>
      </c>
      <c r="E58" s="17" t="str">
        <f>IFERROR(INDEX(Cadastro!$G$5:$G$167,$AB58),"")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$167,$AB58),"")="",IF($L58&gt;0,1,0),IF(IFERROR(INDEX(Cadastro!$F$5:$F$167,$AB58),"")&lt;=IFERROR(INDEX(Parâmetros!$B$39:$B$48,MATCH($E58,Parâmetros!$A$39:$A$48,0)),99),IFERROR(INDEX(Cadastro!$F$5:$F$167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$167,$AB58),"")="",0,IF(IFERROR(INDEX(Cadastro!$F$5:$F$167,$AB58),"")&gt;IFERROR(INDEX(Parâmetros!$B$39:$B$48,MATCH($E58,Parâmetros!$A$39:$A$48,0)),99),IFERROR(INDEX(Cadastro!$F$5:$F$167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registro"),IF(AND($AB58&lt;&gt;$AB57,IFERROR(INDEX(Cadastro!$F$5:$F$167,$AB58),"")=""),"Indeterminado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IFERROR(MATCH($A58&amp;"|"&amp;TEXT(_xlfn.MAXIFS(Cadastro!$E$5:$E$167,Cadastro!$A$5:$A$167,$A58,Cadastro!$E$5:$E$167,"&lt;="&amp;$F58),"yyyymmdd"),Cadastro!$I$5:$I$167,0),"")</f>
        <v>8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IFERROR(INDEX(Cadastro!$C$5:$C$167,$AB59),"NÃO INFORMADO")</f>
        <v>AUT</v>
      </c>
      <c r="D59" s="17" t="str">
        <f>IFERROR(INDEX(Cadastro!$D$5:$D$167,$AB59),"")</f>
        <v>6x1</v>
      </c>
      <c r="E59" s="17" t="str">
        <f>IFERROR(INDEX(Cadastro!$G$5:$G$167,$AB59),"")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$167,$AB59),"")="",IF($L59&gt;0,1,0),IF(IFERROR(INDEX(Cadastro!$F$5:$F$167,$AB59),"")&lt;=IFERROR(INDEX(Parâmetros!$B$39:$B$48,MATCH($E59,Parâmetros!$A$39:$A$48,0)),99),IFERROR(INDEX(Cadastro!$F$5:$F$167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$167,$AB59),"")="",0,IF(IFERROR(INDEX(Cadastro!$F$5:$F$167,$AB59),"")&gt;IFERROR(INDEX(Parâmetros!$B$39:$B$48,MATCH($E59,Parâmetros!$A$39:$A$48,0)),99),IFERROR(INDEX(Cadastro!$F$5:$F$167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registro"),IF(AND($AB59&lt;&gt;$AB58,IFERROR(INDEX(Cadastro!$F$5:$F$167,$AB59),"")=""),"Indeterminado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IFERROR(MATCH($A59&amp;"|"&amp;TEXT(_xlfn.MAXIFS(Cadastro!$E$5:$E$167,Cadastro!$A$5:$A$167,$A59,Cadastro!$E$5:$E$167,"&lt;="&amp;$F59),"yyyymmdd"),Cadastro!$I$5:$I$167,0),"")</f>
        <v>8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IFERROR(INDEX(Cadastro!$C$5:$C$167,$AB60),"NÃO INFORMADO")</f>
        <v>AUT</v>
      </c>
      <c r="D60" s="17" t="str">
        <f>IFERROR(INDEX(Cadastro!$D$5:$D$167,$AB60),"")</f>
        <v>6x1</v>
      </c>
      <c r="E60" s="17" t="str">
        <f>IFERROR(INDEX(Cadastro!$G$5:$G$167,$AB60),"")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$167,$AB60),"")="",IF($L60&gt;0,1,0),IF(IFERROR(INDEX(Cadastro!$F$5:$F$167,$AB60),"")&lt;=IFERROR(INDEX(Parâmetros!$B$39:$B$48,MATCH($E60,Parâmetros!$A$39:$A$48,0)),99),IFERROR(INDEX(Cadastro!$F$5:$F$167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$167,$AB60),"")="",0,IF(IFERROR(INDEX(Cadastro!$F$5:$F$167,$AB60),"")&gt;IFERROR(INDEX(Parâmetros!$B$39:$B$48,MATCH($E60,Parâmetros!$A$39:$A$48,0)),99),IFERROR(INDEX(Cadastro!$F$5:$F$167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registro"),IF(AND($AB60&lt;&gt;$AB59,IFERROR(INDEX(Cadastro!$F$5:$F$167,$AB60),"")=""),"Indeterminado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IFERROR(MATCH($A60&amp;"|"&amp;TEXT(_xlfn.MAXIFS(Cadastro!$E$5:$E$167,Cadastro!$A$5:$A$167,$A60,Cadastro!$E$5:$E$167,"&lt;="&amp;$F60),"yyyymmdd"),Cadastro!$I$5:$I$167,0),"")</f>
        <v>8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IFERROR(INDEX(Cadastro!$C$5:$C$167,$AB61),"NÃO INFORMADO")</f>
        <v>AUT</v>
      </c>
      <c r="D61" s="17" t="str">
        <f>IFERROR(INDEX(Cadastro!$D$5:$D$167,$AB61),"")</f>
        <v>6x1</v>
      </c>
      <c r="E61" s="17" t="str">
        <f>IFERROR(INDEX(Cadastro!$G$5:$G$167,$AB61),"")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$167,$AB61),"")="",IF($L61&gt;0,1,0),IF(IFERROR(INDEX(Cadastro!$F$5:$F$167,$AB61),"")&lt;=IFERROR(INDEX(Parâmetros!$B$39:$B$48,MATCH($E61,Parâmetros!$A$39:$A$48,0)),99),IFERROR(INDEX(Cadastro!$F$5:$F$167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$167,$AB61),"")="",0,IF(IFERROR(INDEX(Cadastro!$F$5:$F$167,$AB61),"")&gt;IFERROR(INDEX(Parâmetros!$B$39:$B$48,MATCH($E61,Parâmetros!$A$39:$A$48,0)),99),IFERROR(INDEX(Cadastro!$F$5:$F$167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registro"),IF(AND($AB61&lt;&gt;$AB60,IFERROR(INDEX(Cadastro!$F$5:$F$167,$AB61),"")=""),"Indeterminado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5</v>
      </c>
      <c r="AB61" s="31">
        <f>IFERROR(MATCH($A61&amp;"|"&amp;TEXT(_xlfn.MAXIFS(Cadastro!$E$5:$E$167,Cadastro!$A$5:$A$167,$A61,Cadastro!$E$5:$E$167,"&lt;="&amp;$F61),"yyyymmdd"),Cadastro!$I$5:$I$167,0),"")</f>
        <v>8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IFERROR(INDEX(Cadastro!$C$5:$C$167,$AB62),"NÃO INFORMADO")</f>
        <v>AUT</v>
      </c>
      <c r="D62" s="17" t="str">
        <f>IFERROR(INDEX(Cadastro!$D$5:$D$167,$AB62),"")</f>
        <v>6x1</v>
      </c>
      <c r="E62" s="17" t="str">
        <f>IFERROR(INDEX(Cadastro!$G$5:$G$167,$AB62),"")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$167,$AB62),"")="",IF($L62&gt;0,1,0),IF(IFERROR(INDEX(Cadastro!$F$5:$F$167,$AB62),"")&lt;=IFERROR(INDEX(Parâmetros!$B$39:$B$48,MATCH($E62,Parâmetros!$A$39:$A$48,0)),99),IFERROR(INDEX(Cadastro!$F$5:$F$167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$167,$AB62),"")="",0,IF(IFERROR(INDEX(Cadastro!$F$5:$F$167,$AB62),"")&gt;IFERROR(INDEX(Parâmetros!$B$39:$B$48,MATCH($E62,Parâmetros!$A$39:$A$48,0)),99),IFERROR(INDEX(Cadastro!$F$5:$F$167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registro"),IF(AND($AB62&lt;&gt;$AB61,IFERROR(INDEX(Cadastro!$F$5:$F$167,$AB62),"")=""),"Indeterminado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4</v>
      </c>
      <c r="AB62" s="31">
        <f>IFERROR(MATCH($A62&amp;"|"&amp;TEXT(_xlfn.MAXIFS(Cadastro!$E$5:$E$167,Cadastro!$A$5:$A$167,$A62,Cadastro!$E$5:$E$167,"&lt;="&amp;$F62),"yyyymmdd"),Cadastro!$I$5:$I$167,0),"")</f>
        <v>8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IFERROR(INDEX(Cadastro!$C$5:$C$167,$AB63),"NÃO INFORMADO")</f>
        <v>AUT</v>
      </c>
      <c r="D63" s="17" t="str">
        <f>IFERROR(INDEX(Cadastro!$D$5:$D$167,$AB63),"")</f>
        <v>6x1</v>
      </c>
      <c r="E63" s="17" t="str">
        <f>IFERROR(INDEX(Cadastro!$G$5:$G$167,$AB63),"")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$167,$AB63),"")="",IF($L63&gt;0,1,0),IF(IFERROR(INDEX(Cadastro!$F$5:$F$167,$AB63),"")&lt;=IFERROR(INDEX(Parâmetros!$B$39:$B$48,MATCH($E63,Parâmetros!$A$39:$A$48,0)),99),IFERROR(INDEX(Cadastro!$F$5:$F$167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$167,$AB63),"")="",0,IF(IFERROR(INDEX(Cadastro!$F$5:$F$167,$AB63),"")&gt;IFERROR(INDEX(Parâmetros!$B$39:$B$48,MATCH($E63,Parâmetros!$A$39:$A$48,0)),99),IFERROR(INDEX(Cadastro!$F$5:$F$167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registro"),IF(AND($AB63&lt;&gt;$AB62,IFERROR(INDEX(Cadastro!$F$5:$F$167,$AB63),"")=""),"Indeterminado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3</v>
      </c>
      <c r="AB63" s="31">
        <f>IFERROR(MATCH($A63&amp;"|"&amp;TEXT(_xlfn.MAXIFS(Cadastro!$E$5:$E$167,Cadastro!$A$5:$A$167,$A63,Cadastro!$E$5:$E$167,"&lt;="&amp;$F63),"yyyymmdd"),Cadastro!$I$5:$I$167,0),"")</f>
        <v>8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IFERROR(INDEX(Cadastro!$C$5:$C$167,$AB64),"NÃO INFORMADO")</f>
        <v>AUT</v>
      </c>
      <c r="D64" s="17" t="str">
        <f>IFERROR(INDEX(Cadastro!$D$5:$D$167,$AB64),"")</f>
        <v>6x1</v>
      </c>
      <c r="E64" s="17" t="str">
        <f>IFERROR(INDEX(Cadastro!$G$5:$G$167,$AB64),"")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$167,$AB64),"")="",IF($L64&gt;0,1,0),IF(IFERROR(INDEX(Cadastro!$F$5:$F$167,$AB64),"")&lt;=IFERROR(INDEX(Parâmetros!$B$39:$B$48,MATCH($E64,Parâmetros!$A$39:$A$48,0)),99),IFERROR(INDEX(Cadastro!$F$5:$F$167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$167,$AB64),"")="",0,IF(IFERROR(INDEX(Cadastro!$F$5:$F$167,$AB64),"")&gt;IFERROR(INDEX(Parâmetros!$B$39:$B$48,MATCH($E64,Parâmetros!$A$39:$A$48,0)),99),IFERROR(INDEX(Cadastro!$F$5:$F$167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registro"),IF(AND($AB64&lt;&gt;$AB63,IFERROR(INDEX(Cadastro!$F$5:$F$167,$AB64),"")=""),"Indeterminado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2</v>
      </c>
      <c r="AB64" s="31">
        <f>IFERROR(MATCH($A64&amp;"|"&amp;TEXT(_xlfn.MAXIFS(Cadastro!$E$5:$E$167,Cadastro!$A$5:$A$167,$A64,Cadastro!$E$5:$E$167,"&lt;="&amp;$F64),"yyyymmdd"),Cadastro!$I$5:$I$167,0),"")</f>
        <v>8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IFERROR(INDEX(Cadastro!$C$5:$C$167,$AB65),"NÃO INFORMADO")</f>
        <v>AUT</v>
      </c>
      <c r="D65" s="17" t="str">
        <f>IFERROR(INDEX(Cadastro!$D$5:$D$167,$AB65),"")</f>
        <v>Férias</v>
      </c>
      <c r="E65" s="17" t="str">
        <f>IFERROR(INDEX(Cadastro!$G$5:$G$167,$AB65),"")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$167,$AB65),"")="",IF($L65&gt;0,1,0),IF(IFERROR(INDEX(Cadastro!$F$5:$F$167,$AB65),"")&lt;=IFERROR(INDEX(Parâmetros!$B$39:$B$48,MATCH($E65,Parâmetros!$A$39:$A$48,0)),99),IFERROR(INDEX(Cadastro!$F$5:$F$167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$167,$AB65),"")="",0,IF(IFERROR(INDEX(Cadastro!$F$5:$F$167,$AB65),"")&gt;IFERROR(INDEX(Parâmetros!$B$39:$B$48,MATCH($E65,Parâmetros!$A$39:$A$48,0)),99),IFERROR(INDEX(Cadastro!$F$5:$F$167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registro"),IF(AND($AB65&lt;&gt;$AB64,IFERROR(INDEX(Cadastro!$F$5:$F$167,$AB65),"")=""),"Indeterminado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1</v>
      </c>
      <c r="AB65" s="31">
        <f>IFERROR(MATCH($A65&amp;"|"&amp;TEXT(_xlfn.MAXIFS(Cadastro!$E$5:$E$167,Cadastro!$A$5:$A$167,$A65,Cadastro!$E$5:$E$167,"&lt;="&amp;$F65),"yyyymmdd"),Cadastro!$I$5:$I$167,0),"")</f>
        <v>136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IFERROR(INDEX(Cadastro!$C$5:$C$167,$AB66),"NÃO INFORMADO")</f>
        <v>AUT</v>
      </c>
      <c r="D66" s="17" t="str">
        <f>IFERROR(INDEX(Cadastro!$D$5:$D$167,$AB66),"")</f>
        <v>Férias</v>
      </c>
      <c r="E66" s="17" t="str">
        <f>IFERROR(INDEX(Cadastro!$G$5:$G$167,$AB66),"")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$167,$AB66),"")="",IF($L66&gt;0,1,0),IF(IFERROR(INDEX(Cadastro!$F$5:$F$167,$AB66),"")&lt;=IFERROR(INDEX(Parâmetros!$B$39:$B$48,MATCH($E66,Parâmetros!$A$39:$A$48,0)),99),IFERROR(INDEX(Cadastro!$F$5:$F$167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$167,$AB66),"")="",0,IF(IFERROR(INDEX(Cadastro!$F$5:$F$167,$AB66),"")&gt;IFERROR(INDEX(Parâmetros!$B$39:$B$48,MATCH($E66,Parâmetros!$A$39:$A$48,0)),99),IFERROR(INDEX(Cadastro!$F$5:$F$167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registro"),IF(AND($AB66&lt;&gt;$AB65,IFERROR(INDEX(Cadastro!$F$5:$F$167,$AB66),"")=""),"Indeterminado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IFERROR(MATCH($A66&amp;"|"&amp;TEXT(_xlfn.MAXIFS(Cadastro!$E$5:$E$167,Cadastro!$A$5:$A$167,$A66,Cadastro!$E$5:$E$167,"&lt;="&amp;$F66),"yyyymmdd"),Cadastro!$I$5:$I$167,0),"")</f>
        <v>136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IFERROR(INDEX(Cadastro!$C$5:$C$167,$AB67),"NÃO INFORMADO")</f>
        <v>AUT</v>
      </c>
      <c r="D67" s="17" t="str">
        <f>IFERROR(INDEX(Cadastro!$D$5:$D$167,$AB67),"")</f>
        <v>Férias</v>
      </c>
      <c r="E67" s="17" t="str">
        <f>IFERROR(INDEX(Cadastro!$G$5:$G$167,$AB67),"")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$167,$AB67),"")="",IF($L67&gt;0,1,0),IF(IFERROR(INDEX(Cadastro!$F$5:$F$167,$AB67),"")&lt;=IFERROR(INDEX(Parâmetros!$B$39:$B$48,MATCH($E67,Parâmetros!$A$39:$A$48,0)),99),IFERROR(INDEX(Cadastro!$F$5:$F$167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$167,$AB67),"")="",0,IF(IFERROR(INDEX(Cadastro!$F$5:$F$167,$AB67),"")&gt;IFERROR(INDEX(Parâmetros!$B$39:$B$48,MATCH($E67,Parâmetros!$A$39:$A$48,0)),99),IFERROR(INDEX(Cadastro!$F$5:$F$167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registro"),IF(AND($AB67&lt;&gt;$AB66,IFERROR(INDEX(Cadastro!$F$5:$F$167,$AB67),"")=""),"Indeterminado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IFERROR(MATCH($A67&amp;"|"&amp;TEXT(_xlfn.MAXIFS(Cadastro!$E$5:$E$167,Cadastro!$A$5:$A$167,$A67,Cadastro!$E$5:$E$167,"&lt;="&amp;$F67),"yyyymmdd"),Cadastro!$I$5:$I$167,0),"")</f>
        <v>136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IFERROR(INDEX(Cadastro!$C$5:$C$167,$AB68),"NÃO INFORMADO")</f>
        <v>AUT</v>
      </c>
      <c r="D68" s="17" t="str">
        <f>IFERROR(INDEX(Cadastro!$D$5:$D$167,$AB68),"")</f>
        <v>Férias</v>
      </c>
      <c r="E68" s="17" t="str">
        <f>IFERROR(INDEX(Cadastro!$G$5:$G$167,$AB68),"")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$167,$AB68),"")="",IF($L68&gt;0,1,0),IF(IFERROR(INDEX(Cadastro!$F$5:$F$167,$AB68),"")&lt;=IFERROR(INDEX(Parâmetros!$B$39:$B$48,MATCH($E68,Parâmetros!$A$39:$A$48,0)),99),IFERROR(INDEX(Cadastro!$F$5:$F$167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$167,$AB68),"")="",0,IF(IFERROR(INDEX(Cadastro!$F$5:$F$167,$AB68),"")&gt;IFERROR(INDEX(Parâmetros!$B$39:$B$48,MATCH($E68,Parâmetros!$A$39:$A$48,0)),99),IFERROR(INDEX(Cadastro!$F$5:$F$167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registro"),IF(AND($AB68&lt;&gt;$AB67,IFERROR(INDEX(Cadastro!$F$5:$F$167,$AB68),"")=""),"Indeterminado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IFERROR(MATCH($A68&amp;"|"&amp;TEXT(_xlfn.MAXIFS(Cadastro!$E$5:$E$167,Cadastro!$A$5:$A$167,$A68,Cadastro!$E$5:$E$167,"&lt;="&amp;$F68),"yyyymmdd"),Cadastro!$I$5:$I$167,0),"")</f>
        <v>136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IFERROR(INDEX(Cadastro!$C$5:$C$167,$AB69),"NÃO INFORMADO")</f>
        <v>AUT</v>
      </c>
      <c r="D69" s="17" t="str">
        <f>IFERROR(INDEX(Cadastro!$D$5:$D$167,$AB69),"")</f>
        <v>Férias</v>
      </c>
      <c r="E69" s="17" t="str">
        <f>IFERROR(INDEX(Cadastro!$G$5:$G$167,$AB69),"")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$167,$AB69),"")="",IF($L69&gt;0,1,0),IF(IFERROR(INDEX(Cadastro!$F$5:$F$167,$AB69),"")&lt;=IFERROR(INDEX(Parâmetros!$B$39:$B$48,MATCH($E69,Parâmetros!$A$39:$A$48,0)),99),IFERROR(INDEX(Cadastro!$F$5:$F$167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$167,$AB69),"")="",0,IF(IFERROR(INDEX(Cadastro!$F$5:$F$167,$AB69),"")&gt;IFERROR(INDEX(Parâmetros!$B$39:$B$48,MATCH($E69,Parâmetros!$A$39:$A$48,0)),99),IFERROR(INDEX(Cadastro!$F$5:$F$167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registro"),IF(AND($AB69&lt;&gt;$AB68,IFERROR(INDEX(Cadastro!$F$5:$F$167,$AB69),"")=""),"Indeterminado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IFERROR(MATCH($A69&amp;"|"&amp;TEXT(_xlfn.MAXIFS(Cadastro!$E$5:$E$167,Cadastro!$A$5:$A$167,$A69,Cadastro!$E$5:$E$167,"&lt;="&amp;$F69),"yyyymmdd"),Cadastro!$I$5:$I$167,0),"")</f>
        <v>136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IFERROR(INDEX(Cadastro!$C$5:$C$167,$AB70),"NÃO INFORMADO")</f>
        <v>AUT</v>
      </c>
      <c r="D70" s="17" t="str">
        <f>IFERROR(INDEX(Cadastro!$D$5:$D$167,$AB70),"")</f>
        <v>Férias</v>
      </c>
      <c r="E70" s="17" t="str">
        <f>IFERROR(INDEX(Cadastro!$G$5:$G$167,$AB70),"")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$167,$AB70),"")="",IF($L70&gt;0,1,0),IF(IFERROR(INDEX(Cadastro!$F$5:$F$167,$AB70),"")&lt;=IFERROR(INDEX(Parâmetros!$B$39:$B$48,MATCH($E70,Parâmetros!$A$39:$A$48,0)),99),IFERROR(INDEX(Cadastro!$F$5:$F$167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$167,$AB70),"")="",0,IF(IFERROR(INDEX(Cadastro!$F$5:$F$167,$AB70),"")&gt;IFERROR(INDEX(Parâmetros!$B$39:$B$48,MATCH($E70,Parâmetros!$A$39:$A$48,0)),99),IFERROR(INDEX(Cadastro!$F$5:$F$167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registro"),IF(AND($AB70&lt;&gt;$AB69,IFERROR(INDEX(Cadastro!$F$5:$F$167,$AB70),"")=""),"Indeterminado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IFERROR(MATCH($A70&amp;"|"&amp;TEXT(_xlfn.MAXIFS(Cadastro!$E$5:$E$167,Cadastro!$A$5:$A$167,$A70,Cadastro!$E$5:$E$167,"&lt;="&amp;$F70),"yyyymmdd"),Cadastro!$I$5:$I$167,0),"")</f>
        <v>136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IFERROR(INDEX(Cadastro!$C$5:$C$167,$AB71),"NÃO INFORMADO")</f>
        <v>AUT</v>
      </c>
      <c r="D71" s="17" t="str">
        <f>IFERROR(INDEX(Cadastro!$D$5:$D$167,$AB71),"")</f>
        <v>Férias</v>
      </c>
      <c r="E71" s="17" t="str">
        <f>IFERROR(INDEX(Cadastro!$G$5:$G$167,$AB71),"")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$167,$AB71),"")="",IF($L71&gt;0,1,0),IF(IFERROR(INDEX(Cadastro!$F$5:$F$167,$AB71),"")&lt;=IFERROR(INDEX(Parâmetros!$B$39:$B$48,MATCH($E71,Parâmetros!$A$39:$A$48,0)),99),IFERROR(INDEX(Cadastro!$F$5:$F$167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$167,$AB71),"")="",0,IF(IFERROR(INDEX(Cadastro!$F$5:$F$167,$AB71),"")&gt;IFERROR(INDEX(Parâmetros!$B$39:$B$48,MATCH($E71,Parâmetros!$A$39:$A$48,0)),99),IFERROR(INDEX(Cadastro!$F$5:$F$167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registro"),IF(AND($AB71&lt;&gt;$AB70,IFERROR(INDEX(Cadastro!$F$5:$F$167,$AB71),"")=""),"Indeterminado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IFERROR(MATCH($A71&amp;"|"&amp;TEXT(_xlfn.MAXIFS(Cadastro!$E$5:$E$167,Cadastro!$A$5:$A$167,$A71,Cadastro!$E$5:$E$167,"&lt;="&amp;$F71),"yyyymmdd"),Cadastro!$I$5:$I$167,0),"")</f>
        <v>136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IFERROR(INDEX(Cadastro!$C$5:$C$167,$AB72),"NÃO INFORMADO")</f>
        <v>AUT</v>
      </c>
      <c r="D72" s="17" t="str">
        <f>IFERROR(INDEX(Cadastro!$D$5:$D$167,$AB72),"")</f>
        <v>Férias</v>
      </c>
      <c r="E72" s="17" t="str">
        <f>IFERROR(INDEX(Cadastro!$G$5:$G$167,$AB72),"")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$167,$AB72),"")="",IF($L72&gt;0,1,0),IF(IFERROR(INDEX(Cadastro!$F$5:$F$167,$AB72),"")&lt;=IFERROR(INDEX(Parâmetros!$B$39:$B$48,MATCH($E72,Parâmetros!$A$39:$A$48,0)),99),IFERROR(INDEX(Cadastro!$F$5:$F$167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$167,$AB72),"")="",0,IF(IFERROR(INDEX(Cadastro!$F$5:$F$167,$AB72),"")&gt;IFERROR(INDEX(Parâmetros!$B$39:$B$48,MATCH($E72,Parâmetros!$A$39:$A$48,0)),99),IFERROR(INDEX(Cadastro!$F$5:$F$167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registro"),IF(AND($AB72&lt;&gt;$AB71,IFERROR(INDEX(Cadastro!$F$5:$F$167,$AB72),"")=""),"Indeterminado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IFERROR(MATCH($A72&amp;"|"&amp;TEXT(_xlfn.MAXIFS(Cadastro!$E$5:$E$167,Cadastro!$A$5:$A$167,$A72,Cadastro!$E$5:$E$167,"&lt;="&amp;$F72),"yyyymmdd"),Cadastro!$I$5:$I$167,0),"")</f>
        <v>136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IFERROR(INDEX(Cadastro!$C$5:$C$167,$AB73),"NÃO INFORMADO")</f>
        <v>AUT</v>
      </c>
      <c r="D73" s="17" t="str">
        <f>IFERROR(INDEX(Cadastro!$D$5:$D$167,$AB73),"")</f>
        <v>Férias</v>
      </c>
      <c r="E73" s="17" t="str">
        <f>IFERROR(INDEX(Cadastro!$G$5:$G$167,$AB73),"")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$167,$AB73),"")="",IF($L73&gt;0,1,0),IF(IFERROR(INDEX(Cadastro!$F$5:$F$167,$AB73),"")&lt;=IFERROR(INDEX(Parâmetros!$B$39:$B$48,MATCH($E73,Parâmetros!$A$39:$A$48,0)),99),IFERROR(INDEX(Cadastro!$F$5:$F$167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$167,$AB73),"")="",0,IF(IFERROR(INDEX(Cadastro!$F$5:$F$167,$AB73),"")&gt;IFERROR(INDEX(Parâmetros!$B$39:$B$48,MATCH($E73,Parâmetros!$A$39:$A$48,0)),99),IFERROR(INDEX(Cadastro!$F$5:$F$167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registro"),IF(AND($AB73&lt;&gt;$AB72,IFERROR(INDEX(Cadastro!$F$5:$F$167,$AB73),"")=""),"Indeterminado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IFERROR(MATCH($A73&amp;"|"&amp;TEXT(_xlfn.MAXIFS(Cadastro!$E$5:$E$167,Cadastro!$A$5:$A$167,$A73,Cadastro!$E$5:$E$167,"&lt;="&amp;$F73),"yyyymmdd"),Cadastro!$I$5:$I$167,0),"")</f>
        <v>136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IFERROR(INDEX(Cadastro!$C$5:$C$167,$AB74),"NÃO INFORMADO")</f>
        <v>AUT</v>
      </c>
      <c r="D74" s="17" t="str">
        <f>IFERROR(INDEX(Cadastro!$D$5:$D$167,$AB74),"")</f>
        <v>Férias</v>
      </c>
      <c r="E74" s="17" t="str">
        <f>IFERROR(INDEX(Cadastro!$G$5:$G$167,$AB74),"")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$167,$AB74),"")="",IF($L74&gt;0,1,0),IF(IFERROR(INDEX(Cadastro!$F$5:$F$167,$AB74),"")&lt;=IFERROR(INDEX(Parâmetros!$B$39:$B$48,MATCH($E74,Parâmetros!$A$39:$A$48,0)),99),IFERROR(INDEX(Cadastro!$F$5:$F$167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$167,$AB74),"")="",0,IF(IFERROR(INDEX(Cadastro!$F$5:$F$167,$AB74),"")&gt;IFERROR(INDEX(Parâmetros!$B$39:$B$48,MATCH($E74,Parâmetros!$A$39:$A$48,0)),99),IFERROR(INDEX(Cadastro!$F$5:$F$167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registro"),IF(AND($AB74&lt;&gt;$AB73,IFERROR(INDEX(Cadastro!$F$5:$F$167,$AB74),"")=""),"Indeterminado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IFERROR(MATCH($A74&amp;"|"&amp;TEXT(_xlfn.MAXIFS(Cadastro!$E$5:$E$167,Cadastro!$A$5:$A$167,$A74,Cadastro!$E$5:$E$167,"&lt;="&amp;$F74),"yyyymmdd"),Cadastro!$I$5:$I$167,0),"")</f>
        <v>136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IFERROR(INDEX(Cadastro!$C$5:$C$167,$AB75),"NÃO INFORMADO")</f>
        <v>AUT</v>
      </c>
      <c r="D75" s="17" t="str">
        <f>IFERROR(INDEX(Cadastro!$D$5:$D$167,$AB75),"")</f>
        <v>Férias</v>
      </c>
      <c r="E75" s="17" t="str">
        <f>IFERROR(INDEX(Cadastro!$G$5:$G$167,$AB75),"")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$167,$AB75),"")="",IF($L75&gt;0,1,0),IF(IFERROR(INDEX(Cadastro!$F$5:$F$167,$AB75),"")&lt;=IFERROR(INDEX(Parâmetros!$B$39:$B$48,MATCH($E75,Parâmetros!$A$39:$A$48,0)),99),IFERROR(INDEX(Cadastro!$F$5:$F$167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$167,$AB75),"")="",0,IF(IFERROR(INDEX(Cadastro!$F$5:$F$167,$AB75),"")&gt;IFERROR(INDEX(Parâmetros!$B$39:$B$48,MATCH($E75,Parâmetros!$A$39:$A$48,0)),99),IFERROR(INDEX(Cadastro!$F$5:$F$167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registro"),IF(AND($AB75&lt;&gt;$AB74,IFERROR(INDEX(Cadastro!$F$5:$F$167,$AB75),"")=""),"Indeterminado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IFERROR(MATCH($A75&amp;"|"&amp;TEXT(_xlfn.MAXIFS(Cadastro!$E$5:$E$167,Cadastro!$A$5:$A$167,$A75,Cadastro!$E$5:$E$167,"&lt;="&amp;$F75),"yyyymmdd"),Cadastro!$I$5:$I$167,0),"")</f>
        <v>136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IFERROR(INDEX(Cadastro!$C$5:$C$167,$AB76),"NÃO INFORMADO")</f>
        <v>AUT</v>
      </c>
      <c r="D76" s="17" t="str">
        <f>IFERROR(INDEX(Cadastro!$D$5:$D$167,$AB76),"")</f>
        <v>Férias</v>
      </c>
      <c r="E76" s="17" t="str">
        <f>IFERROR(INDEX(Cadastro!$G$5:$G$167,$AB76),"")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$167,$AB76),"")="",IF($L76&gt;0,1,0),IF(IFERROR(INDEX(Cadastro!$F$5:$F$167,$AB76),"")&lt;=IFERROR(INDEX(Parâmetros!$B$39:$B$48,MATCH($E76,Parâmetros!$A$39:$A$48,0)),99),IFERROR(INDEX(Cadastro!$F$5:$F$167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$167,$AB76),"")="",0,IF(IFERROR(INDEX(Cadastro!$F$5:$F$167,$AB76),"")&gt;IFERROR(INDEX(Parâmetros!$B$39:$B$48,MATCH($E76,Parâmetros!$A$39:$A$48,0)),99),IFERROR(INDEX(Cadastro!$F$5:$F$167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registro"),IF(AND($AB76&lt;&gt;$AB75,IFERROR(INDEX(Cadastro!$F$5:$F$167,$AB76),"")=""),"Indeterminado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IFERROR(MATCH($A76&amp;"|"&amp;TEXT(_xlfn.MAXIFS(Cadastro!$E$5:$E$167,Cadastro!$A$5:$A$167,$A76,Cadastro!$E$5:$E$167,"&lt;="&amp;$F76),"yyyymmdd"),Cadastro!$I$5:$I$167,0),"")</f>
        <v>136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IFERROR(INDEX(Cadastro!$C$5:$C$167,$AB77),"NÃO INFORMADO")</f>
        <v>AUT</v>
      </c>
      <c r="D77" s="17" t="str">
        <f>IFERROR(INDEX(Cadastro!$D$5:$D$167,$AB77),"")</f>
        <v>Férias</v>
      </c>
      <c r="E77" s="17" t="str">
        <f>IFERROR(INDEX(Cadastro!$G$5:$G$167,$AB77),"")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$167,$AB77),"")="",IF($L77&gt;0,1,0),IF(IFERROR(INDEX(Cadastro!$F$5:$F$167,$AB77),"")&lt;=IFERROR(INDEX(Parâmetros!$B$39:$B$48,MATCH($E77,Parâmetros!$A$39:$A$48,0)),99),IFERROR(INDEX(Cadastro!$F$5:$F$167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$167,$AB77),"")="",0,IF(IFERROR(INDEX(Cadastro!$F$5:$F$167,$AB77),"")&gt;IFERROR(INDEX(Parâmetros!$B$39:$B$48,MATCH($E77,Parâmetros!$A$39:$A$48,0)),99),IFERROR(INDEX(Cadastro!$F$5:$F$167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registro"),IF(AND($AB77&lt;&gt;$AB76,IFERROR(INDEX(Cadastro!$F$5:$F$167,$AB77),"")=""),"Indeterminado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IFERROR(MATCH($A77&amp;"|"&amp;TEXT(_xlfn.MAXIFS(Cadastro!$E$5:$E$167,Cadastro!$A$5:$A$167,$A77,Cadastro!$E$5:$E$167,"&lt;="&amp;$F77),"yyyymmdd"),Cadastro!$I$5:$I$167,0),"")</f>
        <v>136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IFERROR(INDEX(Cadastro!$C$5:$C$167,$AB78),"NÃO INFORMADO")</f>
        <v>AUT</v>
      </c>
      <c r="D78" s="17" t="str">
        <f>IFERROR(INDEX(Cadastro!$D$5:$D$167,$AB78),"")</f>
        <v>Férias</v>
      </c>
      <c r="E78" s="17" t="str">
        <f>IFERROR(INDEX(Cadastro!$G$5:$G$167,$AB78),"")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$167,$AB78),"")="",IF($L78&gt;0,1,0),IF(IFERROR(INDEX(Cadastro!$F$5:$F$167,$AB78),"")&lt;=IFERROR(INDEX(Parâmetros!$B$39:$B$48,MATCH($E78,Parâmetros!$A$39:$A$48,0)),99),IFERROR(INDEX(Cadastro!$F$5:$F$167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$167,$AB78),"")="",0,IF(IFERROR(INDEX(Cadastro!$F$5:$F$167,$AB78),"")&gt;IFERROR(INDEX(Parâmetros!$B$39:$B$48,MATCH($E78,Parâmetros!$A$39:$A$48,0)),99),IFERROR(INDEX(Cadastro!$F$5:$F$167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registro"),IF(AND($AB78&lt;&gt;$AB77,IFERROR(INDEX(Cadastro!$F$5:$F$167,$AB78),"")=""),"Indeterminado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IFERROR(MATCH($A78&amp;"|"&amp;TEXT(_xlfn.MAXIFS(Cadastro!$E$5:$E$167,Cadastro!$A$5:$A$167,$A78,Cadastro!$E$5:$E$167,"&lt;="&amp;$F78),"yyyymmdd"),Cadastro!$I$5:$I$167,0),"")</f>
        <v>136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IFERROR(INDEX(Cadastro!$C$5:$C$167,$AB79),"NÃO INFORMADO")</f>
        <v>AUT</v>
      </c>
      <c r="D79" s="17" t="str">
        <f>IFERROR(INDEX(Cadastro!$D$5:$D$167,$AB79),"")</f>
        <v>Férias</v>
      </c>
      <c r="E79" s="17" t="str">
        <f>IFERROR(INDEX(Cadastro!$G$5:$G$167,$AB79),"")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$167,$AB79),"")="",IF($L79&gt;0,1,0),IF(IFERROR(INDEX(Cadastro!$F$5:$F$167,$AB79),"")&lt;=IFERROR(INDEX(Parâmetros!$B$39:$B$48,MATCH($E79,Parâmetros!$A$39:$A$48,0)),99),IFERROR(INDEX(Cadastro!$F$5:$F$167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$167,$AB79),"")="",0,IF(IFERROR(INDEX(Cadastro!$F$5:$F$167,$AB79),"")&gt;IFERROR(INDEX(Parâmetros!$B$39:$B$48,MATCH($E79,Parâmetros!$A$39:$A$48,0)),99),IFERROR(INDEX(Cadastro!$F$5:$F$167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registro"),IF(AND($AB79&lt;&gt;$AB78,IFERROR(INDEX(Cadastro!$F$5:$F$167,$AB79),"")=""),"Indeterminado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IFERROR(MATCH($A79&amp;"|"&amp;TEXT(_xlfn.MAXIFS(Cadastro!$E$5:$E$167,Cadastro!$A$5:$A$167,$A79,Cadastro!$E$5:$E$167,"&lt;="&amp;$F79),"yyyymmdd"),Cadastro!$I$5:$I$167,0),"")</f>
        <v>136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IFERROR(INDEX(Cadastro!$C$5:$C$167,$AB80),"NÃO INFORMADO")</f>
        <v>AUT</v>
      </c>
      <c r="D80" s="17" t="str">
        <f>IFERROR(INDEX(Cadastro!$D$5:$D$167,$AB80),"")</f>
        <v>Férias</v>
      </c>
      <c r="E80" s="17" t="str">
        <f>IFERROR(INDEX(Cadastro!$G$5:$G$167,$AB80),"")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$167,$AB80),"")="",IF($L80&gt;0,1,0),IF(IFERROR(INDEX(Cadastro!$F$5:$F$167,$AB80),"")&lt;=IFERROR(INDEX(Parâmetros!$B$39:$B$48,MATCH($E80,Parâmetros!$A$39:$A$48,0)),99),IFERROR(INDEX(Cadastro!$F$5:$F$167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$167,$AB80),"")="",0,IF(IFERROR(INDEX(Cadastro!$F$5:$F$167,$AB80),"")&gt;IFERROR(INDEX(Parâmetros!$B$39:$B$48,MATCH($E80,Parâmetros!$A$39:$A$48,0)),99),IFERROR(INDEX(Cadastro!$F$5:$F$167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registro"),IF(AND($AB80&lt;&gt;$AB79,IFERROR(INDEX(Cadastro!$F$5:$F$167,$AB80),"")=""),"Indeterminado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IFERROR(MATCH($A80&amp;"|"&amp;TEXT(_xlfn.MAXIFS(Cadastro!$E$5:$E$167,Cadastro!$A$5:$A$167,$A80,Cadastro!$E$5:$E$167,"&lt;="&amp;$F80),"yyyymmdd"),Cadastro!$I$5:$I$167,0),"")</f>
        <v>136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IFERROR(INDEX(Cadastro!$C$5:$C$167,$AB81),"NÃO INFORMADO")</f>
        <v>AUT</v>
      </c>
      <c r="D81" s="17" t="str">
        <f>IFERROR(INDEX(Cadastro!$D$5:$D$167,$AB81),"")</f>
        <v>Férias</v>
      </c>
      <c r="E81" s="17" t="str">
        <f>IFERROR(INDEX(Cadastro!$G$5:$G$167,$AB81),"")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$167,$AB81),"")="",IF($L81&gt;0,1,0),IF(IFERROR(INDEX(Cadastro!$F$5:$F$167,$AB81),"")&lt;=IFERROR(INDEX(Parâmetros!$B$39:$B$48,MATCH($E81,Parâmetros!$A$39:$A$48,0)),99),IFERROR(INDEX(Cadastro!$F$5:$F$167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$167,$AB81),"")="",0,IF(IFERROR(INDEX(Cadastro!$F$5:$F$167,$AB81),"")&gt;IFERROR(INDEX(Parâmetros!$B$39:$B$48,MATCH($E81,Parâmetros!$A$39:$A$48,0)),99),IFERROR(INDEX(Cadastro!$F$5:$F$167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registro"),IF(AND($AB81&lt;&gt;$AB80,IFERROR(INDEX(Cadastro!$F$5:$F$167,$AB81),"")=""),"Indeterminado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IFERROR(MATCH($A81&amp;"|"&amp;TEXT(_xlfn.MAXIFS(Cadastro!$E$5:$E$167,Cadastro!$A$5:$A$167,$A81,Cadastro!$E$5:$E$167,"&lt;="&amp;$F81),"yyyymmdd"),Cadastro!$I$5:$I$167,0),"")</f>
        <v>136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IFERROR(INDEX(Cadastro!$C$5:$C$167,$AB82),"NÃO INFORMADO")</f>
        <v>AUT</v>
      </c>
      <c r="D82" s="17" t="str">
        <f>IFERROR(INDEX(Cadastro!$D$5:$D$167,$AB82),"")</f>
        <v>Férias</v>
      </c>
      <c r="E82" s="17" t="str">
        <f>IFERROR(INDEX(Cadastro!$G$5:$G$167,$AB82),"")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$167,$AB82),"")="",IF($L82&gt;0,1,0),IF(IFERROR(INDEX(Cadastro!$F$5:$F$167,$AB82),"")&lt;=IFERROR(INDEX(Parâmetros!$B$39:$B$48,MATCH($E82,Parâmetros!$A$39:$A$48,0)),99),IFERROR(INDEX(Cadastro!$F$5:$F$167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$167,$AB82),"")="",0,IF(IFERROR(INDEX(Cadastro!$F$5:$F$167,$AB82),"")&gt;IFERROR(INDEX(Parâmetros!$B$39:$B$48,MATCH($E82,Parâmetros!$A$39:$A$48,0)),99),IFERROR(INDEX(Cadastro!$F$5:$F$167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registro"),IF(AND($AB82&lt;&gt;$AB81,IFERROR(INDEX(Cadastro!$F$5:$F$167,$AB82),"")=""),"Indeterminado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IFERROR(MATCH($A82&amp;"|"&amp;TEXT(_xlfn.MAXIFS(Cadastro!$E$5:$E$167,Cadastro!$A$5:$A$167,$A82,Cadastro!$E$5:$E$167,"&lt;="&amp;$F82),"yyyymmdd"),Cadastro!$I$5:$I$167,0),"")</f>
        <v>136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IFERROR(INDEX(Cadastro!$C$5:$C$167,$AB83),"NÃO INFORMADO")</f>
        <v>AUT</v>
      </c>
      <c r="D83" s="17" t="str">
        <f>IFERROR(INDEX(Cadastro!$D$5:$D$167,$AB83),"")</f>
        <v>Férias</v>
      </c>
      <c r="E83" s="17" t="str">
        <f>IFERROR(INDEX(Cadastro!$G$5:$G$167,$AB83),"")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$167,$AB83),"")="",IF($L83&gt;0,1,0),IF(IFERROR(INDEX(Cadastro!$F$5:$F$167,$AB83),"")&lt;=IFERROR(INDEX(Parâmetros!$B$39:$B$48,MATCH($E83,Parâmetros!$A$39:$A$48,0)),99),IFERROR(INDEX(Cadastro!$F$5:$F$167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$167,$AB83),"")="",0,IF(IFERROR(INDEX(Cadastro!$F$5:$F$167,$AB83),"")&gt;IFERROR(INDEX(Parâmetros!$B$39:$B$48,MATCH($E83,Parâmetros!$A$39:$A$48,0)),99),IFERROR(INDEX(Cadastro!$F$5:$F$167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registro"),IF(AND($AB83&lt;&gt;$AB82,IFERROR(INDEX(Cadastro!$F$5:$F$167,$AB83),"")=""),"Indeterminado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IFERROR(MATCH($A83&amp;"|"&amp;TEXT(_xlfn.MAXIFS(Cadastro!$E$5:$E$167,Cadastro!$A$5:$A$167,$A83,Cadastro!$E$5:$E$167,"&lt;="&amp;$F83),"yyyymmdd"),Cadastro!$I$5:$I$167,0),"")</f>
        <v>136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IFERROR(INDEX(Cadastro!$C$5:$C$167,$AB84),"NÃO INFORMADO")</f>
        <v>AUT</v>
      </c>
      <c r="D84" s="17" t="str">
        <f>IFERROR(INDEX(Cadastro!$D$5:$D$167,$AB84),"")</f>
        <v>Férias</v>
      </c>
      <c r="E84" s="17" t="str">
        <f>IFERROR(INDEX(Cadastro!$G$5:$G$167,$AB84),"")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$167,$AB84),"")="",IF($L84&gt;0,1,0),IF(IFERROR(INDEX(Cadastro!$F$5:$F$167,$AB84),"")&lt;=IFERROR(INDEX(Parâmetros!$B$39:$B$48,MATCH($E84,Parâmetros!$A$39:$A$48,0)),99),IFERROR(INDEX(Cadastro!$F$5:$F$167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$167,$AB84),"")="",0,IF(IFERROR(INDEX(Cadastro!$F$5:$F$167,$AB84),"")&gt;IFERROR(INDEX(Parâmetros!$B$39:$B$48,MATCH($E84,Parâmetros!$A$39:$A$48,0)),99),IFERROR(INDEX(Cadastro!$F$5:$F$167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registro"),IF(AND($AB84&lt;&gt;$AB83,IFERROR(INDEX(Cadastro!$F$5:$F$167,$AB84),"")=""),"Indeterminado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IFERROR(MATCH($A84&amp;"|"&amp;TEXT(_xlfn.MAXIFS(Cadastro!$E$5:$E$167,Cadastro!$A$5:$A$167,$A84,Cadastro!$E$5:$E$167,"&lt;="&amp;$F84),"yyyymmdd"),Cadastro!$I$5:$I$167,0),"")</f>
        <v>136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IFERROR(INDEX(Cadastro!$C$5:$C$167,$AB85),"NÃO INFORMADO")</f>
        <v>AUT</v>
      </c>
      <c r="D85" s="17" t="str">
        <f>IFERROR(INDEX(Cadastro!$D$5:$D$167,$AB85),"")</f>
        <v>Férias</v>
      </c>
      <c r="E85" s="17" t="str">
        <f>IFERROR(INDEX(Cadastro!$G$5:$G$167,$AB85),"")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$167,$AB85),"")="",IF($L85&gt;0,1,0),IF(IFERROR(INDEX(Cadastro!$F$5:$F$167,$AB85),"")&lt;=IFERROR(INDEX(Parâmetros!$B$39:$B$48,MATCH($E85,Parâmetros!$A$39:$A$48,0)),99),IFERROR(INDEX(Cadastro!$F$5:$F$167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$167,$AB85),"")="",0,IF(IFERROR(INDEX(Cadastro!$F$5:$F$167,$AB85),"")&gt;IFERROR(INDEX(Parâmetros!$B$39:$B$48,MATCH($E85,Parâmetros!$A$39:$A$48,0)),99),IFERROR(INDEX(Cadastro!$F$5:$F$167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registro"),IF(AND($AB85&lt;&gt;$AB84,IFERROR(INDEX(Cadastro!$F$5:$F$167,$AB85),"")=""),"Indeterminado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IFERROR(MATCH($A85&amp;"|"&amp;TEXT(_xlfn.MAXIFS(Cadastro!$E$5:$E$167,Cadastro!$A$5:$A$167,$A85,Cadastro!$E$5:$E$167,"&lt;="&amp;$F85),"yyyymmdd"),Cadastro!$I$5:$I$167,0),"")</f>
        <v>136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IFERROR(INDEX(Cadastro!$C$5:$C$167,$AB86),"NÃO INFORMADO")</f>
        <v>ELE</v>
      </c>
      <c r="D86" s="17" t="str">
        <f>IFERROR(INDEX(Cadastro!$D$5:$D$167,$AB86),"")</f>
        <v>B</v>
      </c>
      <c r="E86" s="17" t="str">
        <f>IFERROR(INDEX(Cadastro!$G$5:$G$167,$AB86),"")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$167,$AB86),"")="",IF($L86&gt;0,1,0),IF(IFERROR(INDEX(Cadastro!$F$5:$F$167,$AB86),"")&lt;=IFERROR(INDEX(Parâmetros!$B$39:$B$48,MATCH($E86,Parâmetros!$A$39:$A$48,0)),99),IFERROR(INDEX(Cadastro!$F$5:$F$167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$167,$AB86),"")="",0,IF(IFERROR(INDEX(Cadastro!$F$5:$F$167,$AB86),"")&gt;IFERROR(INDEX(Parâmetros!$B$39:$B$48,MATCH($E86,Parâmetros!$A$39:$A$48,0)),99),IFERROR(INDEX(Cadastro!$F$5:$F$167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registro"),IF(AND($AB86&lt;&gt;$AB85,IFERROR(INDEX(Cadastro!$F$5:$F$167,$AB86),"")=""),"Indeterminado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IFERROR(MATCH($A86&amp;"|"&amp;TEXT(_xlfn.MAXIFS(Cadastro!$E$5:$E$167,Cadastro!$A$5:$A$167,$A86,Cadastro!$E$5:$E$167,"&lt;="&amp;$F86),"yyyymmdd"),Cadastro!$I$5:$I$167,0),"")</f>
        <v>9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IFERROR(INDEX(Cadastro!$C$5:$C$167,$AB87),"NÃO INFORMADO")</f>
        <v>ELE</v>
      </c>
      <c r="D87" s="17" t="str">
        <f>IFERROR(INDEX(Cadastro!$D$5:$D$167,$AB87),"")</f>
        <v>B</v>
      </c>
      <c r="E87" s="17" t="str">
        <f>IFERROR(INDEX(Cadastro!$G$5:$G$167,$AB87),"")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$167,$AB87),"")="",IF($L87&gt;0,1,0),IF(IFERROR(INDEX(Cadastro!$F$5:$F$167,$AB87),"")&lt;=IFERROR(INDEX(Parâmetros!$B$39:$B$48,MATCH($E87,Parâmetros!$A$39:$A$48,0)),99),IFERROR(INDEX(Cadastro!$F$5:$F$167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$167,$AB87),"")="",0,IF(IFERROR(INDEX(Cadastro!$F$5:$F$167,$AB87),"")&gt;IFERROR(INDEX(Parâmetros!$B$39:$B$48,MATCH($E87,Parâmetros!$A$39:$A$48,0)),99),IFERROR(INDEX(Cadastro!$F$5:$F$167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registro"),IF(AND($AB87&lt;&gt;$AB86,IFERROR(INDEX(Cadastro!$F$5:$F$167,$AB87),"")=""),"Indeterminado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IFERROR(MATCH($A87&amp;"|"&amp;TEXT(_xlfn.MAXIFS(Cadastro!$E$5:$E$167,Cadastro!$A$5:$A$167,$A87,Cadastro!$E$5:$E$167,"&lt;="&amp;$F87),"yyyymmdd"),Cadastro!$I$5:$I$167,0),"")</f>
        <v>9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IFERROR(INDEX(Cadastro!$C$5:$C$167,$AB88),"NÃO INFORMADO")</f>
        <v>ELE</v>
      </c>
      <c r="D88" s="17" t="str">
        <f>IFERROR(INDEX(Cadastro!$D$5:$D$167,$AB88),"")</f>
        <v>B</v>
      </c>
      <c r="E88" s="17" t="str">
        <f>IFERROR(INDEX(Cadastro!$G$5:$G$167,$AB88),"")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$167,$AB88),"")="",IF($L88&gt;0,1,0),IF(IFERROR(INDEX(Cadastro!$F$5:$F$167,$AB88),"")&lt;=IFERROR(INDEX(Parâmetros!$B$39:$B$48,MATCH($E88,Parâmetros!$A$39:$A$48,0)),99),IFERROR(INDEX(Cadastro!$F$5:$F$167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$167,$AB88),"")="",0,IF(IFERROR(INDEX(Cadastro!$F$5:$F$167,$AB88),"")&gt;IFERROR(INDEX(Parâmetros!$B$39:$B$48,MATCH($E88,Parâmetros!$A$39:$A$48,0)),99),IFERROR(INDEX(Cadastro!$F$5:$F$167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registro"),IF(AND($AB88&lt;&gt;$AB87,IFERROR(INDEX(Cadastro!$F$5:$F$167,$AB88),"")=""),"Indeterminado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IFERROR(MATCH($A88&amp;"|"&amp;TEXT(_xlfn.MAXIFS(Cadastro!$E$5:$E$167,Cadastro!$A$5:$A$167,$A88,Cadastro!$E$5:$E$167,"&lt;="&amp;$F88),"yyyymmdd"),Cadastro!$I$5:$I$167,0),"")</f>
        <v>9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IFERROR(INDEX(Cadastro!$C$5:$C$167,$AB89),"NÃO INFORMADO")</f>
        <v>ELE</v>
      </c>
      <c r="D89" s="17" t="str">
        <f>IFERROR(INDEX(Cadastro!$D$5:$D$167,$AB89),"")</f>
        <v>B</v>
      </c>
      <c r="E89" s="17" t="str">
        <f>IFERROR(INDEX(Cadastro!$G$5:$G$167,$AB89),"")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$167,$AB89),"")="",IF($L89&gt;0,1,0),IF(IFERROR(INDEX(Cadastro!$F$5:$F$167,$AB89),"")&lt;=IFERROR(INDEX(Parâmetros!$B$39:$B$48,MATCH($E89,Parâmetros!$A$39:$A$48,0)),99),IFERROR(INDEX(Cadastro!$F$5:$F$167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$167,$AB89),"")="",0,IF(IFERROR(INDEX(Cadastro!$F$5:$F$167,$AB89),"")&gt;IFERROR(INDEX(Parâmetros!$B$39:$B$48,MATCH($E89,Parâmetros!$A$39:$A$48,0)),99),IFERROR(INDEX(Cadastro!$F$5:$F$167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registro"),IF(AND($AB89&lt;&gt;$AB88,IFERROR(INDEX(Cadastro!$F$5:$F$167,$AB89),"")=""),"Indeterminado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IFERROR(MATCH($A89&amp;"|"&amp;TEXT(_xlfn.MAXIFS(Cadastro!$E$5:$E$167,Cadastro!$A$5:$A$167,$A89,Cadastro!$E$5:$E$167,"&lt;="&amp;$F89),"yyyymmdd"),Cadastro!$I$5:$I$167,0),"")</f>
        <v>9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IFERROR(INDEX(Cadastro!$C$5:$C$167,$AB90),"NÃO INFORMADO")</f>
        <v>ELE</v>
      </c>
      <c r="D90" s="17" t="str">
        <f>IFERROR(INDEX(Cadastro!$D$5:$D$167,$AB90),"")</f>
        <v>B</v>
      </c>
      <c r="E90" s="17" t="str">
        <f>IFERROR(INDEX(Cadastro!$G$5:$G$167,$AB90),"")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$167,$AB90),"")="",IF($L90&gt;0,1,0),IF(IFERROR(INDEX(Cadastro!$F$5:$F$167,$AB90),"")&lt;=IFERROR(INDEX(Parâmetros!$B$39:$B$48,MATCH($E90,Parâmetros!$A$39:$A$48,0)),99),IFERROR(INDEX(Cadastro!$F$5:$F$167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$167,$AB90),"")="",0,IF(IFERROR(INDEX(Cadastro!$F$5:$F$167,$AB90),"")&gt;IFERROR(INDEX(Parâmetros!$B$39:$B$48,MATCH($E90,Parâmetros!$A$39:$A$48,0)),99),IFERROR(INDEX(Cadastro!$F$5:$F$167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registro"),IF(AND($AB90&lt;&gt;$AB89,IFERROR(INDEX(Cadastro!$F$5:$F$167,$AB90),"")=""),"Indeterminado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IFERROR(MATCH($A90&amp;"|"&amp;TEXT(_xlfn.MAXIFS(Cadastro!$E$5:$E$167,Cadastro!$A$5:$A$167,$A90,Cadastro!$E$5:$E$167,"&lt;="&amp;$F90),"yyyymmdd"),Cadastro!$I$5:$I$167,0),"")</f>
        <v>9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IFERROR(INDEX(Cadastro!$C$5:$C$167,$AB91),"NÃO INFORMADO")</f>
        <v>ELE</v>
      </c>
      <c r="D91" s="17" t="str">
        <f>IFERROR(INDEX(Cadastro!$D$5:$D$167,$AB91),"")</f>
        <v>B</v>
      </c>
      <c r="E91" s="17" t="str">
        <f>IFERROR(INDEX(Cadastro!$G$5:$G$167,$AB91),"")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$167,$AB91),"")="",IF($L91&gt;0,1,0),IF(IFERROR(INDEX(Cadastro!$F$5:$F$167,$AB91),"")&lt;=IFERROR(INDEX(Parâmetros!$B$39:$B$48,MATCH($E91,Parâmetros!$A$39:$A$48,0)),99),IFERROR(INDEX(Cadastro!$F$5:$F$167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$167,$AB91),"")="",0,IF(IFERROR(INDEX(Cadastro!$F$5:$F$167,$AB91),"")&gt;IFERROR(INDEX(Parâmetros!$B$39:$B$48,MATCH($E91,Parâmetros!$A$39:$A$48,0)),99),IFERROR(INDEX(Cadastro!$F$5:$F$167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registro"),IF(AND($AB91&lt;&gt;$AB90,IFERROR(INDEX(Cadastro!$F$5:$F$167,$AB91),"")=""),"Indeterminado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IFERROR(MATCH($A91&amp;"|"&amp;TEXT(_xlfn.MAXIFS(Cadastro!$E$5:$E$167,Cadastro!$A$5:$A$167,$A91,Cadastro!$E$5:$E$167,"&lt;="&amp;$F91),"yyyymmdd"),Cadastro!$I$5:$I$167,0),"")</f>
        <v>9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IFERROR(INDEX(Cadastro!$C$5:$C$167,$AB92),"NÃO INFORMADO")</f>
        <v>ELE</v>
      </c>
      <c r="D92" s="17" t="str">
        <f>IFERROR(INDEX(Cadastro!$D$5:$D$167,$AB92),"")</f>
        <v>B</v>
      </c>
      <c r="E92" s="17" t="str">
        <f>IFERROR(INDEX(Cadastro!$G$5:$G$167,$AB92),"")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$167,$AB92),"")="",IF($L92&gt;0,1,0),IF(IFERROR(INDEX(Cadastro!$F$5:$F$167,$AB92),"")&lt;=IFERROR(INDEX(Parâmetros!$B$39:$B$48,MATCH($E92,Parâmetros!$A$39:$A$48,0)),99),IFERROR(INDEX(Cadastro!$F$5:$F$167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$167,$AB92),"")="",0,IF(IFERROR(INDEX(Cadastro!$F$5:$F$167,$AB92),"")&gt;IFERROR(INDEX(Parâmetros!$B$39:$B$48,MATCH($E92,Parâmetros!$A$39:$A$48,0)),99),IFERROR(INDEX(Cadastro!$F$5:$F$167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registro"),IF(AND($AB92&lt;&gt;$AB91,IFERROR(INDEX(Cadastro!$F$5:$F$167,$AB92),"")=""),"Indeterminado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IFERROR(MATCH($A92&amp;"|"&amp;TEXT(_xlfn.MAXIFS(Cadastro!$E$5:$E$167,Cadastro!$A$5:$A$167,$A92,Cadastro!$E$5:$E$167,"&lt;="&amp;$F92),"yyyymmdd"),Cadastro!$I$5:$I$167,0),"")</f>
        <v>9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IFERROR(INDEX(Cadastro!$C$5:$C$167,$AB93),"NÃO INFORMADO")</f>
        <v>ELE</v>
      </c>
      <c r="D93" s="17" t="str">
        <f>IFERROR(INDEX(Cadastro!$D$5:$D$167,$AB93),"")</f>
        <v>B</v>
      </c>
      <c r="E93" s="17" t="str">
        <f>IFERROR(INDEX(Cadastro!$G$5:$G$167,$AB93),"")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1120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3.05</v>
      </c>
      <c r="M93" s="30">
        <f>IFERROR(INDEX(Parâmetros!$E$6:$E$11,MATCH($K93,Parâmetros!$A$6:$A$11,0)),"")</f>
        <v>7.67</v>
      </c>
      <c r="N93" s="33">
        <f t="shared" si="7"/>
        <v>0.39765319426336376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Não</v>
      </c>
      <c r="S93" s="30">
        <f t="shared" si="10"/>
        <v>3.0860000000000003</v>
      </c>
      <c r="T93" s="32" t="str">
        <f>IF($Q93&lt;&gt;"Sim","",IF($N93&gt;Parâmetros!$E$15,"Sim","Não"))</f>
        <v>Não</v>
      </c>
      <c r="U93" s="17" t="str">
        <f t="shared" si="11"/>
        <v>Abaixo da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$167,$AB93),"")="",IF($L93&gt;0,1,0),IF(IFERROR(INDEX(Cadastro!$F$5:$F$167,$AB93),"")&lt;=IFERROR(INDEX(Parâmetros!$B$39:$B$48,MATCH($E93,Parâmetros!$A$39:$A$48,0)),99),IFERROR(INDEX(Cadastro!$F$5:$F$167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$167,$AB93),"")="",0,IF(IFERROR(INDEX(Cadastro!$F$5:$F$167,$AB93),"")&gt;IFERROR(INDEX(Parâmetros!$B$39:$B$48,MATCH($E93,Parâmetros!$A$39:$A$48,0)),99),IFERROR(INDEX(Cadastro!$F$5:$F$167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registro"),IF(AND($AB93&lt;&gt;$AB92,IFERROR(INDEX(Cadastro!$F$5:$F$167,$AB93),"")=""),"Indeterminado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IFERROR(MATCH($A93&amp;"|"&amp;TEXT(_xlfn.MAXIFS(Cadastro!$E$5:$E$167,Cadastro!$A$5:$A$167,$A93,Cadastro!$E$5:$E$167,"&lt;="&amp;$F93),"yyyymmdd"),Cadastro!$I$5:$I$167,0),"")</f>
        <v>9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IFERROR(INDEX(Cadastro!$C$5:$C$167,$AB94),"NÃO INFORMADO")</f>
        <v>ELE</v>
      </c>
      <c r="D94" s="17" t="str">
        <f>IFERROR(INDEX(Cadastro!$D$5:$D$167,$AB94),"")</f>
        <v>B</v>
      </c>
      <c r="E94" s="17" t="str">
        <f>IFERROR(INDEX(Cadastro!$G$5:$G$167,$AB94),"")</f>
        <v>B</v>
      </c>
      <c r="F94" s="29">
        <v>46308</v>
      </c>
      <c r="G94" s="32" t="str">
        <f t="shared" si="6"/>
        <v>ter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0</v>
      </c>
      <c r="M94" s="30">
        <f>IFERROR(INDEX(Parâmetros!$E$6:$E$11,MATCH($K94,Parâmetros!$A$6:$A$11,0)),"")</f>
        <v>7.67</v>
      </c>
      <c r="N94" s="33">
        <f t="shared" si="7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8"/>
        <v/>
      </c>
      <c r="R94" s="32" t="str">
        <f t="shared" si="9"/>
        <v/>
      </c>
      <c r="S94" s="30" t="str">
        <f t="shared" si="10"/>
        <v/>
      </c>
      <c r="T94" s="32" t="str">
        <f>IF($Q94&lt;&gt;"Sim","",IF($N94&gt;Parâmetros!$E$15,"Sim","Não"))</f>
        <v/>
      </c>
      <c r="U94" s="17" t="str">
        <f t="shared" si="11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4 de 5 do ciclo</v>
      </c>
      <c r="W94" s="34">
        <f>IF(OR(OR($D94="6x1",$D94="FF 6x1"),$D94="5x2"),"",IF($AB94&lt;&gt;$AB93,IF(IFERROR(INDEX(Cadastro!$F$5:$F$167,$AB94),"")="",IF($L94&gt;0,1,0),IF(IFERROR(INDEX(Cadastro!$F$5:$F$167,$AB94),"")&lt;=IFERROR(INDEX(Parâmetros!$B$39:$B$48,MATCH($E94,Parâmetros!$A$39:$A$48,0)),99),IFERROR(INDEX(Cadastro!$F$5:$F$167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$167,$AB94),"")="",0,IF(IFERROR(INDEX(Cadastro!$F$5:$F$167,$AB94),"")&gt;IFERROR(INDEX(Parâmetros!$B$39:$B$48,MATCH($E94,Parâmetros!$A$39:$A$48,0)),99),IFERROR(INDEX(Cadastro!$F$5:$F$167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registro"),IF(AND($AB94&lt;&gt;$AB93,IFERROR(INDEX(Cadastro!$F$5:$F$167,$AB94),"")=""),"Indeterminado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IFERROR(MATCH($A94&amp;"|"&amp;TEXT(_xlfn.MAXIFS(Cadastro!$E$5:$E$167,Cadastro!$A$5:$A$167,$A94,Cadastro!$E$5:$E$167,"&lt;="&amp;$F94),"yyyymmdd"),Cadastro!$I$5:$I$167,0),"")</f>
        <v>9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IFERROR(INDEX(Cadastro!$C$5:$C$167,$AB95),"NÃO INFORMADO")</f>
        <v>ELE</v>
      </c>
      <c r="D95" s="17" t="str">
        <f>IFERROR(INDEX(Cadastro!$D$5:$D$167,$AB95),"")</f>
        <v>B</v>
      </c>
      <c r="E95" s="17" t="str">
        <f>IFERROR(INDEX(Cadastro!$G$5:$G$167,$AB95),"")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$167,$AB95),"")="",IF($L95&gt;0,1,0),IF(IFERROR(INDEX(Cadastro!$F$5:$F$167,$AB95),"")&lt;=IFERROR(INDEX(Parâmetros!$B$39:$B$48,MATCH($E95,Parâmetros!$A$39:$A$48,0)),99),IFERROR(INDEX(Cadastro!$F$5:$F$167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$167,$AB95),"")="",0,IF(IFERROR(INDEX(Cadastro!$F$5:$F$167,$AB95),"")&gt;IFERROR(INDEX(Parâmetros!$B$39:$B$48,MATCH($E95,Parâmetros!$A$39:$A$48,0)),99),IFERROR(INDEX(Cadastro!$F$5:$F$167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registro"),IF(AND($AB95&lt;&gt;$AB94,IFERROR(INDEX(Cadastro!$F$5:$F$167,$AB95),"")=""),"Indeterminado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IFERROR(MATCH($A95&amp;"|"&amp;TEXT(_xlfn.MAXIFS(Cadastro!$E$5:$E$167,Cadastro!$A$5:$A$167,$A95,Cadastro!$E$5:$E$167,"&lt;="&amp;$F95),"yyyymmdd"),Cadastro!$I$5:$I$167,0),"")</f>
        <v>9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IFERROR(INDEX(Cadastro!$C$5:$C$167,$AB96),"NÃO INFORMADO")</f>
        <v>ELE</v>
      </c>
      <c r="D96" s="17" t="str">
        <f>IFERROR(INDEX(Cadastro!$D$5:$D$167,$AB96),"")</f>
        <v>B</v>
      </c>
      <c r="E96" s="17" t="str">
        <f>IFERROR(INDEX(Cadastro!$G$5:$G$167,$AB96),"")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$167,$AB96),"")="",IF($L96&gt;0,1,0),IF(IFERROR(INDEX(Cadastro!$F$5:$F$167,$AB96),"")&lt;=IFERROR(INDEX(Parâmetros!$B$39:$B$48,MATCH($E96,Parâmetros!$A$39:$A$48,0)),99),IFERROR(INDEX(Cadastro!$F$5:$F$167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$167,$AB96),"")="",0,IF(IFERROR(INDEX(Cadastro!$F$5:$F$167,$AB96),"")&gt;IFERROR(INDEX(Parâmetros!$B$39:$B$48,MATCH($E96,Parâmetros!$A$39:$A$48,0)),99),IFERROR(INDEX(Cadastro!$F$5:$F$167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registro"),IF(AND($AB96&lt;&gt;$AB95,IFERROR(INDEX(Cadastro!$F$5:$F$167,$AB96),"")=""),"Indeterminado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IFERROR(MATCH($A96&amp;"|"&amp;TEXT(_xlfn.MAXIFS(Cadastro!$E$5:$E$167,Cadastro!$A$5:$A$167,$A96,Cadastro!$E$5:$E$167,"&lt;="&amp;$F96),"yyyymmdd"),Cadastro!$I$5:$I$167,0),"")</f>
        <v>9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IFERROR(INDEX(Cadastro!$C$5:$C$167,$AB97),"NÃO INFORMADO")</f>
        <v>ELE</v>
      </c>
      <c r="D97" s="17" t="str">
        <f>IFERROR(INDEX(Cadastro!$D$5:$D$167,$AB97),"")</f>
        <v>B</v>
      </c>
      <c r="E97" s="17" t="str">
        <f>IFERROR(INDEX(Cadastro!$G$5:$G$167,$AB97),"")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$167,$AB97),"")="",IF($L97&gt;0,1,0),IF(IFERROR(INDEX(Cadastro!$F$5:$F$167,$AB97),"")&lt;=IFERROR(INDEX(Parâmetros!$B$39:$B$48,MATCH($E97,Parâmetros!$A$39:$A$48,0)),99),IFERROR(INDEX(Cadastro!$F$5:$F$167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$167,$AB97),"")="",0,IF(IFERROR(INDEX(Cadastro!$F$5:$F$167,$AB97),"")&gt;IFERROR(INDEX(Parâmetros!$B$39:$B$48,MATCH($E97,Parâmetros!$A$39:$A$48,0)),99),IFERROR(INDEX(Cadastro!$F$5:$F$167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registro"),IF(AND($AB97&lt;&gt;$AB96,IFERROR(INDEX(Cadastro!$F$5:$F$167,$AB97),"")=""),"Indeterminado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IFERROR(MATCH($A97&amp;"|"&amp;TEXT(_xlfn.MAXIFS(Cadastro!$E$5:$E$167,Cadastro!$A$5:$A$167,$A97,Cadastro!$E$5:$E$167,"&lt;="&amp;$F97),"yyyymmdd"),Cadastro!$I$5:$I$167,0),"")</f>
        <v>9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IFERROR(INDEX(Cadastro!$C$5:$C$167,$AB98),"NÃO INFORMADO")</f>
        <v>ELE</v>
      </c>
      <c r="D98" s="17" t="str">
        <f>IFERROR(INDEX(Cadastro!$D$5:$D$167,$AB98),"")</f>
        <v>B</v>
      </c>
      <c r="E98" s="17" t="str">
        <f>IFERROR(INDEX(Cadastro!$G$5:$G$167,$AB98),"")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$167,$AB98),"")="",IF($L98&gt;0,1,0),IF(IFERROR(INDEX(Cadastro!$F$5:$F$167,$AB98),"")&lt;=IFERROR(INDEX(Parâmetros!$B$39:$B$48,MATCH($E98,Parâmetros!$A$39:$A$48,0)),99),IFERROR(INDEX(Cadastro!$F$5:$F$167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$167,$AB98),"")="",0,IF(IFERROR(INDEX(Cadastro!$F$5:$F$167,$AB98),"")&gt;IFERROR(INDEX(Parâmetros!$B$39:$B$48,MATCH($E98,Parâmetros!$A$39:$A$48,0)),99),IFERROR(INDEX(Cadastro!$F$5:$F$167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registro"),IF(AND($AB98&lt;&gt;$AB97,IFERROR(INDEX(Cadastro!$F$5:$F$167,$AB98),"")=""),"Indeterminado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IFERROR(MATCH($A98&amp;"|"&amp;TEXT(_xlfn.MAXIFS(Cadastro!$E$5:$E$167,Cadastro!$A$5:$A$167,$A98,Cadastro!$E$5:$E$167,"&lt;="&amp;$F98),"yyyymmdd"),Cadastro!$I$5:$I$167,0),"")</f>
        <v>9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IFERROR(INDEX(Cadastro!$C$5:$C$167,$AB99),"NÃO INFORMADO")</f>
        <v>ELE</v>
      </c>
      <c r="D99" s="17" t="str">
        <f>IFERROR(INDEX(Cadastro!$D$5:$D$167,$AB99),"")</f>
        <v>B</v>
      </c>
      <c r="E99" s="17" t="str">
        <f>IFERROR(INDEX(Cadastro!$G$5:$G$167,$AB99),"")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$167,$AB99),"")="",IF($L99&gt;0,1,0),IF(IFERROR(INDEX(Cadastro!$F$5:$F$167,$AB99),"")&lt;=IFERROR(INDEX(Parâmetros!$B$39:$B$48,MATCH($E99,Parâmetros!$A$39:$A$48,0)),99),IFERROR(INDEX(Cadastro!$F$5:$F$167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$167,$AB99),"")="",0,IF(IFERROR(INDEX(Cadastro!$F$5:$F$167,$AB99),"")&gt;IFERROR(INDEX(Parâmetros!$B$39:$B$48,MATCH($E99,Parâmetros!$A$39:$A$48,0)),99),IFERROR(INDEX(Cadastro!$F$5:$F$167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registro"),IF(AND($AB99&lt;&gt;$AB98,IFERROR(INDEX(Cadastro!$F$5:$F$167,$AB99),"")=""),"Indeterminado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IFERROR(MATCH($A99&amp;"|"&amp;TEXT(_xlfn.MAXIFS(Cadastro!$E$5:$E$167,Cadastro!$A$5:$A$167,$A99,Cadastro!$E$5:$E$167,"&lt;="&amp;$F99),"yyyymmdd"),Cadastro!$I$5:$I$167,0),"")</f>
        <v>9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IFERROR(INDEX(Cadastro!$C$5:$C$167,$AB100),"NÃO INFORMADO")</f>
        <v>ELE</v>
      </c>
      <c r="D100" s="17" t="str">
        <f>IFERROR(INDEX(Cadastro!$D$5:$D$167,$AB100),"")</f>
        <v>B</v>
      </c>
      <c r="E100" s="17" t="str">
        <f>IFERROR(INDEX(Cadastro!$G$5:$G$167,$AB100),"")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$167,$AB100),"")="",IF($L100&gt;0,1,0),IF(IFERROR(INDEX(Cadastro!$F$5:$F$167,$AB100),"")&lt;=IFERROR(INDEX(Parâmetros!$B$39:$B$48,MATCH($E100,Parâmetros!$A$39:$A$48,0)),99),IFERROR(INDEX(Cadastro!$F$5:$F$167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$167,$AB100),"")="",0,IF(IFERROR(INDEX(Cadastro!$F$5:$F$167,$AB100),"")&gt;IFERROR(INDEX(Parâmetros!$B$39:$B$48,MATCH($E100,Parâmetros!$A$39:$A$48,0)),99),IFERROR(INDEX(Cadastro!$F$5:$F$167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registro"),IF(AND($AB100&lt;&gt;$AB99,IFERROR(INDEX(Cadastro!$F$5:$F$167,$AB100),"")=""),"Indeterminado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IFERROR(MATCH($A100&amp;"|"&amp;TEXT(_xlfn.MAXIFS(Cadastro!$E$5:$E$167,Cadastro!$A$5:$A$167,$A100,Cadastro!$E$5:$E$167,"&lt;="&amp;$F100),"yyyymmdd"),Cadastro!$I$5:$I$167,0),"")</f>
        <v>9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IFERROR(INDEX(Cadastro!$C$5:$C$167,$AB101),"NÃO INFORMADO")</f>
        <v>ELE</v>
      </c>
      <c r="D101" s="17" t="str">
        <f>IFERROR(INDEX(Cadastro!$D$5:$D$167,$AB101),"")</f>
        <v>B</v>
      </c>
      <c r="E101" s="17" t="str">
        <f>IFERROR(INDEX(Cadastro!$G$5:$G$167,$AB101),"")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$167,$AB101),"")="",IF($L101&gt;0,1,0),IF(IFERROR(INDEX(Cadastro!$F$5:$F$167,$AB101),"")&lt;=IFERROR(INDEX(Parâmetros!$B$39:$B$48,MATCH($E101,Parâmetros!$A$39:$A$48,0)),99),IFERROR(INDEX(Cadastro!$F$5:$F$167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$167,$AB101),"")="",0,IF(IFERROR(INDEX(Cadastro!$F$5:$F$167,$AB101),"")&gt;IFERROR(INDEX(Parâmetros!$B$39:$B$48,MATCH($E101,Parâmetros!$A$39:$A$48,0)),99),IFERROR(INDEX(Cadastro!$F$5:$F$167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registro"),IF(AND($AB101&lt;&gt;$AB100,IFERROR(INDEX(Cadastro!$F$5:$F$167,$AB101),"")=""),"Indeterminado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IFERROR(MATCH($A101&amp;"|"&amp;TEXT(_xlfn.MAXIFS(Cadastro!$E$5:$E$167,Cadastro!$A$5:$A$167,$A101,Cadastro!$E$5:$E$167,"&lt;="&amp;$F101),"yyyymmdd"),Cadastro!$I$5:$I$167,0),"")</f>
        <v>9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IFERROR(INDEX(Cadastro!$C$5:$C$167,$AB102),"NÃO INFORMADO")</f>
        <v>ELE</v>
      </c>
      <c r="D102" s="17" t="str">
        <f>IFERROR(INDEX(Cadastro!$D$5:$D$167,$AB102),"")</f>
        <v>B</v>
      </c>
      <c r="E102" s="17" t="str">
        <f>IFERROR(INDEX(Cadastro!$G$5:$G$167,$AB102),"")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$167,$AB102),"")="",IF($L102&gt;0,1,0),IF(IFERROR(INDEX(Cadastro!$F$5:$F$167,$AB102),"")&lt;=IFERROR(INDEX(Parâmetros!$B$39:$B$48,MATCH($E102,Parâmetros!$A$39:$A$48,0)),99),IFERROR(INDEX(Cadastro!$F$5:$F$167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$167,$AB102),"")="",0,IF(IFERROR(INDEX(Cadastro!$F$5:$F$167,$AB102),"")&gt;IFERROR(INDEX(Parâmetros!$B$39:$B$48,MATCH($E102,Parâmetros!$A$39:$A$48,0)),99),IFERROR(INDEX(Cadastro!$F$5:$F$167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registro"),IF(AND($AB102&lt;&gt;$AB101,IFERROR(INDEX(Cadastro!$F$5:$F$167,$AB102),"")=""),"Indeterminado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IFERROR(MATCH($A102&amp;"|"&amp;TEXT(_xlfn.MAXIFS(Cadastro!$E$5:$E$167,Cadastro!$A$5:$A$167,$A102,Cadastro!$E$5:$E$167,"&lt;="&amp;$F102),"yyyymmdd"),Cadastro!$I$5:$I$167,0),"")</f>
        <v>9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IFERROR(INDEX(Cadastro!$C$5:$C$167,$AB103),"NÃO INFORMADO")</f>
        <v>ELE</v>
      </c>
      <c r="D103" s="17" t="str">
        <f>IFERROR(INDEX(Cadastro!$D$5:$D$167,$AB103),"")</f>
        <v>B</v>
      </c>
      <c r="E103" s="17" t="str">
        <f>IFERROR(INDEX(Cadastro!$G$5:$G$167,$AB103),"")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$167,$AB103),"")="",IF($L103&gt;0,1,0),IF(IFERROR(INDEX(Cadastro!$F$5:$F$167,$AB103),"")&lt;=IFERROR(INDEX(Parâmetros!$B$39:$B$48,MATCH($E103,Parâmetros!$A$39:$A$48,0)),99),IFERROR(INDEX(Cadastro!$F$5:$F$167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$167,$AB103),"")="",0,IF(IFERROR(INDEX(Cadastro!$F$5:$F$167,$AB103),"")&gt;IFERROR(INDEX(Parâmetros!$B$39:$B$48,MATCH($E103,Parâmetros!$A$39:$A$48,0)),99),IFERROR(INDEX(Cadastro!$F$5:$F$167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registro"),IF(AND($AB103&lt;&gt;$AB102,IFERROR(INDEX(Cadastro!$F$5:$F$167,$AB103),"")=""),"Indeterminado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IFERROR(MATCH($A103&amp;"|"&amp;TEXT(_xlfn.MAXIFS(Cadastro!$E$5:$E$167,Cadastro!$A$5:$A$167,$A103,Cadastro!$E$5:$E$167,"&lt;="&amp;$F103),"yyyymmdd"),Cadastro!$I$5:$I$167,0),"")</f>
        <v>9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IFERROR(INDEX(Cadastro!$C$5:$C$167,$AB104),"NÃO INFORMADO")</f>
        <v>ELE</v>
      </c>
      <c r="D104" s="17" t="str">
        <f>IFERROR(INDEX(Cadastro!$D$5:$D$167,$AB104),"")</f>
        <v>B</v>
      </c>
      <c r="E104" s="17" t="str">
        <f>IFERROR(INDEX(Cadastro!$G$5:$G$167,$AB104),"")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$167,$AB104),"")="",IF($L104&gt;0,1,0),IF(IFERROR(INDEX(Cadastro!$F$5:$F$167,$AB104),"")&lt;=IFERROR(INDEX(Parâmetros!$B$39:$B$48,MATCH($E104,Parâmetros!$A$39:$A$48,0)),99),IFERROR(INDEX(Cadastro!$F$5:$F$167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$167,$AB104),"")="",0,IF(IFERROR(INDEX(Cadastro!$F$5:$F$167,$AB104),"")&gt;IFERROR(INDEX(Parâmetros!$B$39:$B$48,MATCH($E104,Parâmetros!$A$39:$A$48,0)),99),IFERROR(INDEX(Cadastro!$F$5:$F$167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registro"),IF(AND($AB104&lt;&gt;$AB103,IFERROR(INDEX(Cadastro!$F$5:$F$167,$AB104),"")=""),"Indeterminado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IFERROR(MATCH($A104&amp;"|"&amp;TEXT(_xlfn.MAXIFS(Cadastro!$E$5:$E$167,Cadastro!$A$5:$A$167,$A104,Cadastro!$E$5:$E$167,"&lt;="&amp;$F104),"yyyymmdd"),Cadastro!$I$5:$I$167,0),"")</f>
        <v>9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IFERROR(INDEX(Cadastro!$C$5:$C$167,$AB105),"NÃO INFORMADO")</f>
        <v>ELE</v>
      </c>
      <c r="D105" s="17" t="str">
        <f>IFERROR(INDEX(Cadastro!$D$5:$D$167,$AB105),"")</f>
        <v>B</v>
      </c>
      <c r="E105" s="17" t="str">
        <f>IFERROR(INDEX(Cadastro!$G$5:$G$167,$AB105),"")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$167,$AB105),"")="",IF($L105&gt;0,1,0),IF(IFERROR(INDEX(Cadastro!$F$5:$F$167,$AB105),"")&lt;=IFERROR(INDEX(Parâmetros!$B$39:$B$48,MATCH($E105,Parâmetros!$A$39:$A$48,0)),99),IFERROR(INDEX(Cadastro!$F$5:$F$167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$167,$AB105),"")="",0,IF(IFERROR(INDEX(Cadastro!$F$5:$F$167,$AB105),"")&gt;IFERROR(INDEX(Parâmetros!$B$39:$B$48,MATCH($E105,Parâmetros!$A$39:$A$48,0)),99),IFERROR(INDEX(Cadastro!$F$5:$F$167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registro"),IF(AND($AB105&lt;&gt;$AB104,IFERROR(INDEX(Cadastro!$F$5:$F$167,$AB105),"")=""),"Indeterminado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IFERROR(MATCH($A105&amp;"|"&amp;TEXT(_xlfn.MAXIFS(Cadastro!$E$5:$E$167,Cadastro!$A$5:$A$167,$A105,Cadastro!$E$5:$E$167,"&lt;="&amp;$F105),"yyyymmdd"),Cadastro!$I$5:$I$167,0),"")</f>
        <v>9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IFERROR(INDEX(Cadastro!$C$5:$C$167,$AB106),"NÃO INFORMADO")</f>
        <v>ELE</v>
      </c>
      <c r="D106" s="17" t="str">
        <f>IFERROR(INDEX(Cadastro!$D$5:$D$167,$AB106),"")</f>
        <v>B</v>
      </c>
      <c r="E106" s="17" t="str">
        <f>IFERROR(INDEX(Cadastro!$G$5:$G$167,$AB106),"")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$167,$AB106),"")="",IF($L106&gt;0,1,0),IF(IFERROR(INDEX(Cadastro!$F$5:$F$167,$AB106),"")&lt;=IFERROR(INDEX(Parâmetros!$B$39:$B$48,MATCH($E106,Parâmetros!$A$39:$A$48,0)),99),IFERROR(INDEX(Cadastro!$F$5:$F$167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$167,$AB106),"")="",0,IF(IFERROR(INDEX(Cadastro!$F$5:$F$167,$AB106),"")&gt;IFERROR(INDEX(Parâmetros!$B$39:$B$48,MATCH($E106,Parâmetros!$A$39:$A$48,0)),99),IFERROR(INDEX(Cadastro!$F$5:$F$167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registro"),IF(AND($AB106&lt;&gt;$AB105,IFERROR(INDEX(Cadastro!$F$5:$F$167,$AB106),"")=""),"Indeterminado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IFERROR(MATCH($A106&amp;"|"&amp;TEXT(_xlfn.MAXIFS(Cadastro!$E$5:$E$167,Cadastro!$A$5:$A$167,$A106,Cadastro!$E$5:$E$167,"&lt;="&amp;$F106),"yyyymmdd"),Cadastro!$I$5:$I$167,0),"")</f>
        <v>9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IFERROR(INDEX(Cadastro!$C$5:$C$167,$AB107),"NÃO INFORMADO")</f>
        <v>ELE</v>
      </c>
      <c r="D107" s="17" t="str">
        <f>IFERROR(INDEX(Cadastro!$D$5:$D$167,$AB107),"")</f>
        <v>B</v>
      </c>
      <c r="E107" s="17" t="str">
        <f>IFERROR(INDEX(Cadastro!$G$5:$G$167,$AB107),"")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$167,$AB107),"")="",IF($L107&gt;0,1,0),IF(IFERROR(INDEX(Cadastro!$F$5:$F$167,$AB107),"")&lt;=IFERROR(INDEX(Parâmetros!$B$39:$B$48,MATCH($E107,Parâmetros!$A$39:$A$48,0)),99),IFERROR(INDEX(Cadastro!$F$5:$F$167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$167,$AB107),"")="",0,IF(IFERROR(INDEX(Cadastro!$F$5:$F$167,$AB107),"")&gt;IFERROR(INDEX(Parâmetros!$B$39:$B$48,MATCH($E107,Parâmetros!$A$39:$A$48,0)),99),IFERROR(INDEX(Cadastro!$F$5:$F$167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registro"),IF(AND($AB107&lt;&gt;$AB106,IFERROR(INDEX(Cadastro!$F$5:$F$167,$AB107),"")=""),"Indeterminado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IFERROR(MATCH($A107&amp;"|"&amp;TEXT(_xlfn.MAXIFS(Cadastro!$E$5:$E$167,Cadastro!$A$5:$A$167,$A107,Cadastro!$E$5:$E$167,"&lt;="&amp;$F107),"yyyymmdd"),Cadastro!$I$5:$I$167,0),"")</f>
        <v>9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IFERROR(INDEX(Cadastro!$C$5:$C$167,$AB108),"NÃO INFORMADO")</f>
        <v>ELE</v>
      </c>
      <c r="D108" s="17" t="str">
        <f>IFERROR(INDEX(Cadastro!$D$5:$D$167,$AB108),"")</f>
        <v>B</v>
      </c>
      <c r="E108" s="17" t="str">
        <f>IFERROR(INDEX(Cadastro!$G$5:$G$167,$AB108),"")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$167,$AB108),"")="",IF($L108&gt;0,1,0),IF(IFERROR(INDEX(Cadastro!$F$5:$F$167,$AB108),"")&lt;=IFERROR(INDEX(Parâmetros!$B$39:$B$48,MATCH($E108,Parâmetros!$A$39:$A$48,0)),99),IFERROR(INDEX(Cadastro!$F$5:$F$167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$167,$AB108),"")="",0,IF(IFERROR(INDEX(Cadastro!$F$5:$F$167,$AB108),"")&gt;IFERROR(INDEX(Parâmetros!$B$39:$B$48,MATCH($E108,Parâmetros!$A$39:$A$48,0)),99),IFERROR(INDEX(Cadastro!$F$5:$F$167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registro"),IF(AND($AB108&lt;&gt;$AB107,IFERROR(INDEX(Cadastro!$F$5:$F$167,$AB108),"")=""),"Indeterminado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IFERROR(MATCH($A108&amp;"|"&amp;TEXT(_xlfn.MAXIFS(Cadastro!$E$5:$E$167,Cadastro!$A$5:$A$167,$A108,Cadastro!$E$5:$E$167,"&lt;="&amp;$F108),"yyyymmdd"),Cadastro!$I$5:$I$167,0),"")</f>
        <v>9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IFERROR(INDEX(Cadastro!$C$5:$C$167,$AB109),"NÃO INFORMADO")</f>
        <v>ELE</v>
      </c>
      <c r="D109" s="17" t="str">
        <f>IFERROR(INDEX(Cadastro!$D$5:$D$167,$AB109),"")</f>
        <v>B</v>
      </c>
      <c r="E109" s="17" t="str">
        <f>IFERROR(INDEX(Cadastro!$G$5:$G$167,$AB109),"")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$167,$AB109),"")="",IF($L109&gt;0,1,0),IF(IFERROR(INDEX(Cadastro!$F$5:$F$167,$AB109),"")&lt;=IFERROR(INDEX(Parâmetros!$B$39:$B$48,MATCH($E109,Parâmetros!$A$39:$A$48,0)),99),IFERROR(INDEX(Cadastro!$F$5:$F$167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$167,$AB109),"")="",0,IF(IFERROR(INDEX(Cadastro!$F$5:$F$167,$AB109),"")&gt;IFERROR(INDEX(Parâmetros!$B$39:$B$48,MATCH($E109,Parâmetros!$A$39:$A$48,0)),99),IFERROR(INDEX(Cadastro!$F$5:$F$167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registro"),IF(AND($AB109&lt;&gt;$AB108,IFERROR(INDEX(Cadastro!$F$5:$F$167,$AB109),"")=""),"Indeterminado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IFERROR(MATCH($A109&amp;"|"&amp;TEXT(_xlfn.MAXIFS(Cadastro!$E$5:$E$167,Cadastro!$A$5:$A$167,$A109,Cadastro!$E$5:$E$167,"&lt;="&amp;$F109),"yyyymmdd"),Cadastro!$I$5:$I$167,0),"")</f>
        <v>9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IFERROR(INDEX(Cadastro!$C$5:$C$167,$AB110),"NÃO INFORMADO")</f>
        <v>ELE</v>
      </c>
      <c r="D110" s="17" t="str">
        <f>IFERROR(INDEX(Cadastro!$D$5:$D$167,$AB110),"")</f>
        <v>B</v>
      </c>
      <c r="E110" s="17" t="str">
        <f>IFERROR(INDEX(Cadastro!$G$5:$G$167,$AB110),"")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$167,$AB110),"")="",IF($L110&gt;0,1,0),IF(IFERROR(INDEX(Cadastro!$F$5:$F$167,$AB110),"")&lt;=IFERROR(INDEX(Parâmetros!$B$39:$B$48,MATCH($E110,Parâmetros!$A$39:$A$48,0)),99),IFERROR(INDEX(Cadastro!$F$5:$F$167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$167,$AB110),"")="",0,IF(IFERROR(INDEX(Cadastro!$F$5:$F$167,$AB110),"")&gt;IFERROR(INDEX(Parâmetros!$B$39:$B$48,MATCH($E110,Parâmetros!$A$39:$A$48,0)),99),IFERROR(INDEX(Cadastro!$F$5:$F$167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registro"),IF(AND($AB110&lt;&gt;$AB109,IFERROR(INDEX(Cadastro!$F$5:$F$167,$AB110),"")=""),"Indeterminado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IFERROR(MATCH($A110&amp;"|"&amp;TEXT(_xlfn.MAXIFS(Cadastro!$E$5:$E$167,Cadastro!$A$5:$A$167,$A110,Cadastro!$E$5:$E$167,"&lt;="&amp;$F110),"yyyymmdd"),Cadastro!$I$5:$I$167,0),"")</f>
        <v>9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IFERROR(INDEX(Cadastro!$C$5:$C$167,$AB111),"NÃO INFORMADO")</f>
        <v>ELE</v>
      </c>
      <c r="D111" s="17" t="str">
        <f>IFERROR(INDEX(Cadastro!$D$5:$D$167,$AB111),"")</f>
        <v>B</v>
      </c>
      <c r="E111" s="17" t="str">
        <f>IFERROR(INDEX(Cadastro!$G$5:$G$167,$AB111),"")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$167,$AB111),"")="",IF($L111&gt;0,1,0),IF(IFERROR(INDEX(Cadastro!$F$5:$F$167,$AB111),"")&lt;=IFERROR(INDEX(Parâmetros!$B$39:$B$48,MATCH($E111,Parâmetros!$A$39:$A$48,0)),99),IFERROR(INDEX(Cadastro!$F$5:$F$167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$167,$AB111),"")="",0,IF(IFERROR(INDEX(Cadastro!$F$5:$F$167,$AB111),"")&gt;IFERROR(INDEX(Parâmetros!$B$39:$B$48,MATCH($E111,Parâmetros!$A$39:$A$48,0)),99),IFERROR(INDEX(Cadastro!$F$5:$F$167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registro"),IF(AND($AB111&lt;&gt;$AB110,IFERROR(INDEX(Cadastro!$F$5:$F$167,$AB111),"")=""),"Indeterminado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IFERROR(MATCH($A111&amp;"|"&amp;TEXT(_xlfn.MAXIFS(Cadastro!$E$5:$E$167,Cadastro!$A$5:$A$167,$A111,Cadastro!$E$5:$E$167,"&lt;="&amp;$F111),"yyyymmdd"),Cadastro!$I$5:$I$167,0),"")</f>
        <v>9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IFERROR(INDEX(Cadastro!$C$5:$C$167,$AB112),"NÃO INFORMADO")</f>
        <v>ELE</v>
      </c>
      <c r="D112" s="17" t="str">
        <f>IFERROR(INDEX(Cadastro!$D$5:$D$167,$AB112),"")</f>
        <v>B</v>
      </c>
      <c r="E112" s="17" t="str">
        <f>IFERROR(INDEX(Cadastro!$G$5:$G$167,$AB112),"")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$167,$AB112),"")="",IF($L112&gt;0,1,0),IF(IFERROR(INDEX(Cadastro!$F$5:$F$167,$AB112),"")&lt;=IFERROR(INDEX(Parâmetros!$B$39:$B$48,MATCH($E112,Parâmetros!$A$39:$A$48,0)),99),IFERROR(INDEX(Cadastro!$F$5:$F$167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$167,$AB112),"")="",0,IF(IFERROR(INDEX(Cadastro!$F$5:$F$167,$AB112),"")&gt;IFERROR(INDEX(Parâmetros!$B$39:$B$48,MATCH($E112,Parâmetros!$A$39:$A$48,0)),99),IFERROR(INDEX(Cadastro!$F$5:$F$167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registro"),IF(AND($AB112&lt;&gt;$AB111,IFERROR(INDEX(Cadastro!$F$5:$F$167,$AB112),"")=""),"Indeterminado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IFERROR(MATCH($A112&amp;"|"&amp;TEXT(_xlfn.MAXIFS(Cadastro!$E$5:$E$167,Cadastro!$A$5:$A$167,$A112,Cadastro!$E$5:$E$167,"&lt;="&amp;$F112),"yyyymmdd"),Cadastro!$I$5:$I$167,0),"")</f>
        <v>9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IFERROR(INDEX(Cadastro!$C$5:$C$167,$AB113),"NÃO INFORMADO")</f>
        <v>ELE</v>
      </c>
      <c r="D113" s="17" t="str">
        <f>IFERROR(INDEX(Cadastro!$D$5:$D$167,$AB113),"")</f>
        <v>B</v>
      </c>
      <c r="E113" s="17" t="str">
        <f>IFERROR(INDEX(Cadastro!$G$5:$G$167,$AB113),"")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$167,$AB113),"")="",IF($L113&gt;0,1,0),IF(IFERROR(INDEX(Cadastro!$F$5:$F$167,$AB113),"")&lt;=IFERROR(INDEX(Parâmetros!$B$39:$B$48,MATCH($E113,Parâmetros!$A$39:$A$48,0)),99),IFERROR(INDEX(Cadastro!$F$5:$F$167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$167,$AB113),"")="",0,IF(IFERROR(INDEX(Cadastro!$F$5:$F$167,$AB113),"")&gt;IFERROR(INDEX(Parâmetros!$B$39:$B$48,MATCH($E113,Parâmetros!$A$39:$A$48,0)),99),IFERROR(INDEX(Cadastro!$F$5:$F$167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registro"),IF(AND($AB113&lt;&gt;$AB112,IFERROR(INDEX(Cadastro!$F$5:$F$167,$AB113),"")=""),"Indeterminado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IFERROR(MATCH($A113&amp;"|"&amp;TEXT(_xlfn.MAXIFS(Cadastro!$E$5:$E$167,Cadastro!$A$5:$A$167,$A113,Cadastro!$E$5:$E$167,"&lt;="&amp;$F113),"yyyymmdd"),Cadastro!$I$5:$I$167,0),"")</f>
        <v>9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IFERROR(INDEX(Cadastro!$C$5:$C$167,$AB114),"NÃO INFORMADO")</f>
        <v>CAL</v>
      </c>
      <c r="D114" s="17" t="str">
        <f>IFERROR(INDEX(Cadastro!$D$5:$D$167,$AB114),"")</f>
        <v>B</v>
      </c>
      <c r="E114" s="17" t="str">
        <f>IFERROR(INDEX(Cadastro!$G$5:$G$167,$AB114),"")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$167,$AB114),"")="",IF($L114&gt;0,1,0),IF(IFERROR(INDEX(Cadastro!$F$5:$F$167,$AB114),"")&lt;=IFERROR(INDEX(Parâmetros!$B$39:$B$48,MATCH($E114,Parâmetros!$A$39:$A$48,0)),99),IFERROR(INDEX(Cadastro!$F$5:$F$167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$167,$AB114),"")="",0,IF(IFERROR(INDEX(Cadastro!$F$5:$F$167,$AB114),"")&gt;IFERROR(INDEX(Parâmetros!$B$39:$B$48,MATCH($E114,Parâmetros!$A$39:$A$48,0)),99),IFERROR(INDEX(Cadastro!$F$5:$F$167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registro"),IF(AND($AB114&lt;&gt;$AB113,IFERROR(INDEX(Cadastro!$F$5:$F$167,$AB114),"")=""),"Indeterminado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IFERROR(MATCH($A114&amp;"|"&amp;TEXT(_xlfn.MAXIFS(Cadastro!$E$5:$E$167,Cadastro!$A$5:$A$167,$A114,Cadastro!$E$5:$E$167,"&lt;="&amp;$F114),"yyyymmdd"),Cadastro!$I$5:$I$167,0),"")</f>
        <v>10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IFERROR(INDEX(Cadastro!$C$5:$C$167,$AB115),"NÃO INFORMADO")</f>
        <v>CAL</v>
      </c>
      <c r="D115" s="17" t="str">
        <f>IFERROR(INDEX(Cadastro!$D$5:$D$167,$AB115),"")</f>
        <v>B</v>
      </c>
      <c r="E115" s="17" t="str">
        <f>IFERROR(INDEX(Cadastro!$G$5:$G$167,$AB115),"")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1.64</v>
      </c>
      <c r="M115" s="30">
        <f>IFERROR(INDEX(Parâmetros!$E$6:$E$11,MATCH($K115,Parâmetros!$A$6:$A$11,0)),"")</f>
        <v>7.67</v>
      </c>
      <c r="N115" s="33">
        <f t="shared" si="7"/>
        <v>0.21382007822685789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8"/>
        <v>Sim</v>
      </c>
      <c r="R115" s="32" t="str">
        <f t="shared" si="9"/>
        <v>Não</v>
      </c>
      <c r="S115" s="30">
        <f t="shared" si="10"/>
        <v>4.4960000000000004</v>
      </c>
      <c r="T115" s="32" t="str">
        <f>IF($Q115&lt;&gt;"Sim","",IF($N115&gt;Parâmetros!$E$15,"Sim","Não"))</f>
        <v>Não</v>
      </c>
      <c r="U115" s="17" t="str">
        <f t="shared" si="11"/>
        <v>Abaixo da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$167,$AB115),"")="",IF($L115&gt;0,1,0),IF(IFERROR(INDEX(Cadastro!$F$5:$F$167,$AB115),"")&lt;=IFERROR(INDEX(Parâmetros!$B$39:$B$48,MATCH($E115,Parâmetros!$A$39:$A$48,0)),99),IFERROR(INDEX(Cadastro!$F$5:$F$167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$167,$AB115),"")="",0,IF(IFERROR(INDEX(Cadastro!$F$5:$F$167,$AB115),"")&gt;IFERROR(INDEX(Parâmetros!$B$39:$B$48,MATCH($E115,Parâmetros!$A$39:$A$48,0)),99),IFERROR(INDEX(Cadastro!$F$5:$F$167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registro"),IF(AND($AB115&lt;&gt;$AB114,IFERROR(INDEX(Cadastro!$F$5:$F$167,$AB115),"")=""),"Indeterminado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IFERROR(MATCH($A115&amp;"|"&amp;TEXT(_xlfn.MAXIFS(Cadastro!$E$5:$E$167,Cadastro!$A$5:$A$167,$A115,Cadastro!$E$5:$E$167,"&lt;="&amp;$F115),"yyyymmdd"),Cadastro!$I$5:$I$167,0),"")</f>
        <v>10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IFERROR(INDEX(Cadastro!$C$5:$C$167,$AB116),"NÃO INFORMADO")</f>
        <v>CAL</v>
      </c>
      <c r="D116" s="17" t="str">
        <f>IFERROR(INDEX(Cadastro!$D$5:$D$167,$AB116),"")</f>
        <v>B</v>
      </c>
      <c r="E116" s="17" t="str">
        <f>IFERROR(INDEX(Cadastro!$G$5:$G$167,$AB116),"")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$167,$AB116),"")="",IF($L116&gt;0,1,0),IF(IFERROR(INDEX(Cadastro!$F$5:$F$167,$AB116),"")&lt;=IFERROR(INDEX(Parâmetros!$B$39:$B$48,MATCH($E116,Parâmetros!$A$39:$A$48,0)),99),IFERROR(INDEX(Cadastro!$F$5:$F$167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$167,$AB116),"")="",0,IF(IFERROR(INDEX(Cadastro!$F$5:$F$167,$AB116),"")&gt;IFERROR(INDEX(Parâmetros!$B$39:$B$48,MATCH($E116,Parâmetros!$A$39:$A$48,0)),99),IFERROR(INDEX(Cadastro!$F$5:$F$167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registro"),IF(AND($AB116&lt;&gt;$AB115,IFERROR(INDEX(Cadastro!$F$5:$F$167,$AB116),"")=""),"Indeterminado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IFERROR(MATCH($A116&amp;"|"&amp;TEXT(_xlfn.MAXIFS(Cadastro!$E$5:$E$167,Cadastro!$A$5:$A$167,$A116,Cadastro!$E$5:$E$167,"&lt;="&amp;$F116),"yyyymmdd"),Cadastro!$I$5:$I$167,0),"")</f>
        <v>10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IFERROR(INDEX(Cadastro!$C$5:$C$167,$AB117),"NÃO INFORMADO")</f>
        <v>CAL</v>
      </c>
      <c r="D117" s="17" t="str">
        <f>IFERROR(INDEX(Cadastro!$D$5:$D$167,$AB117),"")</f>
        <v>B</v>
      </c>
      <c r="E117" s="17" t="str">
        <f>IFERROR(INDEX(Cadastro!$G$5:$G$167,$AB117),"")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0</v>
      </c>
      <c r="M117" s="30">
        <f>IFERROR(INDEX(Parâmetros!$E$6:$E$11,MATCH($K117,Parâmetros!$A$6:$A$11,0)),"")</f>
        <v>7.67</v>
      </c>
      <c r="N117" s="33">
        <f t="shared" si="7"/>
        <v>0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8"/>
        <v>Não</v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Falta de registro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4 de 5 do ciclo</v>
      </c>
      <c r="W117" s="34">
        <f>IF(OR(OR($D117="6x1",$D117="FF 6x1"),$D117="5x2"),"",IF($AB117&lt;&gt;$AB116,IF(IFERROR(INDEX(Cadastro!$F$5:$F$167,$AB117),"")="",IF($L117&gt;0,1,0),IF(IFERROR(INDEX(Cadastro!$F$5:$F$167,$AB117),"")&lt;=IFERROR(INDEX(Parâmetros!$B$39:$B$48,MATCH($E117,Parâmetros!$A$39:$A$48,0)),99),IFERROR(INDEX(Cadastro!$F$5:$F$167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$167,$AB117),"")="",0,IF(IFERROR(INDEX(Cadastro!$F$5:$F$167,$AB117),"")&gt;IFERROR(INDEX(Parâmetros!$B$39:$B$48,MATCH($E117,Parâmetros!$A$39:$A$48,0)),99),IFERROR(INDEX(Cadastro!$F$5:$F$167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registro"),IF(AND($AB117&lt;&gt;$AB116,IFERROR(INDEX(Cadastro!$F$5:$F$167,$AB117),"")=""),"Indeterminado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IFERROR(MATCH($A117&amp;"|"&amp;TEXT(_xlfn.MAXIFS(Cadastro!$E$5:$E$167,Cadastro!$A$5:$A$167,$A117,Cadastro!$E$5:$E$167,"&lt;="&amp;$F117),"yyyymmdd"),Cadastro!$I$5:$I$167,0),"")</f>
        <v>10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IFERROR(INDEX(Cadastro!$C$5:$C$167,$AB118),"NÃO INFORMADO")</f>
        <v>CAL</v>
      </c>
      <c r="D118" s="17" t="str">
        <f>IFERROR(INDEX(Cadastro!$D$5:$D$167,$AB118),"")</f>
        <v>B</v>
      </c>
      <c r="E118" s="17" t="str">
        <f>IFERROR(INDEX(Cadastro!$G$5:$G$167,$AB118),"")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7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8"/>
        <v>Não</v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$167,$AB118),"")="",IF($L118&gt;0,1,0),IF(IFERROR(INDEX(Cadastro!$F$5:$F$167,$AB118),"")&lt;=IFERROR(INDEX(Parâmetros!$B$39:$B$48,MATCH($E118,Parâmetros!$A$39:$A$48,0)),99),IFERROR(INDEX(Cadastro!$F$5:$F$167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$167,$AB118),"")="",0,IF(IFERROR(INDEX(Cadastro!$F$5:$F$167,$AB118),"")&gt;IFERROR(INDEX(Parâmetros!$B$39:$B$48,MATCH($E118,Parâmetros!$A$39:$A$48,0)),99),IFERROR(INDEX(Cadastro!$F$5:$F$167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registro"),IF(AND($AB118&lt;&gt;$AB117,IFERROR(INDEX(Cadastro!$F$5:$F$167,$AB118),"")=""),"Indeterminado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IFERROR(MATCH($A118&amp;"|"&amp;TEXT(_xlfn.MAXIFS(Cadastro!$E$5:$E$167,Cadastro!$A$5:$A$167,$A118,Cadastro!$E$5:$E$167,"&lt;="&amp;$F118),"yyyymmdd"),Cadastro!$I$5:$I$167,0),"")</f>
        <v>10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IFERROR(INDEX(Cadastro!$C$5:$C$167,$AB119),"NÃO INFORMADO")</f>
        <v>CAL</v>
      </c>
      <c r="D119" s="17" t="str">
        <f>IFERROR(INDEX(Cadastro!$D$5:$D$167,$AB119),"")</f>
        <v>B</v>
      </c>
      <c r="E119" s="17" t="str">
        <f>IFERROR(INDEX(Cadastro!$G$5:$G$167,$AB119),"")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$167,$AB119),"")="",IF($L119&gt;0,1,0),IF(IFERROR(INDEX(Cadastro!$F$5:$F$167,$AB119),"")&lt;=IFERROR(INDEX(Parâmetros!$B$39:$B$48,MATCH($E119,Parâmetros!$A$39:$A$48,0)),99),IFERROR(INDEX(Cadastro!$F$5:$F$167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$167,$AB119),"")="",0,IF(IFERROR(INDEX(Cadastro!$F$5:$F$167,$AB119),"")&gt;IFERROR(INDEX(Parâmetros!$B$39:$B$48,MATCH($E119,Parâmetros!$A$39:$A$48,0)),99),IFERROR(INDEX(Cadastro!$F$5:$F$167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registro"),IF(AND($AB119&lt;&gt;$AB118,IFERROR(INDEX(Cadastro!$F$5:$F$167,$AB119),"")=""),"Indeterminado (início da série)",IF($X119&gt;0,"Folga","Falta de registro"))))))))</f>
        <v>Folga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IFERROR(MATCH($A119&amp;"|"&amp;TEXT(_xlfn.MAXIFS(Cadastro!$E$5:$E$167,Cadastro!$A$5:$A$167,$A119,Cadastro!$E$5:$E$167,"&lt;="&amp;$F119),"yyyymmdd"),Cadastro!$I$5:$I$167,0),"")</f>
        <v>10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IFERROR(INDEX(Cadastro!$C$5:$C$167,$AB120),"NÃO INFORMADO")</f>
        <v>CAL</v>
      </c>
      <c r="D120" s="17" t="str">
        <f>IFERROR(INDEX(Cadastro!$D$5:$D$167,$AB120),"")</f>
        <v>B</v>
      </c>
      <c r="E120" s="17" t="str">
        <f>IFERROR(INDEX(Cadastro!$G$5:$G$167,$AB120),"")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0</v>
      </c>
      <c r="M120" s="30">
        <f>IFERROR(INDEX(Parâmetros!$E$6:$E$11,MATCH($K120,Parâmetros!$A$6:$A$11,0)),"")</f>
        <v>7.67</v>
      </c>
      <c r="N120" s="33">
        <f t="shared" si="7"/>
        <v>0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8"/>
        <v>Não</v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Falta de registro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1 de 5 do ciclo</v>
      </c>
      <c r="W120" s="34">
        <f>IF(OR(OR($D120="6x1",$D120="FF 6x1"),$D120="5x2"),"",IF($AB120&lt;&gt;$AB119,IF(IFERROR(INDEX(Cadastro!$F$5:$F$167,$AB120),"")="",IF($L120&gt;0,1,0),IF(IFERROR(INDEX(Cadastro!$F$5:$F$167,$AB120),"")&lt;=IFERROR(INDEX(Parâmetros!$B$39:$B$48,MATCH($E120,Parâmetros!$A$39:$A$48,0)),99),IFERROR(INDEX(Cadastro!$F$5:$F$167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$167,$AB120),"")="",0,IF(IFERROR(INDEX(Cadastro!$F$5:$F$167,$AB120),"")&gt;IFERROR(INDEX(Parâmetros!$B$39:$B$48,MATCH($E120,Parâmetros!$A$39:$A$48,0)),99),IFERROR(INDEX(Cadastro!$F$5:$F$167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registro"),IF(AND($AB120&lt;&gt;$AB119,IFERROR(INDEX(Cadastro!$F$5:$F$167,$AB120),"")=""),"Indeterminado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IFERROR(MATCH($A120&amp;"|"&amp;TEXT(_xlfn.MAXIFS(Cadastro!$E$5:$E$167,Cadastro!$A$5:$A$167,$A120,Cadastro!$E$5:$E$167,"&lt;="&amp;$F120),"yyyymmdd"),Cadastro!$I$5:$I$167,0),"")</f>
        <v>10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IFERROR(INDEX(Cadastro!$C$5:$C$167,$AB121),"NÃO INFORMADO")</f>
        <v>CAL</v>
      </c>
      <c r="D121" s="17" t="str">
        <f>IFERROR(INDEX(Cadastro!$D$5:$D$167,$AB121),"")</f>
        <v>B</v>
      </c>
      <c r="E121" s="17" t="str">
        <f>IFERROR(INDEX(Cadastro!$G$5:$G$167,$AB121),"")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0</v>
      </c>
      <c r="M121" s="30">
        <f>IFERROR(INDEX(Parâmetros!$E$6:$E$11,MATCH($K121,Parâmetros!$A$6:$A$11,0)),"")</f>
        <v>7.67</v>
      </c>
      <c r="N121" s="33">
        <f t="shared" si="7"/>
        <v>0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8"/>
        <v>Não</v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Falta de registro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2 de 5 do ciclo</v>
      </c>
      <c r="W121" s="34">
        <f>IF(OR(OR($D121="6x1",$D121="FF 6x1"),$D121="5x2"),"",IF($AB121&lt;&gt;$AB120,IF(IFERROR(INDEX(Cadastro!$F$5:$F$167,$AB121),"")="",IF($L121&gt;0,1,0),IF(IFERROR(INDEX(Cadastro!$F$5:$F$167,$AB121),"")&lt;=IFERROR(INDEX(Parâmetros!$B$39:$B$48,MATCH($E121,Parâmetros!$A$39:$A$48,0)),99),IFERROR(INDEX(Cadastro!$F$5:$F$167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$167,$AB121),"")="",0,IF(IFERROR(INDEX(Cadastro!$F$5:$F$167,$AB121),"")&gt;IFERROR(INDEX(Parâmetros!$B$39:$B$48,MATCH($E121,Parâmetros!$A$39:$A$48,0)),99),IFERROR(INDEX(Cadastro!$F$5:$F$167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registro"),IF(AND($AB121&lt;&gt;$AB120,IFERROR(INDEX(Cadastro!$F$5:$F$167,$AB121),"")=""),"Indeterminado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IFERROR(MATCH($A121&amp;"|"&amp;TEXT(_xlfn.MAXIFS(Cadastro!$E$5:$E$167,Cadastro!$A$5:$A$167,$A121,Cadastro!$E$5:$E$167,"&lt;="&amp;$F121),"yyyymmdd"),Cadastro!$I$5:$I$167,0),"")</f>
        <v>10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IFERROR(INDEX(Cadastro!$C$5:$C$167,$AB122),"NÃO INFORMADO")</f>
        <v>CAL</v>
      </c>
      <c r="D122" s="17" t="str">
        <f>IFERROR(INDEX(Cadastro!$D$5:$D$167,$AB122),"")</f>
        <v>B</v>
      </c>
      <c r="E122" s="17" t="str">
        <f>IFERROR(INDEX(Cadastro!$G$5:$G$167,$AB122),"")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8"/>
        <v/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$167,$AB122),"")="",IF($L122&gt;0,1,0),IF(IFERROR(INDEX(Cadastro!$F$5:$F$167,$AB122),"")&lt;=IFERROR(INDEX(Parâmetros!$B$39:$B$48,MATCH($E122,Parâmetros!$A$39:$A$48,0)),99),IFERROR(INDEX(Cadastro!$F$5:$F$167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$167,$AB122),"")="",0,IF(IFERROR(INDEX(Cadastro!$F$5:$F$167,$AB122),"")&gt;IFERROR(INDEX(Parâmetros!$B$39:$B$48,MATCH($E122,Parâmetros!$A$39:$A$48,0)),99),IFERROR(INDEX(Cadastro!$F$5:$F$167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registro"),IF(AND($AB122&lt;&gt;$AB121,IFERROR(INDEX(Cadastro!$F$5:$F$167,$AB122),"")=""),"Indeterminado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IFERROR(MATCH($A122&amp;"|"&amp;TEXT(_xlfn.MAXIFS(Cadastro!$E$5:$E$167,Cadastro!$A$5:$A$167,$A122,Cadastro!$E$5:$E$167,"&lt;="&amp;$F122),"yyyymmdd"),Cadastro!$I$5:$I$167,0),"")</f>
        <v>10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IFERROR(INDEX(Cadastro!$C$5:$C$167,$AB123),"NÃO INFORMADO")</f>
        <v>CAL</v>
      </c>
      <c r="D123" s="17" t="str">
        <f>IFERROR(INDEX(Cadastro!$D$5:$D$167,$AB123),"")</f>
        <v>B</v>
      </c>
      <c r="E123" s="17" t="str">
        <f>IFERROR(INDEX(Cadastro!$G$5:$G$167,$AB123),"")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$167,$AB123),"")="",IF($L123&gt;0,1,0),IF(IFERROR(INDEX(Cadastro!$F$5:$F$167,$AB123),"")&lt;=IFERROR(INDEX(Parâmetros!$B$39:$B$48,MATCH($E123,Parâmetros!$A$39:$A$48,0)),99),IFERROR(INDEX(Cadastro!$F$5:$F$167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$167,$AB123),"")="",0,IF(IFERROR(INDEX(Cadastro!$F$5:$F$167,$AB123),"")&gt;IFERROR(INDEX(Parâmetros!$B$39:$B$48,MATCH($E123,Parâmetros!$A$39:$A$48,0)),99),IFERROR(INDEX(Cadastro!$F$5:$F$167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registro"),IF(AND($AB123&lt;&gt;$AB122,IFERROR(INDEX(Cadastro!$F$5:$F$167,$AB123),"")=""),"Indeterminado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IFERROR(MATCH($A123&amp;"|"&amp;TEXT(_xlfn.MAXIFS(Cadastro!$E$5:$E$167,Cadastro!$A$5:$A$167,$A123,Cadastro!$E$5:$E$167,"&lt;="&amp;$F123),"yyyymmdd"),Cadastro!$I$5:$I$167,0),"")</f>
        <v>10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IFERROR(INDEX(Cadastro!$C$5:$C$167,$AB124),"NÃO INFORMADO")</f>
        <v>CAL</v>
      </c>
      <c r="D124" s="17" t="str">
        <f>IFERROR(INDEX(Cadastro!$D$5:$D$167,$AB124),"")</f>
        <v>B</v>
      </c>
      <c r="E124" s="17" t="str">
        <f>IFERROR(INDEX(Cadastro!$G$5:$G$167,$AB124),"")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$167,$AB124),"")="",IF($L124&gt;0,1,0),IF(IFERROR(INDEX(Cadastro!$F$5:$F$167,$AB124),"")&lt;=IFERROR(INDEX(Parâmetros!$B$39:$B$48,MATCH($E124,Parâmetros!$A$39:$A$48,0)),99),IFERROR(INDEX(Cadastro!$F$5:$F$167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$167,$AB124),"")="",0,IF(IFERROR(INDEX(Cadastro!$F$5:$F$167,$AB124),"")&gt;IFERROR(INDEX(Parâmetros!$B$39:$B$48,MATCH($E124,Parâmetros!$A$39:$A$48,0)),99),IFERROR(INDEX(Cadastro!$F$5:$F$167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registro"),IF(AND($AB124&lt;&gt;$AB123,IFERROR(INDEX(Cadastro!$F$5:$F$167,$AB124),"")=""),"Indeterminado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IFERROR(MATCH($A124&amp;"|"&amp;TEXT(_xlfn.MAXIFS(Cadastro!$E$5:$E$167,Cadastro!$A$5:$A$167,$A124,Cadastro!$E$5:$E$167,"&lt;="&amp;$F124),"yyyymmdd"),Cadastro!$I$5:$I$167,0),"")</f>
        <v>10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IFERROR(INDEX(Cadastro!$C$5:$C$167,$AB125),"NÃO INFORMADO")</f>
        <v>CAL</v>
      </c>
      <c r="D125" s="17" t="str">
        <f>IFERROR(INDEX(Cadastro!$D$5:$D$167,$AB125),"")</f>
        <v>B</v>
      </c>
      <c r="E125" s="17" t="str">
        <f>IFERROR(INDEX(Cadastro!$G$5:$G$167,$AB125),"")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$167,$AB125),"")="",IF($L125&gt;0,1,0),IF(IFERROR(INDEX(Cadastro!$F$5:$F$167,$AB125),"")&lt;=IFERROR(INDEX(Parâmetros!$B$39:$B$48,MATCH($E125,Parâmetros!$A$39:$A$48,0)),99),IFERROR(INDEX(Cadastro!$F$5:$F$167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$167,$AB125),"")="",0,IF(IFERROR(INDEX(Cadastro!$F$5:$F$167,$AB125),"")&gt;IFERROR(INDEX(Parâmetros!$B$39:$B$48,MATCH($E125,Parâmetros!$A$39:$A$48,0)),99),IFERROR(INDEX(Cadastro!$F$5:$F$167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registro"),IF(AND($AB125&lt;&gt;$AB124,IFERROR(INDEX(Cadastro!$F$5:$F$167,$AB125),"")=""),"Indeterminado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IFERROR(MATCH($A125&amp;"|"&amp;TEXT(_xlfn.MAXIFS(Cadastro!$E$5:$E$167,Cadastro!$A$5:$A$167,$A125,Cadastro!$E$5:$E$167,"&lt;="&amp;$F125),"yyyymmdd"),Cadastro!$I$5:$I$167,0),"")</f>
        <v>10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IFERROR(INDEX(Cadastro!$C$5:$C$167,$AB126),"NÃO INFORMADO")</f>
        <v>CAL</v>
      </c>
      <c r="D126" s="17" t="str">
        <f>IFERROR(INDEX(Cadastro!$D$5:$D$167,$AB126),"")</f>
        <v>B</v>
      </c>
      <c r="E126" s="17" t="str">
        <f>IFERROR(INDEX(Cadastro!$G$5:$G$167,$AB126),"")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$167,$AB126),"")="",IF($L126&gt;0,1,0),IF(IFERROR(INDEX(Cadastro!$F$5:$F$167,$AB126),"")&lt;=IFERROR(INDEX(Parâmetros!$B$39:$B$48,MATCH($E126,Parâmetros!$A$39:$A$48,0)),99),IFERROR(INDEX(Cadastro!$F$5:$F$167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$167,$AB126),"")="",0,IF(IFERROR(INDEX(Cadastro!$F$5:$F$167,$AB126),"")&gt;IFERROR(INDEX(Parâmetros!$B$39:$B$48,MATCH($E126,Parâmetros!$A$39:$A$48,0)),99),IFERROR(INDEX(Cadastro!$F$5:$F$167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registro"),IF(AND($AB126&lt;&gt;$AB125,IFERROR(INDEX(Cadastro!$F$5:$F$167,$AB126),"")=""),"Indeterminado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IFERROR(MATCH($A126&amp;"|"&amp;TEXT(_xlfn.MAXIFS(Cadastro!$E$5:$E$167,Cadastro!$A$5:$A$167,$A126,Cadastro!$E$5:$E$167,"&lt;="&amp;$F126),"yyyymmdd"),Cadastro!$I$5:$I$167,0),"")</f>
        <v>10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IFERROR(INDEX(Cadastro!$C$5:$C$167,$AB127),"NÃO INFORMADO")</f>
        <v>CAL</v>
      </c>
      <c r="D127" s="17" t="str">
        <f>IFERROR(INDEX(Cadastro!$D$5:$D$167,$AB127),"")</f>
        <v>B</v>
      </c>
      <c r="E127" s="17" t="str">
        <f>IFERROR(INDEX(Cadastro!$G$5:$G$167,$AB127),"")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$167,$AB127),"")="",IF($L127&gt;0,1,0),IF(IFERROR(INDEX(Cadastro!$F$5:$F$167,$AB127),"")&lt;=IFERROR(INDEX(Parâmetros!$B$39:$B$48,MATCH($E127,Parâmetros!$A$39:$A$48,0)),99),IFERROR(INDEX(Cadastro!$F$5:$F$167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$167,$AB127),"")="",0,IF(IFERROR(INDEX(Cadastro!$F$5:$F$167,$AB127),"")&gt;IFERROR(INDEX(Parâmetros!$B$39:$B$48,MATCH($E127,Parâmetros!$A$39:$A$48,0)),99),IFERROR(INDEX(Cadastro!$F$5:$F$167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registro"),IF(AND($AB127&lt;&gt;$AB126,IFERROR(INDEX(Cadastro!$F$5:$F$167,$AB127),"")=""),"Indeterminado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IFERROR(MATCH($A127&amp;"|"&amp;TEXT(_xlfn.MAXIFS(Cadastro!$E$5:$E$167,Cadastro!$A$5:$A$167,$A127,Cadastro!$E$5:$E$167,"&lt;="&amp;$F127),"yyyymmdd"),Cadastro!$I$5:$I$167,0),"")</f>
        <v>10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IFERROR(INDEX(Cadastro!$C$5:$C$167,$AB128),"NÃO INFORMADO")</f>
        <v>CAL</v>
      </c>
      <c r="D128" s="17" t="str">
        <f>IFERROR(INDEX(Cadastro!$D$5:$D$167,$AB128),"")</f>
        <v>B</v>
      </c>
      <c r="E128" s="17" t="str">
        <f>IFERROR(INDEX(Cadastro!$G$5:$G$167,$AB128),"")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$167,$AB128),"")="",IF($L128&gt;0,1,0),IF(IFERROR(INDEX(Cadastro!$F$5:$F$167,$AB128),"")&lt;=IFERROR(INDEX(Parâmetros!$B$39:$B$48,MATCH($E128,Parâmetros!$A$39:$A$48,0)),99),IFERROR(INDEX(Cadastro!$F$5:$F$167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$167,$AB128),"")="",0,IF(IFERROR(INDEX(Cadastro!$F$5:$F$167,$AB128),"")&gt;IFERROR(INDEX(Parâmetros!$B$39:$B$48,MATCH($E128,Parâmetros!$A$39:$A$48,0)),99),IFERROR(INDEX(Cadastro!$F$5:$F$167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registro"),IF(AND($AB128&lt;&gt;$AB127,IFERROR(INDEX(Cadastro!$F$5:$F$167,$AB128),"")=""),"Indeterminado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IFERROR(MATCH($A128&amp;"|"&amp;TEXT(_xlfn.MAXIFS(Cadastro!$E$5:$E$167,Cadastro!$A$5:$A$167,$A128,Cadastro!$E$5:$E$167,"&lt;="&amp;$F128),"yyyymmdd"),Cadastro!$I$5:$I$167,0),"")</f>
        <v>10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IFERROR(INDEX(Cadastro!$C$5:$C$167,$AB129),"NÃO INFORMADO")</f>
        <v>CAL</v>
      </c>
      <c r="D129" s="17" t="str">
        <f>IFERROR(INDEX(Cadastro!$D$5:$D$167,$AB129),"")</f>
        <v>B</v>
      </c>
      <c r="E129" s="17" t="str">
        <f>IFERROR(INDEX(Cadastro!$G$5:$G$167,$AB129),"")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$167,$AB129),"")="",IF($L129&gt;0,1,0),IF(IFERROR(INDEX(Cadastro!$F$5:$F$167,$AB129),"")&lt;=IFERROR(INDEX(Parâmetros!$B$39:$B$48,MATCH($E129,Parâmetros!$A$39:$A$48,0)),99),IFERROR(INDEX(Cadastro!$F$5:$F$167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$167,$AB129),"")="",0,IF(IFERROR(INDEX(Cadastro!$F$5:$F$167,$AB129),"")&gt;IFERROR(INDEX(Parâmetros!$B$39:$B$48,MATCH($E129,Parâmetros!$A$39:$A$48,0)),99),IFERROR(INDEX(Cadastro!$F$5:$F$167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registro"),IF(AND($AB129&lt;&gt;$AB128,IFERROR(INDEX(Cadastro!$F$5:$F$167,$AB129),"")=""),"Indeterminado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IFERROR(MATCH($A129&amp;"|"&amp;TEXT(_xlfn.MAXIFS(Cadastro!$E$5:$E$167,Cadastro!$A$5:$A$167,$A129,Cadastro!$E$5:$E$167,"&lt;="&amp;$F129),"yyyymmdd"),Cadastro!$I$5:$I$167,0),"")</f>
        <v>10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IFERROR(INDEX(Cadastro!$C$5:$C$167,$AB130),"NÃO INFORMADO")</f>
        <v>CAL</v>
      </c>
      <c r="D130" s="17" t="str">
        <f>IFERROR(INDEX(Cadastro!$D$5:$D$167,$AB130),"")</f>
        <v>B</v>
      </c>
      <c r="E130" s="17" t="str">
        <f>IFERROR(INDEX(Cadastro!$G$5:$G$167,$AB130),"")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$167,$AB130),"")="",IF($L130&gt;0,1,0),IF(IFERROR(INDEX(Cadastro!$F$5:$F$167,$AB130),"")&lt;=IFERROR(INDEX(Parâmetros!$B$39:$B$48,MATCH($E130,Parâmetros!$A$39:$A$48,0)),99),IFERROR(INDEX(Cadastro!$F$5:$F$167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$167,$AB130),"")="",0,IF(IFERROR(INDEX(Cadastro!$F$5:$F$167,$AB130),"")&gt;IFERROR(INDEX(Parâmetros!$B$39:$B$48,MATCH($E130,Parâmetros!$A$39:$A$48,0)),99),IFERROR(INDEX(Cadastro!$F$5:$F$167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registro"),IF(AND($AB130&lt;&gt;$AB129,IFERROR(INDEX(Cadastro!$F$5:$F$167,$AB130),"")=""),"Indeterminado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IFERROR(MATCH($A130&amp;"|"&amp;TEXT(_xlfn.MAXIFS(Cadastro!$E$5:$E$167,Cadastro!$A$5:$A$167,$A130,Cadastro!$E$5:$E$167,"&lt;="&amp;$F130),"yyyymmdd"),Cadastro!$I$5:$I$167,0),"")</f>
        <v>10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IFERROR(INDEX(Cadastro!$C$5:$C$167,$AB131),"NÃO INFORMADO")</f>
        <v>CAL</v>
      </c>
      <c r="D131" s="17" t="str">
        <f>IFERROR(INDEX(Cadastro!$D$5:$D$167,$AB131),"")</f>
        <v>B</v>
      </c>
      <c r="E131" s="17" t="str">
        <f>IFERROR(INDEX(Cadastro!$G$5:$G$167,$AB131),"")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$167,$AB131),"")="",IF($L131&gt;0,1,0),IF(IFERROR(INDEX(Cadastro!$F$5:$F$167,$AB131),"")&lt;=IFERROR(INDEX(Parâmetros!$B$39:$B$48,MATCH($E131,Parâmetros!$A$39:$A$48,0)),99),IFERROR(INDEX(Cadastro!$F$5:$F$167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$167,$AB131),"")="",0,IF(IFERROR(INDEX(Cadastro!$F$5:$F$167,$AB131),"")&gt;IFERROR(INDEX(Parâmetros!$B$39:$B$48,MATCH($E131,Parâmetros!$A$39:$A$48,0)),99),IFERROR(INDEX(Cadastro!$F$5:$F$167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registro"),IF(AND($AB131&lt;&gt;$AB130,IFERROR(INDEX(Cadastro!$F$5:$F$167,$AB131),"")=""),"Indeterminado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IFERROR(MATCH($A131&amp;"|"&amp;TEXT(_xlfn.MAXIFS(Cadastro!$E$5:$E$167,Cadastro!$A$5:$A$167,$A131,Cadastro!$E$5:$E$167,"&lt;="&amp;$F131),"yyyymmdd"),Cadastro!$I$5:$I$167,0),"")</f>
        <v>10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IFERROR(INDEX(Cadastro!$C$5:$C$167,$AB132),"NÃO INFORMADO")</f>
        <v>CAL</v>
      </c>
      <c r="D132" s="17" t="str">
        <f>IFERROR(INDEX(Cadastro!$D$5:$D$167,$AB132),"")</f>
        <v>B</v>
      </c>
      <c r="E132" s="17" t="str">
        <f>IFERROR(INDEX(Cadastro!$G$5:$G$167,$AB132),"")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$167,$AB132),"")="",IF($L132&gt;0,1,0),IF(IFERROR(INDEX(Cadastro!$F$5:$F$167,$AB132),"")&lt;=IFERROR(INDEX(Parâmetros!$B$39:$B$48,MATCH($E132,Parâmetros!$A$39:$A$48,0)),99),IFERROR(INDEX(Cadastro!$F$5:$F$167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$167,$AB132),"")="",0,IF(IFERROR(INDEX(Cadastro!$F$5:$F$167,$AB132),"")&gt;IFERROR(INDEX(Parâmetros!$B$39:$B$48,MATCH($E132,Parâmetros!$A$39:$A$48,0)),99),IFERROR(INDEX(Cadastro!$F$5:$F$167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registro"),IF(AND($AB132&lt;&gt;$AB131,IFERROR(INDEX(Cadastro!$F$5:$F$167,$AB132),"")=""),"Indeterminado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IFERROR(MATCH($A132&amp;"|"&amp;TEXT(_xlfn.MAXIFS(Cadastro!$E$5:$E$167,Cadastro!$A$5:$A$167,$A132,Cadastro!$E$5:$E$167,"&lt;="&amp;$F132),"yyyymmdd"),Cadastro!$I$5:$I$167,0),"")</f>
        <v>10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IFERROR(INDEX(Cadastro!$C$5:$C$167,$AB133),"NÃO INFORMADO")</f>
        <v>CAL</v>
      </c>
      <c r="D133" s="17" t="str">
        <f>IFERROR(INDEX(Cadastro!$D$5:$D$167,$AB133),"")</f>
        <v>B</v>
      </c>
      <c r="E133" s="17" t="str">
        <f>IFERROR(INDEX(Cadastro!$G$5:$G$167,$AB133),"")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$167,$AB133),"")="",IF($L133&gt;0,1,0),IF(IFERROR(INDEX(Cadastro!$F$5:$F$167,$AB133),"")&lt;=IFERROR(INDEX(Parâmetros!$B$39:$B$48,MATCH($E133,Parâmetros!$A$39:$A$48,0)),99),IFERROR(INDEX(Cadastro!$F$5:$F$167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$167,$AB133),"")="",0,IF(IFERROR(INDEX(Cadastro!$F$5:$F$167,$AB133),"")&gt;IFERROR(INDEX(Parâmetros!$B$39:$B$48,MATCH($E133,Parâmetros!$A$39:$A$48,0)),99),IFERROR(INDEX(Cadastro!$F$5:$F$167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registro"),IF(AND($AB133&lt;&gt;$AB132,IFERROR(INDEX(Cadastro!$F$5:$F$167,$AB133),"")=""),"Indeterminado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IFERROR(MATCH($A133&amp;"|"&amp;TEXT(_xlfn.MAXIFS(Cadastro!$E$5:$E$167,Cadastro!$A$5:$A$167,$A133,Cadastro!$E$5:$E$167,"&lt;="&amp;$F133),"yyyymmdd"),Cadastro!$I$5:$I$167,0),"")</f>
        <v>10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IFERROR(INDEX(Cadastro!$C$5:$C$167,$AB134),"NÃO INFORMADO")</f>
        <v>CAL</v>
      </c>
      <c r="D134" s="17" t="str">
        <f>IFERROR(INDEX(Cadastro!$D$5:$D$167,$AB134),"")</f>
        <v>B</v>
      </c>
      <c r="E134" s="17" t="str">
        <f>IFERROR(INDEX(Cadastro!$G$5:$G$167,$AB134),"")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$167,$AB134),"")="",IF($L134&gt;0,1,0),IF(IFERROR(INDEX(Cadastro!$F$5:$F$167,$AB134),"")&lt;=IFERROR(INDEX(Parâmetros!$B$39:$B$48,MATCH($E134,Parâmetros!$A$39:$A$48,0)),99),IFERROR(INDEX(Cadastro!$F$5:$F$167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$167,$AB134),"")="",0,IF(IFERROR(INDEX(Cadastro!$F$5:$F$167,$AB134),"")&gt;IFERROR(INDEX(Parâmetros!$B$39:$B$48,MATCH($E134,Parâmetros!$A$39:$A$48,0)),99),IFERROR(INDEX(Cadastro!$F$5:$F$167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registro"),IF(AND($AB134&lt;&gt;$AB133,IFERROR(INDEX(Cadastro!$F$5:$F$167,$AB134),"")=""),"Indeterminado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IFERROR(MATCH($A134&amp;"|"&amp;TEXT(_xlfn.MAXIFS(Cadastro!$E$5:$E$167,Cadastro!$A$5:$A$167,$A134,Cadastro!$E$5:$E$167,"&lt;="&amp;$F134),"yyyymmdd"),Cadastro!$I$5:$I$167,0),"")</f>
        <v>10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IFERROR(INDEX(Cadastro!$C$5:$C$167,$AB135),"NÃO INFORMADO")</f>
        <v>CAL</v>
      </c>
      <c r="D135" s="17" t="str">
        <f>IFERROR(INDEX(Cadastro!$D$5:$D$167,$AB135),"")</f>
        <v>B</v>
      </c>
      <c r="E135" s="17" t="str">
        <f>IFERROR(INDEX(Cadastro!$G$5:$G$167,$AB135),"")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$167,$AB135),"")="",IF($L135&gt;0,1,0),IF(IFERROR(INDEX(Cadastro!$F$5:$F$167,$AB135),"")&lt;=IFERROR(INDEX(Parâmetros!$B$39:$B$48,MATCH($E135,Parâmetros!$A$39:$A$48,0)),99),IFERROR(INDEX(Cadastro!$F$5:$F$167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$167,$AB135),"")="",0,IF(IFERROR(INDEX(Cadastro!$F$5:$F$167,$AB135),"")&gt;IFERROR(INDEX(Parâmetros!$B$39:$B$48,MATCH($E135,Parâmetros!$A$39:$A$48,0)),99),IFERROR(INDEX(Cadastro!$F$5:$F$167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registro"),IF(AND($AB135&lt;&gt;$AB134,IFERROR(INDEX(Cadastro!$F$5:$F$167,$AB135),"")=""),"Indeterminado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IFERROR(MATCH($A135&amp;"|"&amp;TEXT(_xlfn.MAXIFS(Cadastro!$E$5:$E$167,Cadastro!$A$5:$A$167,$A135,Cadastro!$E$5:$E$167,"&lt;="&amp;$F135),"yyyymmdd"),Cadastro!$I$5:$I$167,0),"")</f>
        <v>10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IFERROR(INDEX(Cadastro!$C$5:$C$167,$AB136),"NÃO INFORMADO")</f>
        <v>CAL</v>
      </c>
      <c r="D136" s="17" t="str">
        <f>IFERROR(INDEX(Cadastro!$D$5:$D$167,$AB136),"")</f>
        <v>B</v>
      </c>
      <c r="E136" s="17" t="str">
        <f>IFERROR(INDEX(Cadastro!$G$5:$G$167,$AB136),"")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$167,$AB136),"")="",IF($L136&gt;0,1,0),IF(IFERROR(INDEX(Cadastro!$F$5:$F$167,$AB136),"")&lt;=IFERROR(INDEX(Parâmetros!$B$39:$B$48,MATCH($E136,Parâmetros!$A$39:$A$48,0)),99),IFERROR(INDEX(Cadastro!$F$5:$F$167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$167,$AB136),"")="",0,IF(IFERROR(INDEX(Cadastro!$F$5:$F$167,$AB136),"")&gt;IFERROR(INDEX(Parâmetros!$B$39:$B$48,MATCH($E136,Parâmetros!$A$39:$A$48,0)),99),IFERROR(INDEX(Cadastro!$F$5:$F$167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registro"),IF(AND($AB136&lt;&gt;$AB135,IFERROR(INDEX(Cadastro!$F$5:$F$167,$AB136),"")=""),"Indeterminado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IFERROR(MATCH($A136&amp;"|"&amp;TEXT(_xlfn.MAXIFS(Cadastro!$E$5:$E$167,Cadastro!$A$5:$A$167,$A136,Cadastro!$E$5:$E$167,"&lt;="&amp;$F136),"yyyymmdd"),Cadastro!$I$5:$I$167,0),"")</f>
        <v>10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IFERROR(INDEX(Cadastro!$C$5:$C$167,$AB137),"NÃO INFORMADO")</f>
        <v>CAL</v>
      </c>
      <c r="D137" s="17" t="str">
        <f>IFERROR(INDEX(Cadastro!$D$5:$D$167,$AB137),"")</f>
        <v>B</v>
      </c>
      <c r="E137" s="17" t="str">
        <f>IFERROR(INDEX(Cadastro!$G$5:$G$167,$AB137),"")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$167,$AB137),"")="",IF($L137&gt;0,1,0),IF(IFERROR(INDEX(Cadastro!$F$5:$F$167,$AB137),"")&lt;=IFERROR(INDEX(Parâmetros!$B$39:$B$48,MATCH($E137,Parâmetros!$A$39:$A$48,0)),99),IFERROR(INDEX(Cadastro!$F$5:$F$167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$167,$AB137),"")="",0,IF(IFERROR(INDEX(Cadastro!$F$5:$F$167,$AB137),"")&gt;IFERROR(INDEX(Parâmetros!$B$39:$B$48,MATCH($E137,Parâmetros!$A$39:$A$48,0)),99),IFERROR(INDEX(Cadastro!$F$5:$F$167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registro"),IF(AND($AB137&lt;&gt;$AB136,IFERROR(INDEX(Cadastro!$F$5:$F$167,$AB137),"")=""),"Indeterminado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IFERROR(MATCH($A137&amp;"|"&amp;TEXT(_xlfn.MAXIFS(Cadastro!$E$5:$E$167,Cadastro!$A$5:$A$167,$A137,Cadastro!$E$5:$E$167,"&lt;="&amp;$F137),"yyyymmdd"),Cadastro!$I$5:$I$167,0),"")</f>
        <v>10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IFERROR(INDEX(Cadastro!$C$5:$C$167,$AB138),"NÃO INFORMADO")</f>
        <v>CAL</v>
      </c>
      <c r="D138" s="17" t="str">
        <f>IFERROR(INDEX(Cadastro!$D$5:$D$167,$AB138),"")</f>
        <v>B</v>
      </c>
      <c r="E138" s="17" t="str">
        <f>IFERROR(INDEX(Cadastro!$G$5:$G$167,$AB138),"")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$167,$AB138),"")="",IF($L138&gt;0,1,0),IF(IFERROR(INDEX(Cadastro!$F$5:$F$167,$AB138),"")&lt;=IFERROR(INDEX(Parâmetros!$B$39:$B$48,MATCH($E138,Parâmetros!$A$39:$A$48,0)),99),IFERROR(INDEX(Cadastro!$F$5:$F$167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$167,$AB138),"")="",0,IF(IFERROR(INDEX(Cadastro!$F$5:$F$167,$AB138),"")&gt;IFERROR(INDEX(Parâmetros!$B$39:$B$48,MATCH($E138,Parâmetros!$A$39:$A$48,0)),99),IFERROR(INDEX(Cadastro!$F$5:$F$167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registro"),IF(AND($AB138&lt;&gt;$AB137,IFERROR(INDEX(Cadastro!$F$5:$F$167,$AB138),"")=""),"Indeterminado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IFERROR(MATCH($A138&amp;"|"&amp;TEXT(_xlfn.MAXIFS(Cadastro!$E$5:$E$167,Cadastro!$A$5:$A$167,$A138,Cadastro!$E$5:$E$167,"&lt;="&amp;$F138),"yyyymmdd"),Cadastro!$I$5:$I$167,0),"")</f>
        <v>10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IFERROR(INDEX(Cadastro!$C$5:$C$167,$AB139),"NÃO INFORMADO")</f>
        <v>CAL</v>
      </c>
      <c r="D139" s="17" t="str">
        <f>IFERROR(INDEX(Cadastro!$D$5:$D$167,$AB139),"")</f>
        <v>B</v>
      </c>
      <c r="E139" s="17" t="str">
        <f>IFERROR(INDEX(Cadastro!$G$5:$G$167,$AB139),"")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$167,$AB139),"")="",IF($L139&gt;0,1,0),IF(IFERROR(INDEX(Cadastro!$F$5:$F$167,$AB139),"")&lt;=IFERROR(INDEX(Parâmetros!$B$39:$B$48,MATCH($E139,Parâmetros!$A$39:$A$48,0)),99),IFERROR(INDEX(Cadastro!$F$5:$F$167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$167,$AB139),"")="",0,IF(IFERROR(INDEX(Cadastro!$F$5:$F$167,$AB139),"")&gt;IFERROR(INDEX(Parâmetros!$B$39:$B$48,MATCH($E139,Parâmetros!$A$39:$A$48,0)),99),IFERROR(INDEX(Cadastro!$F$5:$F$167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registro"),IF(AND($AB139&lt;&gt;$AB138,IFERROR(INDEX(Cadastro!$F$5:$F$167,$AB139),"")=""),"Indeterminado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IFERROR(MATCH($A139&amp;"|"&amp;TEXT(_xlfn.MAXIFS(Cadastro!$E$5:$E$167,Cadastro!$A$5:$A$167,$A139,Cadastro!$E$5:$E$167,"&lt;="&amp;$F139),"yyyymmdd"),Cadastro!$I$5:$I$167,0),"")</f>
        <v>10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IFERROR(INDEX(Cadastro!$C$5:$C$167,$AB140),"NÃO INFORMADO")</f>
        <v>CAL</v>
      </c>
      <c r="D140" s="17" t="str">
        <f>IFERROR(INDEX(Cadastro!$D$5:$D$167,$AB140),"")</f>
        <v>B</v>
      </c>
      <c r="E140" s="17" t="str">
        <f>IFERROR(INDEX(Cadastro!$G$5:$G$167,$AB140),"")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$167,$AB140),"")="",IF($L140&gt;0,1,0),IF(IFERROR(INDEX(Cadastro!$F$5:$F$167,$AB140),"")&lt;=IFERROR(INDEX(Parâmetros!$B$39:$B$48,MATCH($E140,Parâmetros!$A$39:$A$48,0)),99),IFERROR(INDEX(Cadastro!$F$5:$F$167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$167,$AB140),"")="",0,IF(IFERROR(INDEX(Cadastro!$F$5:$F$167,$AB140),"")&gt;IFERROR(INDEX(Parâmetros!$B$39:$B$48,MATCH($E140,Parâmetros!$A$39:$A$48,0)),99),IFERROR(INDEX(Cadastro!$F$5:$F$167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registro"),IF(AND($AB140&lt;&gt;$AB139,IFERROR(INDEX(Cadastro!$F$5:$F$167,$AB140),"")=""),"Indeterminado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IFERROR(MATCH($A140&amp;"|"&amp;TEXT(_xlfn.MAXIFS(Cadastro!$E$5:$E$167,Cadastro!$A$5:$A$167,$A140,Cadastro!$E$5:$E$167,"&lt;="&amp;$F140),"yyyymmdd"),Cadastro!$I$5:$I$167,0),"")</f>
        <v>10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IFERROR(INDEX(Cadastro!$C$5:$C$167,$AB141),"NÃO INFORMADO")</f>
        <v>CAL</v>
      </c>
      <c r="D141" s="17" t="str">
        <f>IFERROR(INDEX(Cadastro!$D$5:$D$167,$AB141),"")</f>
        <v>B</v>
      </c>
      <c r="E141" s="17" t="str">
        <f>IFERROR(INDEX(Cadastro!$G$5:$G$167,$AB141),"")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$167,$AB141),"")="",IF($L141&gt;0,1,0),IF(IFERROR(INDEX(Cadastro!$F$5:$F$167,$AB141),"")&lt;=IFERROR(INDEX(Parâmetros!$B$39:$B$48,MATCH($E141,Parâmetros!$A$39:$A$48,0)),99),IFERROR(INDEX(Cadastro!$F$5:$F$167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$167,$AB141),"")="",0,IF(IFERROR(INDEX(Cadastro!$F$5:$F$167,$AB141),"")&gt;IFERROR(INDEX(Parâmetros!$B$39:$B$48,MATCH($E141,Parâmetros!$A$39:$A$48,0)),99),IFERROR(INDEX(Cadastro!$F$5:$F$167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registro"),IF(AND($AB141&lt;&gt;$AB140,IFERROR(INDEX(Cadastro!$F$5:$F$167,$AB141),"")=""),"Indeterminado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IFERROR(MATCH($A141&amp;"|"&amp;TEXT(_xlfn.MAXIFS(Cadastro!$E$5:$E$167,Cadastro!$A$5:$A$167,$A141,Cadastro!$E$5:$E$167,"&lt;="&amp;$F141),"yyyymmdd"),Cadastro!$I$5:$I$167,0),"")</f>
        <v>10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IFERROR(INDEX(Cadastro!$C$5:$C$167,$AB142),"NÃO INFORMADO")</f>
        <v>LUB</v>
      </c>
      <c r="D142" s="17" t="str">
        <f>IFERROR(INDEX(Cadastro!$D$5:$D$167,$AB142),"")</f>
        <v>6x1</v>
      </c>
      <c r="E142" s="17" t="str">
        <f>IFERROR(INDEX(Cadastro!$G$5:$G$167,$AB142),"")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$167,$AB142),"")="",IF($L142&gt;0,1,0),IF(IFERROR(INDEX(Cadastro!$F$5:$F$167,$AB142),"")&lt;=IFERROR(INDEX(Parâmetros!$B$39:$B$48,MATCH($E142,Parâmetros!$A$39:$A$48,0)),99),IFERROR(INDEX(Cadastro!$F$5:$F$167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$167,$AB142),"")="",0,IF(IFERROR(INDEX(Cadastro!$F$5:$F$167,$AB142),"")&gt;IFERROR(INDEX(Parâmetros!$B$39:$B$48,MATCH($E142,Parâmetros!$A$39:$A$48,0)),99),IFERROR(INDEX(Cadastro!$F$5:$F$167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registro"),IF(AND($AB142&lt;&gt;$AB141,IFERROR(INDEX(Cadastro!$F$5:$F$167,$AB142),"")=""),"Indeterminado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IFERROR(MATCH($A142&amp;"|"&amp;TEXT(_xlfn.MAXIFS(Cadastro!$E$5:$E$167,Cadastro!$A$5:$A$167,$A142,Cadastro!$E$5:$E$167,"&lt;="&amp;$F142),"yyyymmdd"),Cadastro!$I$5:$I$167,0),"")</f>
        <v>13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IFERROR(INDEX(Cadastro!$C$5:$C$167,$AB143),"NÃO INFORMADO")</f>
        <v>LUB</v>
      </c>
      <c r="D143" s="17" t="str">
        <f>IFERROR(INDEX(Cadastro!$D$5:$D$167,$AB143),"")</f>
        <v>6x1</v>
      </c>
      <c r="E143" s="17" t="str">
        <f>IFERROR(INDEX(Cadastro!$G$5:$G$167,$AB143),"")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$167,$AB143),"")="",IF($L143&gt;0,1,0),IF(IFERROR(INDEX(Cadastro!$F$5:$F$167,$AB143),"")&lt;=IFERROR(INDEX(Parâmetros!$B$39:$B$48,MATCH($E143,Parâmetros!$A$39:$A$48,0)),99),IFERROR(INDEX(Cadastro!$F$5:$F$167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$167,$AB143),"")="",0,IF(IFERROR(INDEX(Cadastro!$F$5:$F$167,$AB143),"")&gt;IFERROR(INDEX(Parâmetros!$B$39:$B$48,MATCH($E143,Parâmetros!$A$39:$A$48,0)),99),IFERROR(INDEX(Cadastro!$F$5:$F$167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registro"),IF(AND($AB143&lt;&gt;$AB142,IFERROR(INDEX(Cadastro!$F$5:$F$167,$AB143),"")=""),"Indeterminado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IFERROR(MATCH($A143&amp;"|"&amp;TEXT(_xlfn.MAXIFS(Cadastro!$E$5:$E$167,Cadastro!$A$5:$A$167,$A143,Cadastro!$E$5:$E$167,"&lt;="&amp;$F143),"yyyymmdd"),Cadastro!$I$5:$I$167,0),"")</f>
        <v>13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IFERROR(INDEX(Cadastro!$C$5:$C$167,$AB144),"NÃO INFORMADO")</f>
        <v>LUB</v>
      </c>
      <c r="D144" s="17" t="str">
        <f>IFERROR(INDEX(Cadastro!$D$5:$D$167,$AB144),"")</f>
        <v>6x1</v>
      </c>
      <c r="E144" s="17" t="str">
        <f>IFERROR(INDEX(Cadastro!$G$5:$G$167,$AB144),"")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$167,$AB144),"")="",IF($L144&gt;0,1,0),IF(IFERROR(INDEX(Cadastro!$F$5:$F$167,$AB144),"")&lt;=IFERROR(INDEX(Parâmetros!$B$39:$B$48,MATCH($E144,Parâmetros!$A$39:$A$48,0)),99),IFERROR(INDEX(Cadastro!$F$5:$F$167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$167,$AB144),"")="",0,IF(IFERROR(INDEX(Cadastro!$F$5:$F$167,$AB144),"")&gt;IFERROR(INDEX(Parâmetros!$B$39:$B$48,MATCH($E144,Parâmetros!$A$39:$A$48,0)),99),IFERROR(INDEX(Cadastro!$F$5:$F$167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registro"),IF(AND($AB144&lt;&gt;$AB143,IFERROR(INDEX(Cadastro!$F$5:$F$167,$AB144),"")=""),"Indeterminado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IFERROR(MATCH($A144&amp;"|"&amp;TEXT(_xlfn.MAXIFS(Cadastro!$E$5:$E$167,Cadastro!$A$5:$A$167,$A144,Cadastro!$E$5:$E$167,"&lt;="&amp;$F144),"yyyymmdd"),Cadastro!$I$5:$I$167,0),"")</f>
        <v>13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IFERROR(INDEX(Cadastro!$C$5:$C$167,$AB145),"NÃO INFORMADO")</f>
        <v>LUB</v>
      </c>
      <c r="D145" s="17" t="str">
        <f>IFERROR(INDEX(Cadastro!$D$5:$D$167,$AB145),"")</f>
        <v>6x1</v>
      </c>
      <c r="E145" s="17" t="str">
        <f>IFERROR(INDEX(Cadastro!$G$5:$G$167,$AB145),"")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$167,$AB145),"")="",IF($L145&gt;0,1,0),IF(IFERROR(INDEX(Cadastro!$F$5:$F$167,$AB145),"")&lt;=IFERROR(INDEX(Parâmetros!$B$39:$B$48,MATCH($E145,Parâmetros!$A$39:$A$48,0)),99),IFERROR(INDEX(Cadastro!$F$5:$F$167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$167,$AB145),"")="",0,IF(IFERROR(INDEX(Cadastro!$F$5:$F$167,$AB145),"")&gt;IFERROR(INDEX(Parâmetros!$B$39:$B$48,MATCH($E145,Parâmetros!$A$39:$A$48,0)),99),IFERROR(INDEX(Cadastro!$F$5:$F$167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registro"),IF(AND($AB145&lt;&gt;$AB144,IFERROR(INDEX(Cadastro!$F$5:$F$167,$AB145),"")=""),"Indeterminado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IFERROR(MATCH($A145&amp;"|"&amp;TEXT(_xlfn.MAXIFS(Cadastro!$E$5:$E$167,Cadastro!$A$5:$A$167,$A145,Cadastro!$E$5:$E$167,"&lt;="&amp;$F145),"yyyymmdd"),Cadastro!$I$5:$I$167,0),"")</f>
        <v>13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IFERROR(INDEX(Cadastro!$C$5:$C$167,$AB146),"NÃO INFORMADO")</f>
        <v>LUB</v>
      </c>
      <c r="D146" s="17" t="str">
        <f>IFERROR(INDEX(Cadastro!$D$5:$D$167,$AB146),"")</f>
        <v>6x1</v>
      </c>
      <c r="E146" s="17" t="str">
        <f>IFERROR(INDEX(Cadastro!$G$5:$G$167,$AB146),"")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$167,$AB146),"")="",IF($L146&gt;0,1,0),IF(IFERROR(INDEX(Cadastro!$F$5:$F$167,$AB146),"")&lt;=IFERROR(INDEX(Parâmetros!$B$39:$B$48,MATCH($E146,Parâmetros!$A$39:$A$48,0)),99),IFERROR(INDEX(Cadastro!$F$5:$F$167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$167,$AB146),"")="",0,IF(IFERROR(INDEX(Cadastro!$F$5:$F$167,$AB146),"")&gt;IFERROR(INDEX(Parâmetros!$B$39:$B$48,MATCH($E146,Parâmetros!$A$39:$A$48,0)),99),IFERROR(INDEX(Cadastro!$F$5:$F$167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registro"),IF(AND($AB146&lt;&gt;$AB145,IFERROR(INDEX(Cadastro!$F$5:$F$167,$AB146),"")=""),"Indeterminado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IFERROR(MATCH($A146&amp;"|"&amp;TEXT(_xlfn.MAXIFS(Cadastro!$E$5:$E$167,Cadastro!$A$5:$A$167,$A146,Cadastro!$E$5:$E$167,"&lt;="&amp;$F146),"yyyymmdd"),Cadastro!$I$5:$I$167,0),"")</f>
        <v>13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IFERROR(INDEX(Cadastro!$C$5:$C$167,$AB147),"NÃO INFORMADO")</f>
        <v>LUB</v>
      </c>
      <c r="D147" s="17" t="str">
        <f>IFERROR(INDEX(Cadastro!$D$5:$D$167,$AB147),"")</f>
        <v>6x1</v>
      </c>
      <c r="E147" s="17" t="str">
        <f>IFERROR(INDEX(Cadastro!$G$5:$G$167,$AB147),"")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$167,$AB147),"")="",IF($L147&gt;0,1,0),IF(IFERROR(INDEX(Cadastro!$F$5:$F$167,$AB147),"")&lt;=IFERROR(INDEX(Parâmetros!$B$39:$B$48,MATCH($E147,Parâmetros!$A$39:$A$48,0)),99),IFERROR(INDEX(Cadastro!$F$5:$F$167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$167,$AB147),"")="",0,IF(IFERROR(INDEX(Cadastro!$F$5:$F$167,$AB147),"")&gt;IFERROR(INDEX(Parâmetros!$B$39:$B$48,MATCH($E147,Parâmetros!$A$39:$A$48,0)),99),IFERROR(INDEX(Cadastro!$F$5:$F$167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registro"),IF(AND($AB147&lt;&gt;$AB146,IFERROR(INDEX(Cadastro!$F$5:$F$167,$AB147),"")=""),"Indeterminado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IFERROR(MATCH($A147&amp;"|"&amp;TEXT(_xlfn.MAXIFS(Cadastro!$E$5:$E$167,Cadastro!$A$5:$A$167,$A147,Cadastro!$E$5:$E$167,"&lt;="&amp;$F147),"yyyymmdd"),Cadastro!$I$5:$I$167,0),"")</f>
        <v>13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IFERROR(INDEX(Cadastro!$C$5:$C$167,$AB148),"NÃO INFORMADO")</f>
        <v>LUB</v>
      </c>
      <c r="D148" s="17" t="str">
        <f>IFERROR(INDEX(Cadastro!$D$5:$D$167,$AB148),"")</f>
        <v>6x1</v>
      </c>
      <c r="E148" s="17" t="str">
        <f>IFERROR(INDEX(Cadastro!$G$5:$G$167,$AB148),"")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$167,$AB148),"")="",IF($L148&gt;0,1,0),IF(IFERROR(INDEX(Cadastro!$F$5:$F$167,$AB148),"")&lt;=IFERROR(INDEX(Parâmetros!$B$39:$B$48,MATCH($E148,Parâmetros!$A$39:$A$48,0)),99),IFERROR(INDEX(Cadastro!$F$5:$F$167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$167,$AB148),"")="",0,IF(IFERROR(INDEX(Cadastro!$F$5:$F$167,$AB148),"")&gt;IFERROR(INDEX(Parâmetros!$B$39:$B$48,MATCH($E148,Parâmetros!$A$39:$A$48,0)),99),IFERROR(INDEX(Cadastro!$F$5:$F$167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registro"),IF(AND($AB148&lt;&gt;$AB147,IFERROR(INDEX(Cadastro!$F$5:$F$167,$AB148),"")=""),"Indeterminado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IFERROR(MATCH($A148&amp;"|"&amp;TEXT(_xlfn.MAXIFS(Cadastro!$E$5:$E$167,Cadastro!$A$5:$A$167,$A148,Cadastro!$E$5:$E$167,"&lt;="&amp;$F148),"yyyymmdd"),Cadastro!$I$5:$I$167,0),"")</f>
        <v>13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IFERROR(INDEX(Cadastro!$C$5:$C$167,$AB149),"NÃO INFORMADO")</f>
        <v>LUB</v>
      </c>
      <c r="D149" s="17" t="str">
        <f>IFERROR(INDEX(Cadastro!$D$5:$D$167,$AB149),"")</f>
        <v>6x1</v>
      </c>
      <c r="E149" s="17" t="str">
        <f>IFERROR(INDEX(Cadastro!$G$5:$G$167,$AB149),"")</f>
        <v>6x1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6x1</v>
      </c>
      <c r="L149" s="30">
        <f>SUMIFS(Dados!$E:$E,Dados!$A:$A,$A149,Dados!$S:$S,$F149)</f>
        <v>5.34</v>
      </c>
      <c r="M149" s="30">
        <f>IFERROR(INDEX(Parâmetros!$E$6:$E$11,MATCH($K149,Parâmetros!$A$6:$A$11,0)),"")</f>
        <v>8.8000000000000007</v>
      </c>
      <c r="N149" s="33">
        <f t="shared" si="13"/>
        <v>0.6068181818181817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1.7000000000000011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Jornada fixa do 6x1</v>
      </c>
      <c r="W149" s="34" t="str">
        <f>IF(OR(OR($D149="6x1",$D149="FF 6x1"),$D149="5x2"),"",IF($AB149&lt;&gt;$AB148,IF(IFERROR(INDEX(Cadastro!$F$5:$F$167,$AB149),"")="",IF($L149&gt;0,1,0),IF(IFERROR(INDEX(Cadastro!$F$5:$F$167,$AB149),"")&lt;=IFERROR(INDEX(Parâmetros!$B$39:$B$48,MATCH($E149,Parâmetros!$A$39:$A$48,0)),99),IFERROR(INDEX(Cadastro!$F$5:$F$167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/>
      </c>
      <c r="X149" s="34" t="str">
        <f>IF(OR(OR($D149="6x1",$D149="FF 6x1"),$D149="5x2"),"",IF($AB149&lt;&gt;$AB148,IF(IFERROR(INDEX(Cadastro!$F$5:$F$167,$AB149),"")="",0,IF(IFERROR(INDEX(Cadastro!$F$5:$F$167,$AB149),"")&gt;IFERROR(INDEX(Parâmetros!$B$39:$B$48,MATCH($E149,Parâmetros!$A$39:$A$48,0)),99),IFERROR(INDEX(Cadastro!$F$5:$F$167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/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registro"),IF(AND($AB149&lt;&gt;$AB148,IFERROR(INDEX(Cadastro!$F$5:$F$167,$AB149),"")=""),"Indeterminado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IFERROR(MATCH($A149&amp;"|"&amp;TEXT(_xlfn.MAXIFS(Cadastro!$E$5:$E$167,Cadastro!$A$5:$A$167,$A149,Cadastro!$E$5:$E$167,"&lt;="&amp;$F149),"yyyymmdd"),Cadastro!$I$5:$I$167,0),"")</f>
        <v>13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IFERROR(INDEX(Cadastro!$C$5:$C$167,$AB150),"NÃO INFORMADO")</f>
        <v>LUB</v>
      </c>
      <c r="D150" s="17" t="str">
        <f>IFERROR(INDEX(Cadastro!$D$5:$D$167,$AB150),"")</f>
        <v>6x1</v>
      </c>
      <c r="E150" s="17" t="str">
        <f>IFERROR(INDEX(Cadastro!$G$5:$G$167,$AB150),"")</f>
        <v>6x1</v>
      </c>
      <c r="F150" s="29">
        <v>46308</v>
      </c>
      <c r="G150" s="32" t="str">
        <f t="shared" si="12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0</v>
      </c>
      <c r="M150" s="30">
        <f>IFERROR(INDEX(Parâmetros!$E$6:$E$11,MATCH($K150,Parâmetros!$A$6:$A$11,0)),"")</f>
        <v>8.8000000000000007</v>
      </c>
      <c r="N150" s="33">
        <f t="shared" si="13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14"/>
        <v/>
      </c>
      <c r="R150" s="32" t="str">
        <f t="shared" si="15"/>
        <v/>
      </c>
      <c r="S150" s="30" t="str">
        <f t="shared" si="16"/>
        <v/>
      </c>
      <c r="T150" s="32" t="str">
        <f>IF($Q150&lt;&gt;"Sim","",IF($N150&gt;Parâmetros!$E$15,"Sim","Não"))</f>
        <v/>
      </c>
      <c r="U150" s="17" t="str">
        <f t="shared" si="17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útil da escala 6x1</v>
      </c>
      <c r="W150" s="34" t="str">
        <f>IF(OR(OR($D150="6x1",$D150="FF 6x1"),$D150="5x2"),"",IF($AB150&lt;&gt;$AB149,IF(IFERROR(INDEX(Cadastro!$F$5:$F$167,$AB150),"")="",IF($L150&gt;0,1,0),IF(IFERROR(INDEX(Cadastro!$F$5:$F$167,$AB150),"")&lt;=IFERROR(INDEX(Parâmetros!$B$39:$B$48,MATCH($E150,Parâmetros!$A$39:$A$48,0)),99),IFERROR(INDEX(Cadastro!$F$5:$F$167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$167,$AB150),"")="",0,IF(IFERROR(INDEX(Cadastro!$F$5:$F$167,$AB150),"")&gt;IFERROR(INDEX(Parâmetros!$B$39:$B$48,MATCH($E150,Parâmetros!$A$39:$A$48,0)),99),IFERROR(INDEX(Cadastro!$F$5:$F$167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registro"),IF(AND($AB150&lt;&gt;$AB149,IFERROR(INDEX(Cadastro!$F$5:$F$167,$AB150),"")=""),"Indeterminado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IFERROR(MATCH($A150&amp;"|"&amp;TEXT(_xlfn.MAXIFS(Cadastro!$E$5:$E$167,Cadastro!$A$5:$A$167,$A150,Cadastro!$E$5:$E$167,"&lt;="&amp;$F150),"yyyymmdd"),Cadastro!$I$5:$I$167,0),"")</f>
        <v>13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IFERROR(INDEX(Cadastro!$C$5:$C$167,$AB151),"NÃO INFORMADO")</f>
        <v>LUB</v>
      </c>
      <c r="D151" s="17" t="str">
        <f>IFERROR(INDEX(Cadastro!$D$5:$D$167,$AB151),"")</f>
        <v>6x1</v>
      </c>
      <c r="E151" s="17" t="str">
        <f>IFERROR(INDEX(Cadastro!$G$5:$G$167,$AB151),"")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$167,$AB151),"")="",IF($L151&gt;0,1,0),IF(IFERROR(INDEX(Cadastro!$F$5:$F$167,$AB151),"")&lt;=IFERROR(INDEX(Parâmetros!$B$39:$B$48,MATCH($E151,Parâmetros!$A$39:$A$48,0)),99),IFERROR(INDEX(Cadastro!$F$5:$F$167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$167,$AB151),"")="",0,IF(IFERROR(INDEX(Cadastro!$F$5:$F$167,$AB151),"")&gt;IFERROR(INDEX(Parâmetros!$B$39:$B$48,MATCH($E151,Parâmetros!$A$39:$A$48,0)),99),IFERROR(INDEX(Cadastro!$F$5:$F$167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registro"),IF(AND($AB151&lt;&gt;$AB150,IFERROR(INDEX(Cadastro!$F$5:$F$167,$AB151),"")=""),"Indeterminado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IFERROR(MATCH($A151&amp;"|"&amp;TEXT(_xlfn.MAXIFS(Cadastro!$E$5:$E$167,Cadastro!$A$5:$A$167,$A151,Cadastro!$E$5:$E$167,"&lt;="&amp;$F151),"yyyymmdd"),Cadastro!$I$5:$I$167,0),"")</f>
        <v>13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IFERROR(INDEX(Cadastro!$C$5:$C$167,$AB152),"NÃO INFORMADO")</f>
        <v>LUB</v>
      </c>
      <c r="D152" s="17" t="str">
        <f>IFERROR(INDEX(Cadastro!$D$5:$D$167,$AB152),"")</f>
        <v>6x1</v>
      </c>
      <c r="E152" s="17" t="str">
        <f>IFERROR(INDEX(Cadastro!$G$5:$G$167,$AB152),"")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$167,$AB152),"")="",IF($L152&gt;0,1,0),IF(IFERROR(INDEX(Cadastro!$F$5:$F$167,$AB152),"")&lt;=IFERROR(INDEX(Parâmetros!$B$39:$B$48,MATCH($E152,Parâmetros!$A$39:$A$48,0)),99),IFERROR(INDEX(Cadastro!$F$5:$F$167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$167,$AB152),"")="",0,IF(IFERROR(INDEX(Cadastro!$F$5:$F$167,$AB152),"")&gt;IFERROR(INDEX(Parâmetros!$B$39:$B$48,MATCH($E152,Parâmetros!$A$39:$A$48,0)),99),IFERROR(INDEX(Cadastro!$F$5:$F$167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registro"),IF(AND($AB152&lt;&gt;$AB151,IFERROR(INDEX(Cadastro!$F$5:$F$167,$AB152),"")=""),"Indeterminado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IFERROR(MATCH($A152&amp;"|"&amp;TEXT(_xlfn.MAXIFS(Cadastro!$E$5:$E$167,Cadastro!$A$5:$A$167,$A152,Cadastro!$E$5:$E$167,"&lt;="&amp;$F152),"yyyymmdd"),Cadastro!$I$5:$I$167,0),"")</f>
        <v>13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IFERROR(INDEX(Cadastro!$C$5:$C$167,$AB153),"NÃO INFORMADO")</f>
        <v>LUB</v>
      </c>
      <c r="D153" s="17" t="str">
        <f>IFERROR(INDEX(Cadastro!$D$5:$D$167,$AB153),"")</f>
        <v>6x1</v>
      </c>
      <c r="E153" s="17" t="str">
        <f>IFERROR(INDEX(Cadastro!$G$5:$G$167,$AB153),"")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$167,$AB153),"")="",IF($L153&gt;0,1,0),IF(IFERROR(INDEX(Cadastro!$F$5:$F$167,$AB153),"")&lt;=IFERROR(INDEX(Parâmetros!$B$39:$B$48,MATCH($E153,Parâmetros!$A$39:$A$48,0)),99),IFERROR(INDEX(Cadastro!$F$5:$F$167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$167,$AB153),"")="",0,IF(IFERROR(INDEX(Cadastro!$F$5:$F$167,$AB153),"")&gt;IFERROR(INDEX(Parâmetros!$B$39:$B$48,MATCH($E153,Parâmetros!$A$39:$A$48,0)),99),IFERROR(INDEX(Cadastro!$F$5:$F$167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registro"),IF(AND($AB153&lt;&gt;$AB152,IFERROR(INDEX(Cadastro!$F$5:$F$167,$AB153),"")=""),"Indeterminado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IFERROR(MATCH($A153&amp;"|"&amp;TEXT(_xlfn.MAXIFS(Cadastro!$E$5:$E$167,Cadastro!$A$5:$A$167,$A153,Cadastro!$E$5:$E$167,"&lt;="&amp;$F153),"yyyymmdd"),Cadastro!$I$5:$I$167,0),"")</f>
        <v>13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IFERROR(INDEX(Cadastro!$C$5:$C$167,$AB154),"NÃO INFORMADO")</f>
        <v>LUB</v>
      </c>
      <c r="D154" s="17" t="str">
        <f>IFERROR(INDEX(Cadastro!$D$5:$D$167,$AB154),"")</f>
        <v>6x1</v>
      </c>
      <c r="E154" s="17" t="str">
        <f>IFERROR(INDEX(Cadastro!$G$5:$G$167,$AB154),"")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$167,$AB154),"")="",IF($L154&gt;0,1,0),IF(IFERROR(INDEX(Cadastro!$F$5:$F$167,$AB154),"")&lt;=IFERROR(INDEX(Parâmetros!$B$39:$B$48,MATCH($E154,Parâmetros!$A$39:$A$48,0)),99),IFERROR(INDEX(Cadastro!$F$5:$F$167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$167,$AB154),"")="",0,IF(IFERROR(INDEX(Cadastro!$F$5:$F$167,$AB154),"")&gt;IFERROR(INDEX(Parâmetros!$B$39:$B$48,MATCH($E154,Parâmetros!$A$39:$A$48,0)),99),IFERROR(INDEX(Cadastro!$F$5:$F$167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registro"),IF(AND($AB154&lt;&gt;$AB153,IFERROR(INDEX(Cadastro!$F$5:$F$167,$AB154),"")=""),"Indeterminado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IFERROR(MATCH($A154&amp;"|"&amp;TEXT(_xlfn.MAXIFS(Cadastro!$E$5:$E$167,Cadastro!$A$5:$A$167,$A154,Cadastro!$E$5:$E$167,"&lt;="&amp;$F154),"yyyymmdd"),Cadastro!$I$5:$I$167,0),"")</f>
        <v>13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IFERROR(INDEX(Cadastro!$C$5:$C$167,$AB155),"NÃO INFORMADO")</f>
        <v>LUB</v>
      </c>
      <c r="D155" s="17" t="str">
        <f>IFERROR(INDEX(Cadastro!$D$5:$D$167,$AB155),"")</f>
        <v>6x1</v>
      </c>
      <c r="E155" s="17" t="str">
        <f>IFERROR(INDEX(Cadastro!$G$5:$G$167,$AB155),"")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$167,$AB155),"")="",IF($L155&gt;0,1,0),IF(IFERROR(INDEX(Cadastro!$F$5:$F$167,$AB155),"")&lt;=IFERROR(INDEX(Parâmetros!$B$39:$B$48,MATCH($E155,Parâmetros!$A$39:$A$48,0)),99),IFERROR(INDEX(Cadastro!$F$5:$F$167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$167,$AB155),"")="",0,IF(IFERROR(INDEX(Cadastro!$F$5:$F$167,$AB155),"")&gt;IFERROR(INDEX(Parâmetros!$B$39:$B$48,MATCH($E155,Parâmetros!$A$39:$A$48,0)),99),IFERROR(INDEX(Cadastro!$F$5:$F$167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registro"),IF(AND($AB155&lt;&gt;$AB154,IFERROR(INDEX(Cadastro!$F$5:$F$167,$AB155),"")=""),"Indeterminado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IFERROR(MATCH($A155&amp;"|"&amp;TEXT(_xlfn.MAXIFS(Cadastro!$E$5:$E$167,Cadastro!$A$5:$A$167,$A155,Cadastro!$E$5:$E$167,"&lt;="&amp;$F155),"yyyymmdd"),Cadastro!$I$5:$I$167,0),"")</f>
        <v>13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IFERROR(INDEX(Cadastro!$C$5:$C$167,$AB156),"NÃO INFORMADO")</f>
        <v>LUB</v>
      </c>
      <c r="D156" s="17" t="str">
        <f>IFERROR(INDEX(Cadastro!$D$5:$D$167,$AB156),"")</f>
        <v>6x1</v>
      </c>
      <c r="E156" s="17" t="str">
        <f>IFERROR(INDEX(Cadastro!$G$5:$G$167,$AB156),"")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$167,$AB156),"")="",IF($L156&gt;0,1,0),IF(IFERROR(INDEX(Cadastro!$F$5:$F$167,$AB156),"")&lt;=IFERROR(INDEX(Parâmetros!$B$39:$B$48,MATCH($E156,Parâmetros!$A$39:$A$48,0)),99),IFERROR(INDEX(Cadastro!$F$5:$F$167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$167,$AB156),"")="",0,IF(IFERROR(INDEX(Cadastro!$F$5:$F$167,$AB156),"")&gt;IFERROR(INDEX(Parâmetros!$B$39:$B$48,MATCH($E156,Parâmetros!$A$39:$A$48,0)),99),IFERROR(INDEX(Cadastro!$F$5:$F$167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registro"),IF(AND($AB156&lt;&gt;$AB155,IFERROR(INDEX(Cadastro!$F$5:$F$167,$AB156),"")=""),"Indeterminado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IFERROR(MATCH($A156&amp;"|"&amp;TEXT(_xlfn.MAXIFS(Cadastro!$E$5:$E$167,Cadastro!$A$5:$A$167,$A156,Cadastro!$E$5:$E$167,"&lt;="&amp;$F156),"yyyymmdd"),Cadastro!$I$5:$I$167,0),"")</f>
        <v>13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IFERROR(INDEX(Cadastro!$C$5:$C$167,$AB157),"NÃO INFORMADO")</f>
        <v>LUB</v>
      </c>
      <c r="D157" s="17" t="str">
        <f>IFERROR(INDEX(Cadastro!$D$5:$D$167,$AB157),"")</f>
        <v>6x1</v>
      </c>
      <c r="E157" s="17" t="str">
        <f>IFERROR(INDEX(Cadastro!$G$5:$G$167,$AB157),"")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$167,$AB157),"")="",IF($L157&gt;0,1,0),IF(IFERROR(INDEX(Cadastro!$F$5:$F$167,$AB157),"")&lt;=IFERROR(INDEX(Parâmetros!$B$39:$B$48,MATCH($E157,Parâmetros!$A$39:$A$48,0)),99),IFERROR(INDEX(Cadastro!$F$5:$F$167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$167,$AB157),"")="",0,IF(IFERROR(INDEX(Cadastro!$F$5:$F$167,$AB157),"")&gt;IFERROR(INDEX(Parâmetros!$B$39:$B$48,MATCH($E157,Parâmetros!$A$39:$A$48,0)),99),IFERROR(INDEX(Cadastro!$F$5:$F$167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registro"),IF(AND($AB157&lt;&gt;$AB156,IFERROR(INDEX(Cadastro!$F$5:$F$167,$AB157),"")=""),"Indeterminado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IFERROR(MATCH($A157&amp;"|"&amp;TEXT(_xlfn.MAXIFS(Cadastro!$E$5:$E$167,Cadastro!$A$5:$A$167,$A157,Cadastro!$E$5:$E$167,"&lt;="&amp;$F157),"yyyymmdd"),Cadastro!$I$5:$I$167,0),"")</f>
        <v>13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IFERROR(INDEX(Cadastro!$C$5:$C$167,$AB158),"NÃO INFORMADO")</f>
        <v>LUB</v>
      </c>
      <c r="D158" s="17" t="str">
        <f>IFERROR(INDEX(Cadastro!$D$5:$D$167,$AB158),"")</f>
        <v>6x1</v>
      </c>
      <c r="E158" s="17" t="str">
        <f>IFERROR(INDEX(Cadastro!$G$5:$G$167,$AB158),"")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$167,$AB158),"")="",IF($L158&gt;0,1,0),IF(IFERROR(INDEX(Cadastro!$F$5:$F$167,$AB158),"")&lt;=IFERROR(INDEX(Parâmetros!$B$39:$B$48,MATCH($E158,Parâmetros!$A$39:$A$48,0)),99),IFERROR(INDEX(Cadastro!$F$5:$F$167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$167,$AB158),"")="",0,IF(IFERROR(INDEX(Cadastro!$F$5:$F$167,$AB158),"")&gt;IFERROR(INDEX(Parâmetros!$B$39:$B$48,MATCH($E158,Parâmetros!$A$39:$A$48,0)),99),IFERROR(INDEX(Cadastro!$F$5:$F$167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registro"),IF(AND($AB158&lt;&gt;$AB157,IFERROR(INDEX(Cadastro!$F$5:$F$167,$AB158),"")=""),"Indeterminado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IFERROR(MATCH($A158&amp;"|"&amp;TEXT(_xlfn.MAXIFS(Cadastro!$E$5:$E$167,Cadastro!$A$5:$A$167,$A158,Cadastro!$E$5:$E$167,"&lt;="&amp;$F158),"yyyymmdd"),Cadastro!$I$5:$I$167,0),"")</f>
        <v>13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IFERROR(INDEX(Cadastro!$C$5:$C$167,$AB159),"NÃO INFORMADO")</f>
        <v>LUB</v>
      </c>
      <c r="D159" s="17" t="str">
        <f>IFERROR(INDEX(Cadastro!$D$5:$D$167,$AB159),"")</f>
        <v>6x1</v>
      </c>
      <c r="E159" s="17" t="str">
        <f>IFERROR(INDEX(Cadastro!$G$5:$G$167,$AB159),"")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$167,$AB159),"")="",IF($L159&gt;0,1,0),IF(IFERROR(INDEX(Cadastro!$F$5:$F$167,$AB159),"")&lt;=IFERROR(INDEX(Parâmetros!$B$39:$B$48,MATCH($E159,Parâmetros!$A$39:$A$48,0)),99),IFERROR(INDEX(Cadastro!$F$5:$F$167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$167,$AB159),"")="",0,IF(IFERROR(INDEX(Cadastro!$F$5:$F$167,$AB159),"")&gt;IFERROR(INDEX(Parâmetros!$B$39:$B$48,MATCH($E159,Parâmetros!$A$39:$A$48,0)),99),IFERROR(INDEX(Cadastro!$F$5:$F$167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registro"),IF(AND($AB159&lt;&gt;$AB158,IFERROR(INDEX(Cadastro!$F$5:$F$167,$AB159),"")=""),"Indeterminado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IFERROR(MATCH($A159&amp;"|"&amp;TEXT(_xlfn.MAXIFS(Cadastro!$E$5:$E$167,Cadastro!$A$5:$A$167,$A159,Cadastro!$E$5:$E$167,"&lt;="&amp;$F159),"yyyymmdd"),Cadastro!$I$5:$I$167,0),"")</f>
        <v>13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IFERROR(INDEX(Cadastro!$C$5:$C$167,$AB160),"NÃO INFORMADO")</f>
        <v>LUB</v>
      </c>
      <c r="D160" s="17" t="str">
        <f>IFERROR(INDEX(Cadastro!$D$5:$D$167,$AB160),"")</f>
        <v>6x1</v>
      </c>
      <c r="E160" s="17" t="str">
        <f>IFERROR(INDEX(Cadastro!$G$5:$G$167,$AB160),"")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$167,$AB160),"")="",IF($L160&gt;0,1,0),IF(IFERROR(INDEX(Cadastro!$F$5:$F$167,$AB160),"")&lt;=IFERROR(INDEX(Parâmetros!$B$39:$B$48,MATCH($E160,Parâmetros!$A$39:$A$48,0)),99),IFERROR(INDEX(Cadastro!$F$5:$F$167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$167,$AB160),"")="",0,IF(IFERROR(INDEX(Cadastro!$F$5:$F$167,$AB160),"")&gt;IFERROR(INDEX(Parâmetros!$B$39:$B$48,MATCH($E160,Parâmetros!$A$39:$A$48,0)),99),IFERROR(INDEX(Cadastro!$F$5:$F$167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registro"),IF(AND($AB160&lt;&gt;$AB159,IFERROR(INDEX(Cadastro!$F$5:$F$167,$AB160),"")=""),"Indeterminado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IFERROR(MATCH($A160&amp;"|"&amp;TEXT(_xlfn.MAXIFS(Cadastro!$E$5:$E$167,Cadastro!$A$5:$A$167,$A160,Cadastro!$E$5:$E$167,"&lt;="&amp;$F160),"yyyymmdd"),Cadastro!$I$5:$I$167,0),"")</f>
        <v>13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IFERROR(INDEX(Cadastro!$C$5:$C$167,$AB161),"NÃO INFORMADO")</f>
        <v>LUB</v>
      </c>
      <c r="D161" s="17" t="str">
        <f>IFERROR(INDEX(Cadastro!$D$5:$D$167,$AB161),"")</f>
        <v>6x1</v>
      </c>
      <c r="E161" s="17" t="str">
        <f>IFERROR(INDEX(Cadastro!$G$5:$G$167,$AB161),"")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$167,$AB161),"")="",IF($L161&gt;0,1,0),IF(IFERROR(INDEX(Cadastro!$F$5:$F$167,$AB161),"")&lt;=IFERROR(INDEX(Parâmetros!$B$39:$B$48,MATCH($E161,Parâmetros!$A$39:$A$48,0)),99),IFERROR(INDEX(Cadastro!$F$5:$F$167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$167,$AB161),"")="",0,IF(IFERROR(INDEX(Cadastro!$F$5:$F$167,$AB161),"")&gt;IFERROR(INDEX(Parâmetros!$B$39:$B$48,MATCH($E161,Parâmetros!$A$39:$A$48,0)),99),IFERROR(INDEX(Cadastro!$F$5:$F$167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registro"),IF(AND($AB161&lt;&gt;$AB160,IFERROR(INDEX(Cadastro!$F$5:$F$167,$AB161),"")=""),"Indeterminado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IFERROR(MATCH($A161&amp;"|"&amp;TEXT(_xlfn.MAXIFS(Cadastro!$E$5:$E$167,Cadastro!$A$5:$A$167,$A161,Cadastro!$E$5:$E$167,"&lt;="&amp;$F161),"yyyymmdd"),Cadastro!$I$5:$I$167,0),"")</f>
        <v>13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IFERROR(INDEX(Cadastro!$C$5:$C$167,$AB162),"NÃO INFORMADO")</f>
        <v>LUB</v>
      </c>
      <c r="D162" s="17" t="str">
        <f>IFERROR(INDEX(Cadastro!$D$5:$D$167,$AB162),"")</f>
        <v>6x1</v>
      </c>
      <c r="E162" s="17" t="str">
        <f>IFERROR(INDEX(Cadastro!$G$5:$G$167,$AB162),"")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$167,$AB162),"")="",IF($L162&gt;0,1,0),IF(IFERROR(INDEX(Cadastro!$F$5:$F$167,$AB162),"")&lt;=IFERROR(INDEX(Parâmetros!$B$39:$B$48,MATCH($E162,Parâmetros!$A$39:$A$48,0)),99),IFERROR(INDEX(Cadastro!$F$5:$F$167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$167,$AB162),"")="",0,IF(IFERROR(INDEX(Cadastro!$F$5:$F$167,$AB162),"")&gt;IFERROR(INDEX(Parâmetros!$B$39:$B$48,MATCH($E162,Parâmetros!$A$39:$A$48,0)),99),IFERROR(INDEX(Cadastro!$F$5:$F$167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registro"),IF(AND($AB162&lt;&gt;$AB161,IFERROR(INDEX(Cadastro!$F$5:$F$167,$AB162),"")=""),"Indeterminado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IFERROR(MATCH($A162&amp;"|"&amp;TEXT(_xlfn.MAXIFS(Cadastro!$E$5:$E$167,Cadastro!$A$5:$A$167,$A162,Cadastro!$E$5:$E$167,"&lt;="&amp;$F162),"yyyymmdd"),Cadastro!$I$5:$I$167,0),"")</f>
        <v>13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IFERROR(INDEX(Cadastro!$C$5:$C$167,$AB163),"NÃO INFORMADO")</f>
        <v>LUB</v>
      </c>
      <c r="D163" s="17" t="str">
        <f>IFERROR(INDEX(Cadastro!$D$5:$D$167,$AB163),"")</f>
        <v>6x1</v>
      </c>
      <c r="E163" s="17" t="str">
        <f>IFERROR(INDEX(Cadastro!$G$5:$G$167,$AB163),"")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$167,$AB163),"")="",IF($L163&gt;0,1,0),IF(IFERROR(INDEX(Cadastro!$F$5:$F$167,$AB163),"")&lt;=IFERROR(INDEX(Parâmetros!$B$39:$B$48,MATCH($E163,Parâmetros!$A$39:$A$48,0)),99),IFERROR(INDEX(Cadastro!$F$5:$F$167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$167,$AB163),"")="",0,IF(IFERROR(INDEX(Cadastro!$F$5:$F$167,$AB163),"")&gt;IFERROR(INDEX(Parâmetros!$B$39:$B$48,MATCH($E163,Parâmetros!$A$39:$A$48,0)),99),IFERROR(INDEX(Cadastro!$F$5:$F$167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registro"),IF(AND($AB163&lt;&gt;$AB162,IFERROR(INDEX(Cadastro!$F$5:$F$167,$AB163),"")=""),"Indeterminado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IFERROR(MATCH($A163&amp;"|"&amp;TEXT(_xlfn.MAXIFS(Cadastro!$E$5:$E$167,Cadastro!$A$5:$A$167,$A163,Cadastro!$E$5:$E$167,"&lt;="&amp;$F163),"yyyymmdd"),Cadastro!$I$5:$I$167,0),"")</f>
        <v>13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IFERROR(INDEX(Cadastro!$C$5:$C$167,$AB164),"NÃO INFORMADO")</f>
        <v>LUB</v>
      </c>
      <c r="D164" s="17" t="str">
        <f>IFERROR(INDEX(Cadastro!$D$5:$D$167,$AB164),"")</f>
        <v>6x1</v>
      </c>
      <c r="E164" s="17" t="str">
        <f>IFERROR(INDEX(Cadastro!$G$5:$G$167,$AB164),"")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$167,$AB164),"")="",IF($L164&gt;0,1,0),IF(IFERROR(INDEX(Cadastro!$F$5:$F$167,$AB164),"")&lt;=IFERROR(INDEX(Parâmetros!$B$39:$B$48,MATCH($E164,Parâmetros!$A$39:$A$48,0)),99),IFERROR(INDEX(Cadastro!$F$5:$F$167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$167,$AB164),"")="",0,IF(IFERROR(INDEX(Cadastro!$F$5:$F$167,$AB164),"")&gt;IFERROR(INDEX(Parâmetros!$B$39:$B$48,MATCH($E164,Parâmetros!$A$39:$A$48,0)),99),IFERROR(INDEX(Cadastro!$F$5:$F$167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registro"),IF(AND($AB164&lt;&gt;$AB163,IFERROR(INDEX(Cadastro!$F$5:$F$167,$AB164),"")=""),"Indeterminado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IFERROR(MATCH($A164&amp;"|"&amp;TEXT(_xlfn.MAXIFS(Cadastro!$E$5:$E$167,Cadastro!$A$5:$A$167,$A164,Cadastro!$E$5:$E$167,"&lt;="&amp;$F164),"yyyymmdd"),Cadastro!$I$5:$I$167,0),"")</f>
        <v>13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IFERROR(INDEX(Cadastro!$C$5:$C$167,$AB165),"NÃO INFORMADO")</f>
        <v>LUB</v>
      </c>
      <c r="D165" s="17" t="str">
        <f>IFERROR(INDEX(Cadastro!$D$5:$D$167,$AB165),"")</f>
        <v>6x1</v>
      </c>
      <c r="E165" s="17" t="str">
        <f>IFERROR(INDEX(Cadastro!$G$5:$G$167,$AB165),"")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$167,$AB165),"")="",IF($L165&gt;0,1,0),IF(IFERROR(INDEX(Cadastro!$F$5:$F$167,$AB165),"")&lt;=IFERROR(INDEX(Parâmetros!$B$39:$B$48,MATCH($E165,Parâmetros!$A$39:$A$48,0)),99),IFERROR(INDEX(Cadastro!$F$5:$F$167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$167,$AB165),"")="",0,IF(IFERROR(INDEX(Cadastro!$F$5:$F$167,$AB165),"")&gt;IFERROR(INDEX(Parâmetros!$B$39:$B$48,MATCH($E165,Parâmetros!$A$39:$A$48,0)),99),IFERROR(INDEX(Cadastro!$F$5:$F$167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registro"),IF(AND($AB165&lt;&gt;$AB164,IFERROR(INDEX(Cadastro!$F$5:$F$167,$AB165),"")=""),"Indeterminado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IFERROR(MATCH($A165&amp;"|"&amp;TEXT(_xlfn.MAXIFS(Cadastro!$E$5:$E$167,Cadastro!$A$5:$A$167,$A165,Cadastro!$E$5:$E$167,"&lt;="&amp;$F165),"yyyymmdd"),Cadastro!$I$5:$I$167,0),"")</f>
        <v>13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IFERROR(INDEX(Cadastro!$C$5:$C$167,$AB166),"NÃO INFORMADO")</f>
        <v>LUB</v>
      </c>
      <c r="D166" s="17" t="str">
        <f>IFERROR(INDEX(Cadastro!$D$5:$D$167,$AB166),"")</f>
        <v>6x1</v>
      </c>
      <c r="E166" s="17" t="str">
        <f>IFERROR(INDEX(Cadastro!$G$5:$G$167,$AB166),"")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$167,$AB166),"")="",IF($L166&gt;0,1,0),IF(IFERROR(INDEX(Cadastro!$F$5:$F$167,$AB166),"")&lt;=IFERROR(INDEX(Parâmetros!$B$39:$B$48,MATCH($E166,Parâmetros!$A$39:$A$48,0)),99),IFERROR(INDEX(Cadastro!$F$5:$F$167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$167,$AB166),"")="",0,IF(IFERROR(INDEX(Cadastro!$F$5:$F$167,$AB166),"")&gt;IFERROR(INDEX(Parâmetros!$B$39:$B$48,MATCH($E166,Parâmetros!$A$39:$A$48,0)),99),IFERROR(INDEX(Cadastro!$F$5:$F$167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registro"),IF(AND($AB166&lt;&gt;$AB165,IFERROR(INDEX(Cadastro!$F$5:$F$167,$AB166),"")=""),"Indeterminado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IFERROR(MATCH($A166&amp;"|"&amp;TEXT(_xlfn.MAXIFS(Cadastro!$E$5:$E$167,Cadastro!$A$5:$A$167,$A166,Cadastro!$E$5:$E$167,"&lt;="&amp;$F166),"yyyymmdd"),Cadastro!$I$5:$I$167,0),"")</f>
        <v>13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IFERROR(INDEX(Cadastro!$C$5:$C$167,$AB167),"NÃO INFORMADO")</f>
        <v>LUB</v>
      </c>
      <c r="D167" s="17" t="str">
        <f>IFERROR(INDEX(Cadastro!$D$5:$D$167,$AB167),"")</f>
        <v>6x1</v>
      </c>
      <c r="E167" s="17" t="str">
        <f>IFERROR(INDEX(Cadastro!$G$5:$G$167,$AB167),"")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$167,$AB167),"")="",IF($L167&gt;0,1,0),IF(IFERROR(INDEX(Cadastro!$F$5:$F$167,$AB167),"")&lt;=IFERROR(INDEX(Parâmetros!$B$39:$B$48,MATCH($E167,Parâmetros!$A$39:$A$48,0)),99),IFERROR(INDEX(Cadastro!$F$5:$F$167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$167,$AB167),"")="",0,IF(IFERROR(INDEX(Cadastro!$F$5:$F$167,$AB167),"")&gt;IFERROR(INDEX(Parâmetros!$B$39:$B$48,MATCH($E167,Parâmetros!$A$39:$A$48,0)),99),IFERROR(INDEX(Cadastro!$F$5:$F$167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registro"),IF(AND($AB167&lt;&gt;$AB166,IFERROR(INDEX(Cadastro!$F$5:$F$167,$AB167),"")=""),"Indeterminado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IFERROR(MATCH($A167&amp;"|"&amp;TEXT(_xlfn.MAXIFS(Cadastro!$E$5:$E$167,Cadastro!$A$5:$A$167,$A167,Cadastro!$E$5:$E$167,"&lt;="&amp;$F167),"yyyymmdd"),Cadastro!$I$5:$I$167,0),"")</f>
        <v>13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IFERROR(INDEX(Cadastro!$C$5:$C$167,$AB168),"NÃO INFORMADO")</f>
        <v>LUB</v>
      </c>
      <c r="D168" s="17" t="str">
        <f>IFERROR(INDEX(Cadastro!$D$5:$D$167,$AB168),"")</f>
        <v>6x1</v>
      </c>
      <c r="E168" s="17" t="str">
        <f>IFERROR(INDEX(Cadastro!$G$5:$G$167,$AB168),"")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$167,$AB168),"")="",IF($L168&gt;0,1,0),IF(IFERROR(INDEX(Cadastro!$F$5:$F$167,$AB168),"")&lt;=IFERROR(INDEX(Parâmetros!$B$39:$B$48,MATCH($E168,Parâmetros!$A$39:$A$48,0)),99),IFERROR(INDEX(Cadastro!$F$5:$F$167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$167,$AB168),"")="",0,IF(IFERROR(INDEX(Cadastro!$F$5:$F$167,$AB168),"")&gt;IFERROR(INDEX(Parâmetros!$B$39:$B$48,MATCH($E168,Parâmetros!$A$39:$A$48,0)),99),IFERROR(INDEX(Cadastro!$F$5:$F$167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registro"),IF(AND($AB168&lt;&gt;$AB167,IFERROR(INDEX(Cadastro!$F$5:$F$167,$AB168),"")=""),"Indeterminado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IFERROR(MATCH($A168&amp;"|"&amp;TEXT(_xlfn.MAXIFS(Cadastro!$E$5:$E$167,Cadastro!$A$5:$A$167,$A168,Cadastro!$E$5:$E$167,"&lt;="&amp;$F168),"yyyymmdd"),Cadastro!$I$5:$I$167,0),"")</f>
        <v>13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IFERROR(INDEX(Cadastro!$C$5:$C$167,$AB169),"NÃO INFORMADO")</f>
        <v>LUB</v>
      </c>
      <c r="D169" s="17" t="str">
        <f>IFERROR(INDEX(Cadastro!$D$5:$D$167,$AB169),"")</f>
        <v>6x1</v>
      </c>
      <c r="E169" s="17" t="str">
        <f>IFERROR(INDEX(Cadastro!$G$5:$G$167,$AB169),"")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$167,$AB169),"")="",IF($L169&gt;0,1,0),IF(IFERROR(INDEX(Cadastro!$F$5:$F$167,$AB169),"")&lt;=IFERROR(INDEX(Parâmetros!$B$39:$B$48,MATCH($E169,Parâmetros!$A$39:$A$48,0)),99),IFERROR(INDEX(Cadastro!$F$5:$F$167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$167,$AB169),"")="",0,IF(IFERROR(INDEX(Cadastro!$F$5:$F$167,$AB169),"")&gt;IFERROR(INDEX(Parâmetros!$B$39:$B$48,MATCH($E169,Parâmetros!$A$39:$A$48,0)),99),IFERROR(INDEX(Cadastro!$F$5:$F$167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registro"),IF(AND($AB169&lt;&gt;$AB168,IFERROR(INDEX(Cadastro!$F$5:$F$167,$AB169),"")=""),"Indeterminado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IFERROR(MATCH($A169&amp;"|"&amp;TEXT(_xlfn.MAXIFS(Cadastro!$E$5:$E$167,Cadastro!$A$5:$A$167,$A169,Cadastro!$E$5:$E$167,"&lt;="&amp;$F169),"yyyymmdd"),Cadastro!$I$5:$I$167,0),"")</f>
        <v>13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IFERROR(INDEX(Cadastro!$C$5:$C$167,$AB170),"NÃO INFORMADO")</f>
        <v>PED</v>
      </c>
      <c r="D170" s="17" t="str">
        <f>IFERROR(INDEX(Cadastro!$D$5:$D$167,$AB170),"")</f>
        <v>6x1</v>
      </c>
      <c r="E170" s="17" t="str">
        <f>IFERROR(INDEX(Cadastro!$G$5:$G$167,$AB170),"")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$167,$AB170),"")="",IF($L170&gt;0,1,0),IF(IFERROR(INDEX(Cadastro!$F$5:$F$167,$AB170),"")&lt;=IFERROR(INDEX(Parâmetros!$B$39:$B$48,MATCH($E170,Parâmetros!$A$39:$A$48,0)),99),IFERROR(INDEX(Cadastro!$F$5:$F$167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$167,$AB170),"")="",0,IF(IFERROR(INDEX(Cadastro!$F$5:$F$167,$AB170),"")&gt;IFERROR(INDEX(Parâmetros!$B$39:$B$48,MATCH($E170,Parâmetros!$A$39:$A$48,0)),99),IFERROR(INDEX(Cadastro!$F$5:$F$167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registro"),IF(AND($AB170&lt;&gt;$AB169,IFERROR(INDEX(Cadastro!$F$5:$F$167,$AB170),"")=""),"Indeterminado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IFERROR(MATCH($A170&amp;"|"&amp;TEXT(_xlfn.MAXIFS(Cadastro!$E$5:$E$167,Cadastro!$A$5:$A$167,$A170,Cadastro!$E$5:$E$167,"&lt;="&amp;$F170),"yyyymmdd"),Cadastro!$I$5:$I$167,0),"")</f>
        <v>14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IFERROR(INDEX(Cadastro!$C$5:$C$167,$AB171),"NÃO INFORMADO")</f>
        <v>PED</v>
      </c>
      <c r="D171" s="17" t="str">
        <f>IFERROR(INDEX(Cadastro!$D$5:$D$167,$AB171),"")</f>
        <v>6x1</v>
      </c>
      <c r="E171" s="17" t="str">
        <f>IFERROR(INDEX(Cadastro!$G$5:$G$167,$AB171),"")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$167,$AB171),"")="",IF($L171&gt;0,1,0),IF(IFERROR(INDEX(Cadastro!$F$5:$F$167,$AB171),"")&lt;=IFERROR(INDEX(Parâmetros!$B$39:$B$48,MATCH($E171,Parâmetros!$A$39:$A$48,0)),99),IFERROR(INDEX(Cadastro!$F$5:$F$167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$167,$AB171),"")="",0,IF(IFERROR(INDEX(Cadastro!$F$5:$F$167,$AB171),"")&gt;IFERROR(INDEX(Parâmetros!$B$39:$B$48,MATCH($E171,Parâmetros!$A$39:$A$48,0)),99),IFERROR(INDEX(Cadastro!$F$5:$F$167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registro"),IF(AND($AB171&lt;&gt;$AB170,IFERROR(INDEX(Cadastro!$F$5:$F$167,$AB171),"")=""),"Indeterminado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IFERROR(MATCH($A171&amp;"|"&amp;TEXT(_xlfn.MAXIFS(Cadastro!$E$5:$E$167,Cadastro!$A$5:$A$167,$A171,Cadastro!$E$5:$E$167,"&lt;="&amp;$F171),"yyyymmdd"),Cadastro!$I$5:$I$167,0),"")</f>
        <v>14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IFERROR(INDEX(Cadastro!$C$5:$C$167,$AB172),"NÃO INFORMADO")</f>
        <v>PED</v>
      </c>
      <c r="D172" s="17" t="str">
        <f>IFERROR(INDEX(Cadastro!$D$5:$D$167,$AB172),"")</f>
        <v>6x1</v>
      </c>
      <c r="E172" s="17" t="str">
        <f>IFERROR(INDEX(Cadastro!$G$5:$G$167,$AB172),"")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$167,$AB172),"")="",IF($L172&gt;0,1,0),IF(IFERROR(INDEX(Cadastro!$F$5:$F$167,$AB172),"")&lt;=IFERROR(INDEX(Parâmetros!$B$39:$B$48,MATCH($E172,Parâmetros!$A$39:$A$48,0)),99),IFERROR(INDEX(Cadastro!$F$5:$F$167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$167,$AB172),"")="",0,IF(IFERROR(INDEX(Cadastro!$F$5:$F$167,$AB172),"")&gt;IFERROR(INDEX(Parâmetros!$B$39:$B$48,MATCH($E172,Parâmetros!$A$39:$A$48,0)),99),IFERROR(INDEX(Cadastro!$F$5:$F$167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registro"),IF(AND($AB172&lt;&gt;$AB171,IFERROR(INDEX(Cadastro!$F$5:$F$167,$AB172),"")=""),"Indeterminado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IFERROR(MATCH($A172&amp;"|"&amp;TEXT(_xlfn.MAXIFS(Cadastro!$E$5:$E$167,Cadastro!$A$5:$A$167,$A172,Cadastro!$E$5:$E$167,"&lt;="&amp;$F172),"yyyymmdd"),Cadastro!$I$5:$I$167,0),"")</f>
        <v>14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IFERROR(INDEX(Cadastro!$C$5:$C$167,$AB173),"NÃO INFORMADO")</f>
        <v>PED</v>
      </c>
      <c r="D173" s="17" t="str">
        <f>IFERROR(INDEX(Cadastro!$D$5:$D$167,$AB173),"")</f>
        <v>6x1</v>
      </c>
      <c r="E173" s="17" t="str">
        <f>IFERROR(INDEX(Cadastro!$G$5:$G$167,$AB173),"")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$167,$AB173),"")="",IF($L173&gt;0,1,0),IF(IFERROR(INDEX(Cadastro!$F$5:$F$167,$AB173),"")&lt;=IFERROR(INDEX(Parâmetros!$B$39:$B$48,MATCH($E173,Parâmetros!$A$39:$A$48,0)),99),IFERROR(INDEX(Cadastro!$F$5:$F$167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$167,$AB173),"")="",0,IF(IFERROR(INDEX(Cadastro!$F$5:$F$167,$AB173),"")&gt;IFERROR(INDEX(Parâmetros!$B$39:$B$48,MATCH($E173,Parâmetros!$A$39:$A$48,0)),99),IFERROR(INDEX(Cadastro!$F$5:$F$167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registro"),IF(AND($AB173&lt;&gt;$AB172,IFERROR(INDEX(Cadastro!$F$5:$F$167,$AB173),"")=""),"Indeterminado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IFERROR(MATCH($A173&amp;"|"&amp;TEXT(_xlfn.MAXIFS(Cadastro!$E$5:$E$167,Cadastro!$A$5:$A$167,$A173,Cadastro!$E$5:$E$167,"&lt;="&amp;$F173),"yyyymmdd"),Cadastro!$I$5:$I$167,0),"")</f>
        <v>14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IFERROR(INDEX(Cadastro!$C$5:$C$167,$AB174),"NÃO INFORMADO")</f>
        <v>PED</v>
      </c>
      <c r="D174" s="17" t="str">
        <f>IFERROR(INDEX(Cadastro!$D$5:$D$167,$AB174),"")</f>
        <v>6x1</v>
      </c>
      <c r="E174" s="17" t="str">
        <f>IFERROR(INDEX(Cadastro!$G$5:$G$167,$AB174),"")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$167,$AB174),"")="",IF($L174&gt;0,1,0),IF(IFERROR(INDEX(Cadastro!$F$5:$F$167,$AB174),"")&lt;=IFERROR(INDEX(Parâmetros!$B$39:$B$48,MATCH($E174,Parâmetros!$A$39:$A$48,0)),99),IFERROR(INDEX(Cadastro!$F$5:$F$167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$167,$AB174),"")="",0,IF(IFERROR(INDEX(Cadastro!$F$5:$F$167,$AB174),"")&gt;IFERROR(INDEX(Parâmetros!$B$39:$B$48,MATCH($E174,Parâmetros!$A$39:$A$48,0)),99),IFERROR(INDEX(Cadastro!$F$5:$F$167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registro"),IF(AND($AB174&lt;&gt;$AB173,IFERROR(INDEX(Cadastro!$F$5:$F$167,$AB174),"")=""),"Indeterminado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IFERROR(MATCH($A174&amp;"|"&amp;TEXT(_xlfn.MAXIFS(Cadastro!$E$5:$E$167,Cadastro!$A$5:$A$167,$A174,Cadastro!$E$5:$E$167,"&lt;="&amp;$F174),"yyyymmdd"),Cadastro!$I$5:$I$167,0),"")</f>
        <v>14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IFERROR(INDEX(Cadastro!$C$5:$C$167,$AB175),"NÃO INFORMADO")</f>
        <v>PED</v>
      </c>
      <c r="D175" s="17" t="str">
        <f>IFERROR(INDEX(Cadastro!$D$5:$D$167,$AB175),"")</f>
        <v>6x1</v>
      </c>
      <c r="E175" s="17" t="str">
        <f>IFERROR(INDEX(Cadastro!$G$5:$G$167,$AB175),"")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$167,$AB175),"")="",IF($L175&gt;0,1,0),IF(IFERROR(INDEX(Cadastro!$F$5:$F$167,$AB175),"")&lt;=IFERROR(INDEX(Parâmetros!$B$39:$B$48,MATCH($E175,Parâmetros!$A$39:$A$48,0)),99),IFERROR(INDEX(Cadastro!$F$5:$F$167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$167,$AB175),"")="",0,IF(IFERROR(INDEX(Cadastro!$F$5:$F$167,$AB175),"")&gt;IFERROR(INDEX(Parâmetros!$B$39:$B$48,MATCH($E175,Parâmetros!$A$39:$A$48,0)),99),IFERROR(INDEX(Cadastro!$F$5:$F$167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registro"),IF(AND($AB175&lt;&gt;$AB174,IFERROR(INDEX(Cadastro!$F$5:$F$167,$AB175),"")=""),"Indeterminado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IFERROR(MATCH($A175&amp;"|"&amp;TEXT(_xlfn.MAXIFS(Cadastro!$E$5:$E$167,Cadastro!$A$5:$A$167,$A175,Cadastro!$E$5:$E$167,"&lt;="&amp;$F175),"yyyymmdd"),Cadastro!$I$5:$I$167,0),"")</f>
        <v>14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IFERROR(INDEX(Cadastro!$C$5:$C$167,$AB176),"NÃO INFORMADO")</f>
        <v>PED</v>
      </c>
      <c r="D176" s="17" t="str">
        <f>IFERROR(INDEX(Cadastro!$D$5:$D$167,$AB176),"")</f>
        <v>6x1</v>
      </c>
      <c r="E176" s="17" t="str">
        <f>IFERROR(INDEX(Cadastro!$G$5:$G$167,$AB176),"")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$167,$AB176),"")="",IF($L176&gt;0,1,0),IF(IFERROR(INDEX(Cadastro!$F$5:$F$167,$AB176),"")&lt;=IFERROR(INDEX(Parâmetros!$B$39:$B$48,MATCH($E176,Parâmetros!$A$39:$A$48,0)),99),IFERROR(INDEX(Cadastro!$F$5:$F$167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$167,$AB176),"")="",0,IF(IFERROR(INDEX(Cadastro!$F$5:$F$167,$AB176),"")&gt;IFERROR(INDEX(Parâmetros!$B$39:$B$48,MATCH($E176,Parâmetros!$A$39:$A$48,0)),99),IFERROR(INDEX(Cadastro!$F$5:$F$167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registro"),IF(AND($AB176&lt;&gt;$AB175,IFERROR(INDEX(Cadastro!$F$5:$F$167,$AB176),"")=""),"Indeterminado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2</v>
      </c>
      <c r="AB176" s="31">
        <f>IFERROR(MATCH($A176&amp;"|"&amp;TEXT(_xlfn.MAXIFS(Cadastro!$E$5:$E$167,Cadastro!$A$5:$A$167,$A176,Cadastro!$E$5:$E$167,"&lt;="&amp;$F176),"yyyymmdd"),Cadastro!$I$5:$I$167,0),"")</f>
        <v>14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IFERROR(INDEX(Cadastro!$C$5:$C$167,$AB177),"NÃO INFORMADO")</f>
        <v>PED</v>
      </c>
      <c r="D177" s="17" t="str">
        <f>IFERROR(INDEX(Cadastro!$D$5:$D$167,$AB177),"")</f>
        <v>6x1</v>
      </c>
      <c r="E177" s="17" t="str">
        <f>IFERROR(INDEX(Cadastro!$G$5:$G$167,$AB177),"")</f>
        <v>6x1</v>
      </c>
      <c r="F177" s="29">
        <v>46307</v>
      </c>
      <c r="G177" s="32" t="str">
        <f t="shared" si="12"/>
        <v>seg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6x1</v>
      </c>
      <c r="L177" s="30">
        <f>SUMIFS(Dados!$E:$E,Dados!$A:$A,$A177,Dados!$S:$S,$F177)</f>
        <v>0</v>
      </c>
      <c r="M177" s="30">
        <f>IFERROR(INDEX(Parâmetros!$E$6:$E$11,MATCH($K177,Parâmetros!$A$6:$A$11,0)),"")</f>
        <v>8.8000000000000007</v>
      </c>
      <c r="N177" s="33">
        <f t="shared" si="13"/>
        <v>0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Não</v>
      </c>
      <c r="R177" s="32" t="str">
        <f t="shared" si="15"/>
        <v/>
      </c>
      <c r="S177" s="30" t="str">
        <f t="shared" si="16"/>
        <v/>
      </c>
      <c r="T177" s="32" t="str">
        <f>IF($Q177&lt;&gt;"Sim","",IF($N177&gt;Parâmetros!$E$15,"Sim","Não"))</f>
        <v/>
      </c>
      <c r="U177" s="17" t="str">
        <f t="shared" si="17"/>
        <v>Falta de registro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útil da escala 6x1</v>
      </c>
      <c r="W177" s="34" t="str">
        <f>IF(OR(OR($D177="6x1",$D177="FF 6x1"),$D177="5x2"),"",IF($AB177&lt;&gt;$AB176,IF(IFERROR(INDEX(Cadastro!$F$5:$F$167,$AB177),"")="",IF($L177&gt;0,1,0),IF(IFERROR(INDEX(Cadastro!$F$5:$F$167,$AB177),"")&lt;=IFERROR(INDEX(Parâmetros!$B$39:$B$48,MATCH($E177,Parâmetros!$A$39:$A$48,0)),99),IFERROR(INDEX(Cadastro!$F$5:$F$167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/>
      </c>
      <c r="X177" s="34" t="str">
        <f>IF(OR(OR($D177="6x1",$D177="FF 6x1"),$D177="5x2"),"",IF($AB177&lt;&gt;$AB176,IF(IFERROR(INDEX(Cadastro!$F$5:$F$167,$AB177),"")="",0,IF(IFERROR(INDEX(Cadastro!$F$5:$F$167,$AB177),"")&gt;IFERROR(INDEX(Parâmetros!$B$39:$B$48,MATCH($E177,Parâmetros!$A$39:$A$48,0)),99),IFERROR(INDEX(Cadastro!$F$5:$F$167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/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registro"),IF(AND($AB177&lt;&gt;$AB176,IFERROR(INDEX(Cadastro!$F$5:$F$167,$AB177),"")=""),"Indeterminado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2</v>
      </c>
      <c r="AA177" s="34">
        <f>IF(OR($L177&gt;0,$F177&gt;Parâmetros!$E$14),0,IF(OR($A177&lt;&gt;$A178,$F178&gt;Parâmetros!$E$14),1,N($AA178)+1))</f>
        <v>1</v>
      </c>
      <c r="AB177" s="31">
        <f>IFERROR(MATCH($A177&amp;"|"&amp;TEXT(_xlfn.MAXIFS(Cadastro!$E$5:$E$167,Cadastro!$A$5:$A$167,$A177,Cadastro!$E$5:$E$167,"&lt;="&amp;$F177),"yyyymmdd"),Cadastro!$I$5:$I$167,0),"")</f>
        <v>14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IFERROR(INDEX(Cadastro!$C$5:$C$167,$AB178),"NÃO INFORMADO")</f>
        <v>PED</v>
      </c>
      <c r="D178" s="17" t="str">
        <f>IFERROR(INDEX(Cadastro!$D$5:$D$167,$AB178),"")</f>
        <v>6x1</v>
      </c>
      <c r="E178" s="17" t="str">
        <f>IFERROR(INDEX(Cadastro!$G$5:$G$167,$AB178),"")</f>
        <v>6x1</v>
      </c>
      <c r="F178" s="29">
        <v>46308</v>
      </c>
      <c r="G178" s="32" t="str">
        <f t="shared" si="12"/>
        <v>ter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0</v>
      </c>
      <c r="M178" s="30">
        <f>IFERROR(INDEX(Parâmetros!$E$6:$E$11,MATCH($K178,Parâmetros!$A$6:$A$11,0)),"")</f>
        <v>8.8000000000000007</v>
      </c>
      <c r="N178" s="33">
        <f t="shared" si="13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14"/>
        <v/>
      </c>
      <c r="R178" s="32" t="str">
        <f t="shared" si="15"/>
        <v/>
      </c>
      <c r="S178" s="30" t="str">
        <f t="shared" si="16"/>
        <v/>
      </c>
      <c r="T178" s="32" t="str">
        <f>IF($Q178&lt;&gt;"Sim","",IF($N178&gt;Parâmetros!$E$15,"Sim","Não"))</f>
        <v/>
      </c>
      <c r="U178" s="17" t="str">
        <f t="shared" si="17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útil da escala 6x1</v>
      </c>
      <c r="W178" s="34" t="str">
        <f>IF(OR(OR($D178="6x1",$D178="FF 6x1"),$D178="5x2"),"",IF($AB178&lt;&gt;$AB177,IF(IFERROR(INDEX(Cadastro!$F$5:$F$167,$AB178),"")="",IF($L178&gt;0,1,0),IF(IFERROR(INDEX(Cadastro!$F$5:$F$167,$AB178),"")&lt;=IFERROR(INDEX(Parâmetros!$B$39:$B$48,MATCH($E178,Parâmetros!$A$39:$A$48,0)),99),IFERROR(INDEX(Cadastro!$F$5:$F$167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$167,$AB178),"")="",0,IF(IFERROR(INDEX(Cadastro!$F$5:$F$167,$AB178),"")&gt;IFERROR(INDEX(Parâmetros!$B$39:$B$48,MATCH($E178,Parâmetros!$A$39:$A$48,0)),99),IFERROR(INDEX(Cadastro!$F$5:$F$167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registro"),IF(AND($AB178&lt;&gt;$AB177,IFERROR(INDEX(Cadastro!$F$5:$F$167,$AB178),"")=""),"Indeterminado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IFERROR(MATCH($A178&amp;"|"&amp;TEXT(_xlfn.MAXIFS(Cadastro!$E$5:$E$167,Cadastro!$A$5:$A$167,$A178,Cadastro!$E$5:$E$167,"&lt;="&amp;$F178),"yyyymmdd"),Cadastro!$I$5:$I$167,0),"")</f>
        <v>14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IFERROR(INDEX(Cadastro!$C$5:$C$167,$AB179),"NÃO INFORMADO")</f>
        <v>PED</v>
      </c>
      <c r="D179" s="17" t="str">
        <f>IFERROR(INDEX(Cadastro!$D$5:$D$167,$AB179),"")</f>
        <v>6x1</v>
      </c>
      <c r="E179" s="17" t="str">
        <f>IFERROR(INDEX(Cadastro!$G$5:$G$167,$AB179),"")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$167,$AB179),"")="",IF($L179&gt;0,1,0),IF(IFERROR(INDEX(Cadastro!$F$5:$F$167,$AB179),"")&lt;=IFERROR(INDEX(Parâmetros!$B$39:$B$48,MATCH($E179,Parâmetros!$A$39:$A$48,0)),99),IFERROR(INDEX(Cadastro!$F$5:$F$167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$167,$AB179),"")="",0,IF(IFERROR(INDEX(Cadastro!$F$5:$F$167,$AB179),"")&gt;IFERROR(INDEX(Parâmetros!$B$39:$B$48,MATCH($E179,Parâmetros!$A$39:$A$48,0)),99),IFERROR(INDEX(Cadastro!$F$5:$F$167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registro"),IF(AND($AB179&lt;&gt;$AB178,IFERROR(INDEX(Cadastro!$F$5:$F$167,$AB179),"")=""),"Indeterminado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IFERROR(MATCH($A179&amp;"|"&amp;TEXT(_xlfn.MAXIFS(Cadastro!$E$5:$E$167,Cadastro!$A$5:$A$167,$A179,Cadastro!$E$5:$E$167,"&lt;="&amp;$F179),"yyyymmdd"),Cadastro!$I$5:$I$167,0),"")</f>
        <v>14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IFERROR(INDEX(Cadastro!$C$5:$C$167,$AB180),"NÃO INFORMADO")</f>
        <v>PED</v>
      </c>
      <c r="D180" s="17" t="str">
        <f>IFERROR(INDEX(Cadastro!$D$5:$D$167,$AB180),"")</f>
        <v>6x1</v>
      </c>
      <c r="E180" s="17" t="str">
        <f>IFERROR(INDEX(Cadastro!$G$5:$G$167,$AB180),"")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$167,$AB180),"")="",IF($L180&gt;0,1,0),IF(IFERROR(INDEX(Cadastro!$F$5:$F$167,$AB180),"")&lt;=IFERROR(INDEX(Parâmetros!$B$39:$B$48,MATCH($E180,Parâmetros!$A$39:$A$48,0)),99),IFERROR(INDEX(Cadastro!$F$5:$F$167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$167,$AB180),"")="",0,IF(IFERROR(INDEX(Cadastro!$F$5:$F$167,$AB180),"")&gt;IFERROR(INDEX(Parâmetros!$B$39:$B$48,MATCH($E180,Parâmetros!$A$39:$A$48,0)),99),IFERROR(INDEX(Cadastro!$F$5:$F$167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registro"),IF(AND($AB180&lt;&gt;$AB179,IFERROR(INDEX(Cadastro!$F$5:$F$167,$AB180),"")=""),"Indeterminado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IFERROR(MATCH($A180&amp;"|"&amp;TEXT(_xlfn.MAXIFS(Cadastro!$E$5:$E$167,Cadastro!$A$5:$A$167,$A180,Cadastro!$E$5:$E$167,"&lt;="&amp;$F180),"yyyymmdd"),Cadastro!$I$5:$I$167,0),"")</f>
        <v>14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IFERROR(INDEX(Cadastro!$C$5:$C$167,$AB181),"NÃO INFORMADO")</f>
        <v>PED</v>
      </c>
      <c r="D181" s="17" t="str">
        <f>IFERROR(INDEX(Cadastro!$D$5:$D$167,$AB181),"")</f>
        <v>6x1</v>
      </c>
      <c r="E181" s="17" t="str">
        <f>IFERROR(INDEX(Cadastro!$G$5:$G$167,$AB181),"")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$167,$AB181),"")="",IF($L181&gt;0,1,0),IF(IFERROR(INDEX(Cadastro!$F$5:$F$167,$AB181),"")&lt;=IFERROR(INDEX(Parâmetros!$B$39:$B$48,MATCH($E181,Parâmetros!$A$39:$A$48,0)),99),IFERROR(INDEX(Cadastro!$F$5:$F$167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$167,$AB181),"")="",0,IF(IFERROR(INDEX(Cadastro!$F$5:$F$167,$AB181),"")&gt;IFERROR(INDEX(Parâmetros!$B$39:$B$48,MATCH($E181,Parâmetros!$A$39:$A$48,0)),99),IFERROR(INDEX(Cadastro!$F$5:$F$167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registro"),IF(AND($AB181&lt;&gt;$AB180,IFERROR(INDEX(Cadastro!$F$5:$F$167,$AB181),"")=""),"Indeterminado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IFERROR(MATCH($A181&amp;"|"&amp;TEXT(_xlfn.MAXIFS(Cadastro!$E$5:$E$167,Cadastro!$A$5:$A$167,$A181,Cadastro!$E$5:$E$167,"&lt;="&amp;$F181),"yyyymmdd"),Cadastro!$I$5:$I$167,0),"")</f>
        <v>14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IFERROR(INDEX(Cadastro!$C$5:$C$167,$AB182),"NÃO INFORMADO")</f>
        <v>PED</v>
      </c>
      <c r="D182" s="17" t="str">
        <f>IFERROR(INDEX(Cadastro!$D$5:$D$167,$AB182),"")</f>
        <v>6x1</v>
      </c>
      <c r="E182" s="17" t="str">
        <f>IFERROR(INDEX(Cadastro!$G$5:$G$167,$AB182),"")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$167,$AB182),"")="",IF($L182&gt;0,1,0),IF(IFERROR(INDEX(Cadastro!$F$5:$F$167,$AB182),"")&lt;=IFERROR(INDEX(Parâmetros!$B$39:$B$48,MATCH($E182,Parâmetros!$A$39:$A$48,0)),99),IFERROR(INDEX(Cadastro!$F$5:$F$167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$167,$AB182),"")="",0,IF(IFERROR(INDEX(Cadastro!$F$5:$F$167,$AB182),"")&gt;IFERROR(INDEX(Parâmetros!$B$39:$B$48,MATCH($E182,Parâmetros!$A$39:$A$48,0)),99),IFERROR(INDEX(Cadastro!$F$5:$F$167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registro"),IF(AND($AB182&lt;&gt;$AB181,IFERROR(INDEX(Cadastro!$F$5:$F$167,$AB182),"")=""),"Indeterminado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IFERROR(MATCH($A182&amp;"|"&amp;TEXT(_xlfn.MAXIFS(Cadastro!$E$5:$E$167,Cadastro!$A$5:$A$167,$A182,Cadastro!$E$5:$E$167,"&lt;="&amp;$F182),"yyyymmdd"),Cadastro!$I$5:$I$167,0),"")</f>
        <v>14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IFERROR(INDEX(Cadastro!$C$5:$C$167,$AB183),"NÃO INFORMADO")</f>
        <v>PED</v>
      </c>
      <c r="D183" s="17" t="str">
        <f>IFERROR(INDEX(Cadastro!$D$5:$D$167,$AB183),"")</f>
        <v>6x1</v>
      </c>
      <c r="E183" s="17" t="str">
        <f>IFERROR(INDEX(Cadastro!$G$5:$G$167,$AB183),"")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$167,$AB183),"")="",IF($L183&gt;0,1,0),IF(IFERROR(INDEX(Cadastro!$F$5:$F$167,$AB183),"")&lt;=IFERROR(INDEX(Parâmetros!$B$39:$B$48,MATCH($E183,Parâmetros!$A$39:$A$48,0)),99),IFERROR(INDEX(Cadastro!$F$5:$F$167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$167,$AB183),"")="",0,IF(IFERROR(INDEX(Cadastro!$F$5:$F$167,$AB183),"")&gt;IFERROR(INDEX(Parâmetros!$B$39:$B$48,MATCH($E183,Parâmetros!$A$39:$A$48,0)),99),IFERROR(INDEX(Cadastro!$F$5:$F$167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registro"),IF(AND($AB183&lt;&gt;$AB182,IFERROR(INDEX(Cadastro!$F$5:$F$167,$AB183),"")=""),"Indeterminado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IFERROR(MATCH($A183&amp;"|"&amp;TEXT(_xlfn.MAXIFS(Cadastro!$E$5:$E$167,Cadastro!$A$5:$A$167,$A183,Cadastro!$E$5:$E$167,"&lt;="&amp;$F183),"yyyymmdd"),Cadastro!$I$5:$I$167,0),"")</f>
        <v>14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IFERROR(INDEX(Cadastro!$C$5:$C$167,$AB184),"NÃO INFORMADO")</f>
        <v>PED</v>
      </c>
      <c r="D184" s="17" t="str">
        <f>IFERROR(INDEX(Cadastro!$D$5:$D$167,$AB184),"")</f>
        <v>6x1</v>
      </c>
      <c r="E184" s="17" t="str">
        <f>IFERROR(INDEX(Cadastro!$G$5:$G$167,$AB184),"")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$167,$AB184),"")="",IF($L184&gt;0,1,0),IF(IFERROR(INDEX(Cadastro!$F$5:$F$167,$AB184),"")&lt;=IFERROR(INDEX(Parâmetros!$B$39:$B$48,MATCH($E184,Parâmetros!$A$39:$A$48,0)),99),IFERROR(INDEX(Cadastro!$F$5:$F$167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$167,$AB184),"")="",0,IF(IFERROR(INDEX(Cadastro!$F$5:$F$167,$AB184),"")&gt;IFERROR(INDEX(Parâmetros!$B$39:$B$48,MATCH($E184,Parâmetros!$A$39:$A$48,0)),99),IFERROR(INDEX(Cadastro!$F$5:$F$167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registro"),IF(AND($AB184&lt;&gt;$AB183,IFERROR(INDEX(Cadastro!$F$5:$F$167,$AB184),"")=""),"Indeterminado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IFERROR(MATCH($A184&amp;"|"&amp;TEXT(_xlfn.MAXIFS(Cadastro!$E$5:$E$167,Cadastro!$A$5:$A$167,$A184,Cadastro!$E$5:$E$167,"&lt;="&amp;$F184),"yyyymmdd"),Cadastro!$I$5:$I$167,0),"")</f>
        <v>14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IFERROR(INDEX(Cadastro!$C$5:$C$167,$AB185),"NÃO INFORMADO")</f>
        <v>PED</v>
      </c>
      <c r="D185" s="17" t="str">
        <f>IFERROR(INDEX(Cadastro!$D$5:$D$167,$AB185),"")</f>
        <v>6x1</v>
      </c>
      <c r="E185" s="17" t="str">
        <f>IFERROR(INDEX(Cadastro!$G$5:$G$167,$AB185),"")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$167,$AB185),"")="",IF($L185&gt;0,1,0),IF(IFERROR(INDEX(Cadastro!$F$5:$F$167,$AB185),"")&lt;=IFERROR(INDEX(Parâmetros!$B$39:$B$48,MATCH($E185,Parâmetros!$A$39:$A$48,0)),99),IFERROR(INDEX(Cadastro!$F$5:$F$167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$167,$AB185),"")="",0,IF(IFERROR(INDEX(Cadastro!$F$5:$F$167,$AB185),"")&gt;IFERROR(INDEX(Parâmetros!$B$39:$B$48,MATCH($E185,Parâmetros!$A$39:$A$48,0)),99),IFERROR(INDEX(Cadastro!$F$5:$F$167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registro"),IF(AND($AB185&lt;&gt;$AB184,IFERROR(INDEX(Cadastro!$F$5:$F$167,$AB185),"")=""),"Indeterminado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IFERROR(MATCH($A185&amp;"|"&amp;TEXT(_xlfn.MAXIFS(Cadastro!$E$5:$E$167,Cadastro!$A$5:$A$167,$A185,Cadastro!$E$5:$E$167,"&lt;="&amp;$F185),"yyyymmdd"),Cadastro!$I$5:$I$167,0),"")</f>
        <v>14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IFERROR(INDEX(Cadastro!$C$5:$C$167,$AB186),"NÃO INFORMADO")</f>
        <v>PED</v>
      </c>
      <c r="D186" s="17" t="str">
        <f>IFERROR(INDEX(Cadastro!$D$5:$D$167,$AB186),"")</f>
        <v>6x1</v>
      </c>
      <c r="E186" s="17" t="str">
        <f>IFERROR(INDEX(Cadastro!$G$5:$G$167,$AB186),"")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$167,$AB186),"")="",IF($L186&gt;0,1,0),IF(IFERROR(INDEX(Cadastro!$F$5:$F$167,$AB186),"")&lt;=IFERROR(INDEX(Parâmetros!$B$39:$B$48,MATCH($E186,Parâmetros!$A$39:$A$48,0)),99),IFERROR(INDEX(Cadastro!$F$5:$F$167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$167,$AB186),"")="",0,IF(IFERROR(INDEX(Cadastro!$F$5:$F$167,$AB186),"")&gt;IFERROR(INDEX(Parâmetros!$B$39:$B$48,MATCH($E186,Parâmetros!$A$39:$A$48,0)),99),IFERROR(INDEX(Cadastro!$F$5:$F$167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registro"),IF(AND($AB186&lt;&gt;$AB185,IFERROR(INDEX(Cadastro!$F$5:$F$167,$AB186),"")=""),"Indeterminado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IFERROR(MATCH($A186&amp;"|"&amp;TEXT(_xlfn.MAXIFS(Cadastro!$E$5:$E$167,Cadastro!$A$5:$A$167,$A186,Cadastro!$E$5:$E$167,"&lt;="&amp;$F186),"yyyymmdd"),Cadastro!$I$5:$I$167,0),"")</f>
        <v>14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IFERROR(INDEX(Cadastro!$C$5:$C$167,$AB187),"NÃO INFORMADO")</f>
        <v>PED</v>
      </c>
      <c r="D187" s="17" t="str">
        <f>IFERROR(INDEX(Cadastro!$D$5:$D$167,$AB187),"")</f>
        <v>6x1</v>
      </c>
      <c r="E187" s="17" t="str">
        <f>IFERROR(INDEX(Cadastro!$G$5:$G$167,$AB187),"")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$167,$AB187),"")="",IF($L187&gt;0,1,0),IF(IFERROR(INDEX(Cadastro!$F$5:$F$167,$AB187),"")&lt;=IFERROR(INDEX(Parâmetros!$B$39:$B$48,MATCH($E187,Parâmetros!$A$39:$A$48,0)),99),IFERROR(INDEX(Cadastro!$F$5:$F$167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$167,$AB187),"")="",0,IF(IFERROR(INDEX(Cadastro!$F$5:$F$167,$AB187),"")&gt;IFERROR(INDEX(Parâmetros!$B$39:$B$48,MATCH($E187,Parâmetros!$A$39:$A$48,0)),99),IFERROR(INDEX(Cadastro!$F$5:$F$167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registro"),IF(AND($AB187&lt;&gt;$AB186,IFERROR(INDEX(Cadastro!$F$5:$F$167,$AB187),"")=""),"Indeterminado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IFERROR(MATCH($A187&amp;"|"&amp;TEXT(_xlfn.MAXIFS(Cadastro!$E$5:$E$167,Cadastro!$A$5:$A$167,$A187,Cadastro!$E$5:$E$167,"&lt;="&amp;$F187),"yyyymmdd"),Cadastro!$I$5:$I$167,0),"")</f>
        <v>14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IFERROR(INDEX(Cadastro!$C$5:$C$167,$AB188),"NÃO INFORMADO")</f>
        <v>PED</v>
      </c>
      <c r="D188" s="17" t="str">
        <f>IFERROR(INDEX(Cadastro!$D$5:$D$167,$AB188),"")</f>
        <v>6x1</v>
      </c>
      <c r="E188" s="17" t="str">
        <f>IFERROR(INDEX(Cadastro!$G$5:$G$167,$AB188),"")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$167,$AB188),"")="",IF($L188&gt;0,1,0),IF(IFERROR(INDEX(Cadastro!$F$5:$F$167,$AB188),"")&lt;=IFERROR(INDEX(Parâmetros!$B$39:$B$48,MATCH($E188,Parâmetros!$A$39:$A$48,0)),99),IFERROR(INDEX(Cadastro!$F$5:$F$167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$167,$AB188),"")="",0,IF(IFERROR(INDEX(Cadastro!$F$5:$F$167,$AB188),"")&gt;IFERROR(INDEX(Parâmetros!$B$39:$B$48,MATCH($E188,Parâmetros!$A$39:$A$48,0)),99),IFERROR(INDEX(Cadastro!$F$5:$F$167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registro"),IF(AND($AB188&lt;&gt;$AB187,IFERROR(INDEX(Cadastro!$F$5:$F$167,$AB188),"")=""),"Indeterminado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IFERROR(MATCH($A188&amp;"|"&amp;TEXT(_xlfn.MAXIFS(Cadastro!$E$5:$E$167,Cadastro!$A$5:$A$167,$A188,Cadastro!$E$5:$E$167,"&lt;="&amp;$F188),"yyyymmdd"),Cadastro!$I$5:$I$167,0),"")</f>
        <v>14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IFERROR(INDEX(Cadastro!$C$5:$C$167,$AB189),"NÃO INFORMADO")</f>
        <v>PED</v>
      </c>
      <c r="D189" s="17" t="str">
        <f>IFERROR(INDEX(Cadastro!$D$5:$D$167,$AB189),"")</f>
        <v>6x1</v>
      </c>
      <c r="E189" s="17" t="str">
        <f>IFERROR(INDEX(Cadastro!$G$5:$G$167,$AB189),"")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$167,$AB189),"")="",IF($L189&gt;0,1,0),IF(IFERROR(INDEX(Cadastro!$F$5:$F$167,$AB189),"")&lt;=IFERROR(INDEX(Parâmetros!$B$39:$B$48,MATCH($E189,Parâmetros!$A$39:$A$48,0)),99),IFERROR(INDEX(Cadastro!$F$5:$F$167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$167,$AB189),"")="",0,IF(IFERROR(INDEX(Cadastro!$F$5:$F$167,$AB189),"")&gt;IFERROR(INDEX(Parâmetros!$B$39:$B$48,MATCH($E189,Parâmetros!$A$39:$A$48,0)),99),IFERROR(INDEX(Cadastro!$F$5:$F$167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registro"),IF(AND($AB189&lt;&gt;$AB188,IFERROR(INDEX(Cadastro!$F$5:$F$167,$AB189),"")=""),"Indeterminado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IFERROR(MATCH($A189&amp;"|"&amp;TEXT(_xlfn.MAXIFS(Cadastro!$E$5:$E$167,Cadastro!$A$5:$A$167,$A189,Cadastro!$E$5:$E$167,"&lt;="&amp;$F189),"yyyymmdd"),Cadastro!$I$5:$I$167,0),"")</f>
        <v>14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IFERROR(INDEX(Cadastro!$C$5:$C$167,$AB190),"NÃO INFORMADO")</f>
        <v>PED</v>
      </c>
      <c r="D190" s="17" t="str">
        <f>IFERROR(INDEX(Cadastro!$D$5:$D$167,$AB190),"")</f>
        <v>6x1</v>
      </c>
      <c r="E190" s="17" t="str">
        <f>IFERROR(INDEX(Cadastro!$G$5:$G$167,$AB190),"")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$167,$AB190),"")="",IF($L190&gt;0,1,0),IF(IFERROR(INDEX(Cadastro!$F$5:$F$167,$AB190),"")&lt;=IFERROR(INDEX(Parâmetros!$B$39:$B$48,MATCH($E190,Parâmetros!$A$39:$A$48,0)),99),IFERROR(INDEX(Cadastro!$F$5:$F$167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$167,$AB190),"")="",0,IF(IFERROR(INDEX(Cadastro!$F$5:$F$167,$AB190),"")&gt;IFERROR(INDEX(Parâmetros!$B$39:$B$48,MATCH($E190,Parâmetros!$A$39:$A$48,0)),99),IFERROR(INDEX(Cadastro!$F$5:$F$167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registro"),IF(AND($AB190&lt;&gt;$AB189,IFERROR(INDEX(Cadastro!$F$5:$F$167,$AB190),"")=""),"Indeterminado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IFERROR(MATCH($A190&amp;"|"&amp;TEXT(_xlfn.MAXIFS(Cadastro!$E$5:$E$167,Cadastro!$A$5:$A$167,$A190,Cadastro!$E$5:$E$167,"&lt;="&amp;$F190),"yyyymmdd"),Cadastro!$I$5:$I$167,0),"")</f>
        <v>14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IFERROR(INDEX(Cadastro!$C$5:$C$167,$AB191),"NÃO INFORMADO")</f>
        <v>PED</v>
      </c>
      <c r="D191" s="17" t="str">
        <f>IFERROR(INDEX(Cadastro!$D$5:$D$167,$AB191),"")</f>
        <v>6x1</v>
      </c>
      <c r="E191" s="17" t="str">
        <f>IFERROR(INDEX(Cadastro!$G$5:$G$167,$AB191),"")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$167,$AB191),"")="",IF($L191&gt;0,1,0),IF(IFERROR(INDEX(Cadastro!$F$5:$F$167,$AB191),"")&lt;=IFERROR(INDEX(Parâmetros!$B$39:$B$48,MATCH($E191,Parâmetros!$A$39:$A$48,0)),99),IFERROR(INDEX(Cadastro!$F$5:$F$167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$167,$AB191),"")="",0,IF(IFERROR(INDEX(Cadastro!$F$5:$F$167,$AB191),"")&gt;IFERROR(INDEX(Parâmetros!$B$39:$B$48,MATCH($E191,Parâmetros!$A$39:$A$48,0)),99),IFERROR(INDEX(Cadastro!$F$5:$F$167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registro"),IF(AND($AB191&lt;&gt;$AB190,IFERROR(INDEX(Cadastro!$F$5:$F$167,$AB191),"")=""),"Indeterminado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IFERROR(MATCH($A191&amp;"|"&amp;TEXT(_xlfn.MAXIFS(Cadastro!$E$5:$E$167,Cadastro!$A$5:$A$167,$A191,Cadastro!$E$5:$E$167,"&lt;="&amp;$F191),"yyyymmdd"),Cadastro!$I$5:$I$167,0),"")</f>
        <v>14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IFERROR(INDEX(Cadastro!$C$5:$C$167,$AB192),"NÃO INFORMADO")</f>
        <v>PED</v>
      </c>
      <c r="D192" s="17" t="str">
        <f>IFERROR(INDEX(Cadastro!$D$5:$D$167,$AB192),"")</f>
        <v>6x1</v>
      </c>
      <c r="E192" s="17" t="str">
        <f>IFERROR(INDEX(Cadastro!$G$5:$G$167,$AB192),"")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$167,$AB192),"")="",IF($L192&gt;0,1,0),IF(IFERROR(INDEX(Cadastro!$F$5:$F$167,$AB192),"")&lt;=IFERROR(INDEX(Parâmetros!$B$39:$B$48,MATCH($E192,Parâmetros!$A$39:$A$48,0)),99),IFERROR(INDEX(Cadastro!$F$5:$F$167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$167,$AB192),"")="",0,IF(IFERROR(INDEX(Cadastro!$F$5:$F$167,$AB192),"")&gt;IFERROR(INDEX(Parâmetros!$B$39:$B$48,MATCH($E192,Parâmetros!$A$39:$A$48,0)),99),IFERROR(INDEX(Cadastro!$F$5:$F$167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registro"),IF(AND($AB192&lt;&gt;$AB191,IFERROR(INDEX(Cadastro!$F$5:$F$167,$AB192),"")=""),"Indeterminado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IFERROR(MATCH($A192&amp;"|"&amp;TEXT(_xlfn.MAXIFS(Cadastro!$E$5:$E$167,Cadastro!$A$5:$A$167,$A192,Cadastro!$E$5:$E$167,"&lt;="&amp;$F192),"yyyymmdd"),Cadastro!$I$5:$I$167,0),"")</f>
        <v>14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IFERROR(INDEX(Cadastro!$C$5:$C$167,$AB193),"NÃO INFORMADO")</f>
        <v>PED</v>
      </c>
      <c r="D193" s="17" t="str">
        <f>IFERROR(INDEX(Cadastro!$D$5:$D$167,$AB193),"")</f>
        <v>6x1</v>
      </c>
      <c r="E193" s="17" t="str">
        <f>IFERROR(INDEX(Cadastro!$G$5:$G$167,$AB193),"")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$167,$AB193),"")="",IF($L193&gt;0,1,0),IF(IFERROR(INDEX(Cadastro!$F$5:$F$167,$AB193),"")&lt;=IFERROR(INDEX(Parâmetros!$B$39:$B$48,MATCH($E193,Parâmetros!$A$39:$A$48,0)),99),IFERROR(INDEX(Cadastro!$F$5:$F$167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$167,$AB193),"")="",0,IF(IFERROR(INDEX(Cadastro!$F$5:$F$167,$AB193),"")&gt;IFERROR(INDEX(Parâmetros!$B$39:$B$48,MATCH($E193,Parâmetros!$A$39:$A$48,0)),99),IFERROR(INDEX(Cadastro!$F$5:$F$167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registro"),IF(AND($AB193&lt;&gt;$AB192,IFERROR(INDEX(Cadastro!$F$5:$F$167,$AB193),"")=""),"Indeterminado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IFERROR(MATCH($A193&amp;"|"&amp;TEXT(_xlfn.MAXIFS(Cadastro!$E$5:$E$167,Cadastro!$A$5:$A$167,$A193,Cadastro!$E$5:$E$167,"&lt;="&amp;$F193),"yyyymmdd"),Cadastro!$I$5:$I$167,0),"")</f>
        <v>14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IFERROR(INDEX(Cadastro!$C$5:$C$167,$AB194),"NÃO INFORMADO")</f>
        <v>PED</v>
      </c>
      <c r="D194" s="17" t="str">
        <f>IFERROR(INDEX(Cadastro!$D$5:$D$167,$AB194),"")</f>
        <v>6x1</v>
      </c>
      <c r="E194" s="17" t="str">
        <f>IFERROR(INDEX(Cadastro!$G$5:$G$167,$AB194),"")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$167,$AB194),"")="",IF($L194&gt;0,1,0),IF(IFERROR(INDEX(Cadastro!$F$5:$F$167,$AB194),"")&lt;=IFERROR(INDEX(Parâmetros!$B$39:$B$48,MATCH($E194,Parâmetros!$A$39:$A$48,0)),99),IFERROR(INDEX(Cadastro!$F$5:$F$167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$167,$AB194),"")="",0,IF(IFERROR(INDEX(Cadastro!$F$5:$F$167,$AB194),"")&gt;IFERROR(INDEX(Parâmetros!$B$39:$B$48,MATCH($E194,Parâmetros!$A$39:$A$48,0)),99),IFERROR(INDEX(Cadastro!$F$5:$F$167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registro"),IF(AND($AB194&lt;&gt;$AB193,IFERROR(INDEX(Cadastro!$F$5:$F$167,$AB194),"")=""),"Indeterminado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IFERROR(MATCH($A194&amp;"|"&amp;TEXT(_xlfn.MAXIFS(Cadastro!$E$5:$E$167,Cadastro!$A$5:$A$167,$A194,Cadastro!$E$5:$E$167,"&lt;="&amp;$F194),"yyyymmdd"),Cadastro!$I$5:$I$167,0),"")</f>
        <v>14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IFERROR(INDEX(Cadastro!$C$5:$C$167,$AB195),"NÃO INFORMADO")</f>
        <v>PED</v>
      </c>
      <c r="D195" s="17" t="str">
        <f>IFERROR(INDEX(Cadastro!$D$5:$D$167,$AB195),"")</f>
        <v>6x1</v>
      </c>
      <c r="E195" s="17" t="str">
        <f>IFERROR(INDEX(Cadastro!$G$5:$G$167,$AB195),"")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$167,$AB195),"")="",IF($L195&gt;0,1,0),IF(IFERROR(INDEX(Cadastro!$F$5:$F$167,$AB195),"")&lt;=IFERROR(INDEX(Parâmetros!$B$39:$B$48,MATCH($E195,Parâmetros!$A$39:$A$48,0)),99),IFERROR(INDEX(Cadastro!$F$5:$F$167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$167,$AB195),"")="",0,IF(IFERROR(INDEX(Cadastro!$F$5:$F$167,$AB195),"")&gt;IFERROR(INDEX(Parâmetros!$B$39:$B$48,MATCH($E195,Parâmetros!$A$39:$A$48,0)),99),IFERROR(INDEX(Cadastro!$F$5:$F$167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registro"),IF(AND($AB195&lt;&gt;$AB194,IFERROR(INDEX(Cadastro!$F$5:$F$167,$AB195),"")=""),"Indeterminado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IFERROR(MATCH($A195&amp;"|"&amp;TEXT(_xlfn.MAXIFS(Cadastro!$E$5:$E$167,Cadastro!$A$5:$A$167,$A195,Cadastro!$E$5:$E$167,"&lt;="&amp;$F195),"yyyymmdd"),Cadastro!$I$5:$I$167,0),"")</f>
        <v>14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IFERROR(INDEX(Cadastro!$C$5:$C$167,$AB196),"NÃO INFORMADO")</f>
        <v>PED</v>
      </c>
      <c r="D196" s="17" t="str">
        <f>IFERROR(INDEX(Cadastro!$D$5:$D$167,$AB196),"")</f>
        <v>6x1</v>
      </c>
      <c r="E196" s="17" t="str">
        <f>IFERROR(INDEX(Cadastro!$G$5:$G$167,$AB196),"")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$167,$AB196),"")="",IF($L196&gt;0,1,0),IF(IFERROR(INDEX(Cadastro!$F$5:$F$167,$AB196),"")&lt;=IFERROR(INDEX(Parâmetros!$B$39:$B$48,MATCH($E196,Parâmetros!$A$39:$A$48,0)),99),IFERROR(INDEX(Cadastro!$F$5:$F$167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$167,$AB196),"")="",0,IF(IFERROR(INDEX(Cadastro!$F$5:$F$167,$AB196),"")&gt;IFERROR(INDEX(Parâmetros!$B$39:$B$48,MATCH($E196,Parâmetros!$A$39:$A$48,0)),99),IFERROR(INDEX(Cadastro!$F$5:$F$167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registro"),IF(AND($AB196&lt;&gt;$AB195,IFERROR(INDEX(Cadastro!$F$5:$F$167,$AB196),"")=""),"Indeterminado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IFERROR(MATCH($A196&amp;"|"&amp;TEXT(_xlfn.MAXIFS(Cadastro!$E$5:$E$167,Cadastro!$A$5:$A$167,$A196,Cadastro!$E$5:$E$167,"&lt;="&amp;$F196),"yyyymmdd"),Cadastro!$I$5:$I$167,0),"")</f>
        <v>14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IFERROR(INDEX(Cadastro!$C$5:$C$167,$AB197),"NÃO INFORMADO")</f>
        <v>PED</v>
      </c>
      <c r="D197" s="17" t="str">
        <f>IFERROR(INDEX(Cadastro!$D$5:$D$167,$AB197),"")</f>
        <v>6x1</v>
      </c>
      <c r="E197" s="17" t="str">
        <f>IFERROR(INDEX(Cadastro!$G$5:$G$167,$AB197),"")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$167,$AB197),"")="",IF($L197&gt;0,1,0),IF(IFERROR(INDEX(Cadastro!$F$5:$F$167,$AB197),"")&lt;=IFERROR(INDEX(Parâmetros!$B$39:$B$48,MATCH($E197,Parâmetros!$A$39:$A$48,0)),99),IFERROR(INDEX(Cadastro!$F$5:$F$167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$167,$AB197),"")="",0,IF(IFERROR(INDEX(Cadastro!$F$5:$F$167,$AB197),"")&gt;IFERROR(INDEX(Parâmetros!$B$39:$B$48,MATCH($E197,Parâmetros!$A$39:$A$48,0)),99),IFERROR(INDEX(Cadastro!$F$5:$F$167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registro"),IF(AND($AB197&lt;&gt;$AB196,IFERROR(INDEX(Cadastro!$F$5:$F$167,$AB197),"")=""),"Indeterminado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IFERROR(MATCH($A197&amp;"|"&amp;TEXT(_xlfn.MAXIFS(Cadastro!$E$5:$E$167,Cadastro!$A$5:$A$167,$A197,Cadastro!$E$5:$E$167,"&lt;="&amp;$F197),"yyyymmdd"),Cadastro!$I$5:$I$167,0),"")</f>
        <v>14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IFERROR(INDEX(Cadastro!$C$5:$C$167,$AB198),"NÃO INFORMADO")</f>
        <v>PED</v>
      </c>
      <c r="D198" s="17" t="str">
        <f>IFERROR(INDEX(Cadastro!$D$5:$D$167,$AB198),"")</f>
        <v>6x1</v>
      </c>
      <c r="E198" s="17" t="str">
        <f>IFERROR(INDEX(Cadastro!$G$5:$G$167,$AB198),"")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$167,$AB198),"")="",IF($L198&gt;0,1,0),IF(IFERROR(INDEX(Cadastro!$F$5:$F$167,$AB198),"")&lt;=IFERROR(INDEX(Parâmetros!$B$39:$B$48,MATCH($E198,Parâmetros!$A$39:$A$48,0)),99),IFERROR(INDEX(Cadastro!$F$5:$F$167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$167,$AB198),"")="",0,IF(IFERROR(INDEX(Cadastro!$F$5:$F$167,$AB198),"")&gt;IFERROR(INDEX(Parâmetros!$B$39:$B$48,MATCH($E198,Parâmetros!$A$39:$A$48,0)),99),IFERROR(INDEX(Cadastro!$F$5:$F$167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registro"),IF(AND($AB198&lt;&gt;$AB197,IFERROR(INDEX(Cadastro!$F$5:$F$167,$AB198),"")=""),"Indeterminado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IFERROR(MATCH($A198&amp;"|"&amp;TEXT(_xlfn.MAXIFS(Cadastro!$E$5:$E$167,Cadastro!$A$5:$A$167,$A198,Cadastro!$E$5:$E$167,"&lt;="&amp;$F198),"yyyymmdd"),Cadastro!$I$5:$I$167,0),"")</f>
        <v>17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IFERROR(INDEX(Cadastro!$C$5:$C$167,$AB199),"NÃO INFORMADO")</f>
        <v>PED</v>
      </c>
      <c r="D199" s="17" t="str">
        <f>IFERROR(INDEX(Cadastro!$D$5:$D$167,$AB199),"")</f>
        <v>6x1</v>
      </c>
      <c r="E199" s="17" t="str">
        <f>IFERROR(INDEX(Cadastro!$G$5:$G$167,$AB199),"")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$167,$AB199),"")="",IF($L199&gt;0,1,0),IF(IFERROR(INDEX(Cadastro!$F$5:$F$167,$AB199),"")&lt;=IFERROR(INDEX(Parâmetros!$B$39:$B$48,MATCH($E199,Parâmetros!$A$39:$A$48,0)),99),IFERROR(INDEX(Cadastro!$F$5:$F$167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$167,$AB199),"")="",0,IF(IFERROR(INDEX(Cadastro!$F$5:$F$167,$AB199),"")&gt;IFERROR(INDEX(Parâmetros!$B$39:$B$48,MATCH($E199,Parâmetros!$A$39:$A$48,0)),99),IFERROR(INDEX(Cadastro!$F$5:$F$167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registro"),IF(AND($AB199&lt;&gt;$AB198,IFERROR(INDEX(Cadastro!$F$5:$F$167,$AB199),"")=""),"Indeterminado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IFERROR(MATCH($A199&amp;"|"&amp;TEXT(_xlfn.MAXIFS(Cadastro!$E$5:$E$167,Cadastro!$A$5:$A$167,$A199,Cadastro!$E$5:$E$167,"&lt;="&amp;$F199),"yyyymmdd"),Cadastro!$I$5:$I$167,0),"")</f>
        <v>17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IFERROR(INDEX(Cadastro!$C$5:$C$167,$AB200),"NÃO INFORMADO")</f>
        <v>PED</v>
      </c>
      <c r="D200" s="17" t="str">
        <f>IFERROR(INDEX(Cadastro!$D$5:$D$167,$AB200),"")</f>
        <v>6x1</v>
      </c>
      <c r="E200" s="17" t="str">
        <f>IFERROR(INDEX(Cadastro!$G$5:$G$167,$AB200),"")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$167,$AB200),"")="",IF($L200&gt;0,1,0),IF(IFERROR(INDEX(Cadastro!$F$5:$F$167,$AB200),"")&lt;=IFERROR(INDEX(Parâmetros!$B$39:$B$48,MATCH($E200,Parâmetros!$A$39:$A$48,0)),99),IFERROR(INDEX(Cadastro!$F$5:$F$167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$167,$AB200),"")="",0,IF(IFERROR(INDEX(Cadastro!$F$5:$F$167,$AB200),"")&gt;IFERROR(INDEX(Parâmetros!$B$39:$B$48,MATCH($E200,Parâmetros!$A$39:$A$48,0)),99),IFERROR(INDEX(Cadastro!$F$5:$F$167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registro"),IF(AND($AB200&lt;&gt;$AB199,IFERROR(INDEX(Cadastro!$F$5:$F$167,$AB200),"")=""),"Indeterminado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IFERROR(MATCH($A200&amp;"|"&amp;TEXT(_xlfn.MAXIFS(Cadastro!$E$5:$E$167,Cadastro!$A$5:$A$167,$A200,Cadastro!$E$5:$E$167,"&lt;="&amp;$F200),"yyyymmdd"),Cadastro!$I$5:$I$167,0),"")</f>
        <v>17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IFERROR(INDEX(Cadastro!$C$5:$C$167,$AB201),"NÃO INFORMADO")</f>
        <v>PED</v>
      </c>
      <c r="D201" s="17" t="str">
        <f>IFERROR(INDEX(Cadastro!$D$5:$D$167,$AB201),"")</f>
        <v>6x1</v>
      </c>
      <c r="E201" s="17" t="str">
        <f>IFERROR(INDEX(Cadastro!$G$5:$G$167,$AB201),"")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$167,$AB201),"")="",IF($L201&gt;0,1,0),IF(IFERROR(INDEX(Cadastro!$F$5:$F$167,$AB201),"")&lt;=IFERROR(INDEX(Parâmetros!$B$39:$B$48,MATCH($E201,Parâmetros!$A$39:$A$48,0)),99),IFERROR(INDEX(Cadastro!$F$5:$F$167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$167,$AB201),"")="",0,IF(IFERROR(INDEX(Cadastro!$F$5:$F$167,$AB201),"")&gt;IFERROR(INDEX(Parâmetros!$B$39:$B$48,MATCH($E201,Parâmetros!$A$39:$A$48,0)),99),IFERROR(INDEX(Cadastro!$F$5:$F$167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registro"),IF(AND($AB201&lt;&gt;$AB200,IFERROR(INDEX(Cadastro!$F$5:$F$167,$AB201),"")=""),"Indeterminado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IFERROR(MATCH($A201&amp;"|"&amp;TEXT(_xlfn.MAXIFS(Cadastro!$E$5:$E$167,Cadastro!$A$5:$A$167,$A201,Cadastro!$E$5:$E$167,"&lt;="&amp;$F201),"yyyymmdd"),Cadastro!$I$5:$I$167,0),"")</f>
        <v>17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IFERROR(INDEX(Cadastro!$C$5:$C$167,$AB202),"NÃO INFORMADO")</f>
        <v>PED</v>
      </c>
      <c r="D202" s="17" t="str">
        <f>IFERROR(INDEX(Cadastro!$D$5:$D$167,$AB202),"")</f>
        <v>6x1</v>
      </c>
      <c r="E202" s="17" t="str">
        <f>IFERROR(INDEX(Cadastro!$G$5:$G$167,$AB202),"")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$167,$AB202),"")="",IF($L202&gt;0,1,0),IF(IFERROR(INDEX(Cadastro!$F$5:$F$167,$AB202),"")&lt;=IFERROR(INDEX(Parâmetros!$B$39:$B$48,MATCH($E202,Parâmetros!$A$39:$A$48,0)),99),IFERROR(INDEX(Cadastro!$F$5:$F$167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$167,$AB202),"")="",0,IF(IFERROR(INDEX(Cadastro!$F$5:$F$167,$AB202),"")&gt;IFERROR(INDEX(Parâmetros!$B$39:$B$48,MATCH($E202,Parâmetros!$A$39:$A$48,0)),99),IFERROR(INDEX(Cadastro!$F$5:$F$167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registro"),IF(AND($AB202&lt;&gt;$AB201,IFERROR(INDEX(Cadastro!$F$5:$F$167,$AB202),"")=""),"Indeterminado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IFERROR(MATCH($A202&amp;"|"&amp;TEXT(_xlfn.MAXIFS(Cadastro!$E$5:$E$167,Cadastro!$A$5:$A$167,$A202,Cadastro!$E$5:$E$167,"&lt;="&amp;$F202),"yyyymmdd"),Cadastro!$I$5:$I$167,0),"")</f>
        <v>17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IFERROR(INDEX(Cadastro!$C$5:$C$167,$AB203),"NÃO INFORMADO")</f>
        <v>PED</v>
      </c>
      <c r="D203" s="17" t="str">
        <f>IFERROR(INDEX(Cadastro!$D$5:$D$167,$AB203),"")</f>
        <v>6x1</v>
      </c>
      <c r="E203" s="17" t="str">
        <f>IFERROR(INDEX(Cadastro!$G$5:$G$167,$AB203),"")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$167,$AB203),"")="",IF($L203&gt;0,1,0),IF(IFERROR(INDEX(Cadastro!$F$5:$F$167,$AB203),"")&lt;=IFERROR(INDEX(Parâmetros!$B$39:$B$48,MATCH($E203,Parâmetros!$A$39:$A$48,0)),99),IFERROR(INDEX(Cadastro!$F$5:$F$167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$167,$AB203),"")="",0,IF(IFERROR(INDEX(Cadastro!$F$5:$F$167,$AB203),"")&gt;IFERROR(INDEX(Parâmetros!$B$39:$B$48,MATCH($E203,Parâmetros!$A$39:$A$48,0)),99),IFERROR(INDEX(Cadastro!$F$5:$F$167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registro"),IF(AND($AB203&lt;&gt;$AB202,IFERROR(INDEX(Cadastro!$F$5:$F$167,$AB203),"")=""),"Indeterminado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IFERROR(MATCH($A203&amp;"|"&amp;TEXT(_xlfn.MAXIFS(Cadastro!$E$5:$E$167,Cadastro!$A$5:$A$167,$A203,Cadastro!$E$5:$E$167,"&lt;="&amp;$F203),"yyyymmdd"),Cadastro!$I$5:$I$167,0),"")</f>
        <v>17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IFERROR(INDEX(Cadastro!$C$5:$C$167,$AB204),"NÃO INFORMADO")</f>
        <v>PED</v>
      </c>
      <c r="D204" s="17" t="str">
        <f>IFERROR(INDEX(Cadastro!$D$5:$D$167,$AB204),"")</f>
        <v>6x1</v>
      </c>
      <c r="E204" s="17" t="str">
        <f>IFERROR(INDEX(Cadastro!$G$5:$G$167,$AB204),"")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$167,$AB204),"")="",IF($L204&gt;0,1,0),IF(IFERROR(INDEX(Cadastro!$F$5:$F$167,$AB204),"")&lt;=IFERROR(INDEX(Parâmetros!$B$39:$B$48,MATCH($E204,Parâmetros!$A$39:$A$48,0)),99),IFERROR(INDEX(Cadastro!$F$5:$F$167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$167,$AB204),"")="",0,IF(IFERROR(INDEX(Cadastro!$F$5:$F$167,$AB204),"")&gt;IFERROR(INDEX(Parâmetros!$B$39:$B$48,MATCH($E204,Parâmetros!$A$39:$A$48,0)),99),IFERROR(INDEX(Cadastro!$F$5:$F$167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registro"),IF(AND($AB204&lt;&gt;$AB203,IFERROR(INDEX(Cadastro!$F$5:$F$167,$AB204),"")=""),"Indeterminado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IFERROR(MATCH($A204&amp;"|"&amp;TEXT(_xlfn.MAXIFS(Cadastro!$E$5:$E$167,Cadastro!$A$5:$A$167,$A204,Cadastro!$E$5:$E$167,"&lt;="&amp;$F204),"yyyymmdd"),Cadastro!$I$5:$I$167,0),"")</f>
        <v>17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IFERROR(INDEX(Cadastro!$C$5:$C$167,$AB205),"NÃO INFORMADO")</f>
        <v>PED</v>
      </c>
      <c r="D205" s="17" t="str">
        <f>IFERROR(INDEX(Cadastro!$D$5:$D$167,$AB205),"")</f>
        <v>6x1</v>
      </c>
      <c r="E205" s="17" t="str">
        <f>IFERROR(INDEX(Cadastro!$G$5:$G$167,$AB205),"")</f>
        <v>6x1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6.86</v>
      </c>
      <c r="M205" s="30">
        <f>IFERROR(INDEX(Parâmetros!$E$6:$E$11,MATCH($K205,Parâmetros!$A$6:$A$11,0)),"")</f>
        <v>8.8000000000000007</v>
      </c>
      <c r="N205" s="33">
        <f t="shared" si="19"/>
        <v>0.77954545454545454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Não</v>
      </c>
      <c r="S205" s="30">
        <f t="shared" si="22"/>
        <v>0.1800000000000006</v>
      </c>
      <c r="T205" s="32" t="str">
        <f>IF($Q205&lt;&gt;"Sim","",IF($N205&gt;Parâmetros!$E$15,"Sim","Não"))</f>
        <v>Não</v>
      </c>
      <c r="U205" s="17" t="str">
        <f t="shared" si="23"/>
        <v>Abaixo da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Jornada fixa do 6x1</v>
      </c>
      <c r="W205" s="34" t="str">
        <f>IF(OR(OR($D205="6x1",$D205="FF 6x1"),$D205="5x2"),"",IF($AB205&lt;&gt;$AB204,IF(IFERROR(INDEX(Cadastro!$F$5:$F$167,$AB205),"")="",IF($L205&gt;0,1,0),IF(IFERROR(INDEX(Cadastro!$F$5:$F$167,$AB205),"")&lt;=IFERROR(INDEX(Parâmetros!$B$39:$B$48,MATCH($E205,Parâmetros!$A$39:$A$48,0)),99),IFERROR(INDEX(Cadastro!$F$5:$F$167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$167,$AB205),"")="",0,IF(IFERROR(INDEX(Cadastro!$F$5:$F$167,$AB205),"")&gt;IFERROR(INDEX(Parâmetros!$B$39:$B$48,MATCH($E205,Parâmetros!$A$39:$A$48,0)),99),IFERROR(INDEX(Cadastro!$F$5:$F$167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registro"),IF(AND($AB205&lt;&gt;$AB204,IFERROR(INDEX(Cadastro!$F$5:$F$167,$AB205),"")=""),"Indeterminado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IFERROR(MATCH($A205&amp;"|"&amp;TEXT(_xlfn.MAXIFS(Cadastro!$E$5:$E$167,Cadastro!$A$5:$A$167,$A205,Cadastro!$E$5:$E$167,"&lt;="&amp;$F205),"yyyymmdd"),Cadastro!$I$5:$I$167,0),"")</f>
        <v>17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IFERROR(INDEX(Cadastro!$C$5:$C$167,$AB206),"NÃO INFORMADO")</f>
        <v>PED</v>
      </c>
      <c r="D206" s="17" t="str">
        <f>IFERROR(INDEX(Cadastro!$D$5:$D$167,$AB206),"")</f>
        <v>6x1</v>
      </c>
      <c r="E206" s="17" t="str">
        <f>IFERROR(INDEX(Cadastro!$G$5:$G$167,$AB206),"")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20"/>
        <v/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$167,$AB206),"")="",IF($L206&gt;0,1,0),IF(IFERROR(INDEX(Cadastro!$F$5:$F$167,$AB206),"")&lt;=IFERROR(INDEX(Parâmetros!$B$39:$B$48,MATCH($E206,Parâmetros!$A$39:$A$48,0)),99),IFERROR(INDEX(Cadastro!$F$5:$F$167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$167,$AB206),"")="",0,IF(IFERROR(INDEX(Cadastro!$F$5:$F$167,$AB206),"")&gt;IFERROR(INDEX(Parâmetros!$B$39:$B$48,MATCH($E206,Parâmetros!$A$39:$A$48,0)),99),IFERROR(INDEX(Cadastro!$F$5:$F$167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registro"),IF(AND($AB206&lt;&gt;$AB205,IFERROR(INDEX(Cadastro!$F$5:$F$167,$AB206),"")=""),"Indeterminado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IFERROR(MATCH($A206&amp;"|"&amp;TEXT(_xlfn.MAXIFS(Cadastro!$E$5:$E$167,Cadastro!$A$5:$A$167,$A206,Cadastro!$E$5:$E$167,"&lt;="&amp;$F206),"yyyymmdd"),Cadastro!$I$5:$I$167,0),"")</f>
        <v>17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IFERROR(INDEX(Cadastro!$C$5:$C$167,$AB207),"NÃO INFORMADO")</f>
        <v>PED</v>
      </c>
      <c r="D207" s="17" t="str">
        <f>IFERROR(INDEX(Cadastro!$D$5:$D$167,$AB207),"")</f>
        <v>6x1</v>
      </c>
      <c r="E207" s="17" t="str">
        <f>IFERROR(INDEX(Cadastro!$G$5:$G$167,$AB207),"")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$167,$AB207),"")="",IF($L207&gt;0,1,0),IF(IFERROR(INDEX(Cadastro!$F$5:$F$167,$AB207),"")&lt;=IFERROR(INDEX(Parâmetros!$B$39:$B$48,MATCH($E207,Parâmetros!$A$39:$A$48,0)),99),IFERROR(INDEX(Cadastro!$F$5:$F$167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$167,$AB207),"")="",0,IF(IFERROR(INDEX(Cadastro!$F$5:$F$167,$AB207),"")&gt;IFERROR(INDEX(Parâmetros!$B$39:$B$48,MATCH($E207,Parâmetros!$A$39:$A$48,0)),99),IFERROR(INDEX(Cadastro!$F$5:$F$167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registro"),IF(AND($AB207&lt;&gt;$AB206,IFERROR(INDEX(Cadastro!$F$5:$F$167,$AB207),"")=""),"Indeterminado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IFERROR(MATCH($A207&amp;"|"&amp;TEXT(_xlfn.MAXIFS(Cadastro!$E$5:$E$167,Cadastro!$A$5:$A$167,$A207,Cadastro!$E$5:$E$167,"&lt;="&amp;$F207),"yyyymmdd"),Cadastro!$I$5:$I$167,0),"")</f>
        <v>17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IFERROR(INDEX(Cadastro!$C$5:$C$167,$AB208),"NÃO INFORMADO")</f>
        <v>PED</v>
      </c>
      <c r="D208" s="17" t="str">
        <f>IFERROR(INDEX(Cadastro!$D$5:$D$167,$AB208),"")</f>
        <v>6x1</v>
      </c>
      <c r="E208" s="17" t="str">
        <f>IFERROR(INDEX(Cadastro!$G$5:$G$167,$AB208),"")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$167,$AB208),"")="",IF($L208&gt;0,1,0),IF(IFERROR(INDEX(Cadastro!$F$5:$F$167,$AB208),"")&lt;=IFERROR(INDEX(Parâmetros!$B$39:$B$48,MATCH($E208,Parâmetros!$A$39:$A$48,0)),99),IFERROR(INDEX(Cadastro!$F$5:$F$167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$167,$AB208),"")="",0,IF(IFERROR(INDEX(Cadastro!$F$5:$F$167,$AB208),"")&gt;IFERROR(INDEX(Parâmetros!$B$39:$B$48,MATCH($E208,Parâmetros!$A$39:$A$48,0)),99),IFERROR(INDEX(Cadastro!$F$5:$F$167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registro"),IF(AND($AB208&lt;&gt;$AB207,IFERROR(INDEX(Cadastro!$F$5:$F$167,$AB208),"")=""),"Indeterminado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IFERROR(MATCH($A208&amp;"|"&amp;TEXT(_xlfn.MAXIFS(Cadastro!$E$5:$E$167,Cadastro!$A$5:$A$167,$A208,Cadastro!$E$5:$E$167,"&lt;="&amp;$F208),"yyyymmdd"),Cadastro!$I$5:$I$167,0),"")</f>
        <v>17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IFERROR(INDEX(Cadastro!$C$5:$C$167,$AB209),"NÃO INFORMADO")</f>
        <v>PED</v>
      </c>
      <c r="D209" s="17" t="str">
        <f>IFERROR(INDEX(Cadastro!$D$5:$D$167,$AB209),"")</f>
        <v>6x1</v>
      </c>
      <c r="E209" s="17" t="str">
        <f>IFERROR(INDEX(Cadastro!$G$5:$G$167,$AB209),"")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$167,$AB209),"")="",IF($L209&gt;0,1,0),IF(IFERROR(INDEX(Cadastro!$F$5:$F$167,$AB209),"")&lt;=IFERROR(INDEX(Parâmetros!$B$39:$B$48,MATCH($E209,Parâmetros!$A$39:$A$48,0)),99),IFERROR(INDEX(Cadastro!$F$5:$F$167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$167,$AB209),"")="",0,IF(IFERROR(INDEX(Cadastro!$F$5:$F$167,$AB209),"")&gt;IFERROR(INDEX(Parâmetros!$B$39:$B$48,MATCH($E209,Parâmetros!$A$39:$A$48,0)),99),IFERROR(INDEX(Cadastro!$F$5:$F$167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registro"),IF(AND($AB209&lt;&gt;$AB208,IFERROR(INDEX(Cadastro!$F$5:$F$167,$AB209),"")=""),"Indeterminado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IFERROR(MATCH($A209&amp;"|"&amp;TEXT(_xlfn.MAXIFS(Cadastro!$E$5:$E$167,Cadastro!$A$5:$A$167,$A209,Cadastro!$E$5:$E$167,"&lt;="&amp;$F209),"yyyymmdd"),Cadastro!$I$5:$I$167,0),"")</f>
        <v>17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IFERROR(INDEX(Cadastro!$C$5:$C$167,$AB210),"NÃO INFORMADO")</f>
        <v>PED</v>
      </c>
      <c r="D210" s="17" t="str">
        <f>IFERROR(INDEX(Cadastro!$D$5:$D$167,$AB210),"")</f>
        <v>6x1</v>
      </c>
      <c r="E210" s="17" t="str">
        <f>IFERROR(INDEX(Cadastro!$G$5:$G$167,$AB210),"")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$167,$AB210),"")="",IF($L210&gt;0,1,0),IF(IFERROR(INDEX(Cadastro!$F$5:$F$167,$AB210),"")&lt;=IFERROR(INDEX(Parâmetros!$B$39:$B$48,MATCH($E210,Parâmetros!$A$39:$A$48,0)),99),IFERROR(INDEX(Cadastro!$F$5:$F$167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$167,$AB210),"")="",0,IF(IFERROR(INDEX(Cadastro!$F$5:$F$167,$AB210),"")&gt;IFERROR(INDEX(Parâmetros!$B$39:$B$48,MATCH($E210,Parâmetros!$A$39:$A$48,0)),99),IFERROR(INDEX(Cadastro!$F$5:$F$167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registro"),IF(AND($AB210&lt;&gt;$AB209,IFERROR(INDEX(Cadastro!$F$5:$F$167,$AB210),"")=""),"Indeterminado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IFERROR(MATCH($A210&amp;"|"&amp;TEXT(_xlfn.MAXIFS(Cadastro!$E$5:$E$167,Cadastro!$A$5:$A$167,$A210,Cadastro!$E$5:$E$167,"&lt;="&amp;$F210),"yyyymmdd"),Cadastro!$I$5:$I$167,0),"")</f>
        <v>17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IFERROR(INDEX(Cadastro!$C$5:$C$167,$AB211),"NÃO INFORMADO")</f>
        <v>PED</v>
      </c>
      <c r="D211" s="17" t="str">
        <f>IFERROR(INDEX(Cadastro!$D$5:$D$167,$AB211),"")</f>
        <v>6x1</v>
      </c>
      <c r="E211" s="17" t="str">
        <f>IFERROR(INDEX(Cadastro!$G$5:$G$167,$AB211),"")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$167,$AB211),"")="",IF($L211&gt;0,1,0),IF(IFERROR(INDEX(Cadastro!$F$5:$F$167,$AB211),"")&lt;=IFERROR(INDEX(Parâmetros!$B$39:$B$48,MATCH($E211,Parâmetros!$A$39:$A$48,0)),99),IFERROR(INDEX(Cadastro!$F$5:$F$167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$167,$AB211),"")="",0,IF(IFERROR(INDEX(Cadastro!$F$5:$F$167,$AB211),"")&gt;IFERROR(INDEX(Parâmetros!$B$39:$B$48,MATCH($E211,Parâmetros!$A$39:$A$48,0)),99),IFERROR(INDEX(Cadastro!$F$5:$F$167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registro"),IF(AND($AB211&lt;&gt;$AB210,IFERROR(INDEX(Cadastro!$F$5:$F$167,$AB211),"")=""),"Indeterminado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IFERROR(MATCH($A211&amp;"|"&amp;TEXT(_xlfn.MAXIFS(Cadastro!$E$5:$E$167,Cadastro!$A$5:$A$167,$A211,Cadastro!$E$5:$E$167,"&lt;="&amp;$F211),"yyyymmdd"),Cadastro!$I$5:$I$167,0),"")</f>
        <v>17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IFERROR(INDEX(Cadastro!$C$5:$C$167,$AB212),"NÃO INFORMADO")</f>
        <v>PED</v>
      </c>
      <c r="D212" s="17" t="str">
        <f>IFERROR(INDEX(Cadastro!$D$5:$D$167,$AB212),"")</f>
        <v>6x1</v>
      </c>
      <c r="E212" s="17" t="str">
        <f>IFERROR(INDEX(Cadastro!$G$5:$G$167,$AB212),"")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$167,$AB212),"")="",IF($L212&gt;0,1,0),IF(IFERROR(INDEX(Cadastro!$F$5:$F$167,$AB212),"")&lt;=IFERROR(INDEX(Parâmetros!$B$39:$B$48,MATCH($E212,Parâmetros!$A$39:$A$48,0)),99),IFERROR(INDEX(Cadastro!$F$5:$F$167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$167,$AB212),"")="",0,IF(IFERROR(INDEX(Cadastro!$F$5:$F$167,$AB212),"")&gt;IFERROR(INDEX(Parâmetros!$B$39:$B$48,MATCH($E212,Parâmetros!$A$39:$A$48,0)),99),IFERROR(INDEX(Cadastro!$F$5:$F$167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registro"),IF(AND($AB212&lt;&gt;$AB211,IFERROR(INDEX(Cadastro!$F$5:$F$167,$AB212),"")=""),"Indeterminado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IFERROR(MATCH($A212&amp;"|"&amp;TEXT(_xlfn.MAXIFS(Cadastro!$E$5:$E$167,Cadastro!$A$5:$A$167,$A212,Cadastro!$E$5:$E$167,"&lt;="&amp;$F212),"yyyymmdd"),Cadastro!$I$5:$I$167,0),"")</f>
        <v>17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IFERROR(INDEX(Cadastro!$C$5:$C$167,$AB213),"NÃO INFORMADO")</f>
        <v>PED</v>
      </c>
      <c r="D213" s="17" t="str">
        <f>IFERROR(INDEX(Cadastro!$D$5:$D$167,$AB213),"")</f>
        <v>6x1</v>
      </c>
      <c r="E213" s="17" t="str">
        <f>IFERROR(INDEX(Cadastro!$G$5:$G$167,$AB213),"")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$167,$AB213),"")="",IF($L213&gt;0,1,0),IF(IFERROR(INDEX(Cadastro!$F$5:$F$167,$AB213),"")&lt;=IFERROR(INDEX(Parâmetros!$B$39:$B$48,MATCH($E213,Parâmetros!$A$39:$A$48,0)),99),IFERROR(INDEX(Cadastro!$F$5:$F$167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$167,$AB213),"")="",0,IF(IFERROR(INDEX(Cadastro!$F$5:$F$167,$AB213),"")&gt;IFERROR(INDEX(Parâmetros!$B$39:$B$48,MATCH($E213,Parâmetros!$A$39:$A$48,0)),99),IFERROR(INDEX(Cadastro!$F$5:$F$167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registro"),IF(AND($AB213&lt;&gt;$AB212,IFERROR(INDEX(Cadastro!$F$5:$F$167,$AB213),"")=""),"Indeterminado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IFERROR(MATCH($A213&amp;"|"&amp;TEXT(_xlfn.MAXIFS(Cadastro!$E$5:$E$167,Cadastro!$A$5:$A$167,$A213,Cadastro!$E$5:$E$167,"&lt;="&amp;$F213),"yyyymmdd"),Cadastro!$I$5:$I$167,0),"")</f>
        <v>17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IFERROR(INDEX(Cadastro!$C$5:$C$167,$AB214),"NÃO INFORMADO")</f>
        <v>PED</v>
      </c>
      <c r="D214" s="17" t="str">
        <f>IFERROR(INDEX(Cadastro!$D$5:$D$167,$AB214),"")</f>
        <v>6x1</v>
      </c>
      <c r="E214" s="17" t="str">
        <f>IFERROR(INDEX(Cadastro!$G$5:$G$167,$AB214),"")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$167,$AB214),"")="",IF($L214&gt;0,1,0),IF(IFERROR(INDEX(Cadastro!$F$5:$F$167,$AB214),"")&lt;=IFERROR(INDEX(Parâmetros!$B$39:$B$48,MATCH($E214,Parâmetros!$A$39:$A$48,0)),99),IFERROR(INDEX(Cadastro!$F$5:$F$167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$167,$AB214),"")="",0,IF(IFERROR(INDEX(Cadastro!$F$5:$F$167,$AB214),"")&gt;IFERROR(INDEX(Parâmetros!$B$39:$B$48,MATCH($E214,Parâmetros!$A$39:$A$48,0)),99),IFERROR(INDEX(Cadastro!$F$5:$F$167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registro"),IF(AND($AB214&lt;&gt;$AB213,IFERROR(INDEX(Cadastro!$F$5:$F$167,$AB214),"")=""),"Indeterminado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IFERROR(MATCH($A214&amp;"|"&amp;TEXT(_xlfn.MAXIFS(Cadastro!$E$5:$E$167,Cadastro!$A$5:$A$167,$A214,Cadastro!$E$5:$E$167,"&lt;="&amp;$F214),"yyyymmdd"),Cadastro!$I$5:$I$167,0),"")</f>
        <v>17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IFERROR(INDEX(Cadastro!$C$5:$C$167,$AB215),"NÃO INFORMADO")</f>
        <v>PED</v>
      </c>
      <c r="D215" s="17" t="str">
        <f>IFERROR(INDEX(Cadastro!$D$5:$D$167,$AB215),"")</f>
        <v>6x1</v>
      </c>
      <c r="E215" s="17" t="str">
        <f>IFERROR(INDEX(Cadastro!$G$5:$G$167,$AB215),"")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$167,$AB215),"")="",IF($L215&gt;0,1,0),IF(IFERROR(INDEX(Cadastro!$F$5:$F$167,$AB215),"")&lt;=IFERROR(INDEX(Parâmetros!$B$39:$B$48,MATCH($E215,Parâmetros!$A$39:$A$48,0)),99),IFERROR(INDEX(Cadastro!$F$5:$F$167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$167,$AB215),"")="",0,IF(IFERROR(INDEX(Cadastro!$F$5:$F$167,$AB215),"")&gt;IFERROR(INDEX(Parâmetros!$B$39:$B$48,MATCH($E215,Parâmetros!$A$39:$A$48,0)),99),IFERROR(INDEX(Cadastro!$F$5:$F$167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registro"),IF(AND($AB215&lt;&gt;$AB214,IFERROR(INDEX(Cadastro!$F$5:$F$167,$AB215),"")=""),"Indeterminado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IFERROR(MATCH($A215&amp;"|"&amp;TEXT(_xlfn.MAXIFS(Cadastro!$E$5:$E$167,Cadastro!$A$5:$A$167,$A215,Cadastro!$E$5:$E$167,"&lt;="&amp;$F215),"yyyymmdd"),Cadastro!$I$5:$I$167,0),"")</f>
        <v>17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IFERROR(INDEX(Cadastro!$C$5:$C$167,$AB216),"NÃO INFORMADO")</f>
        <v>PED</v>
      </c>
      <c r="D216" s="17" t="str">
        <f>IFERROR(INDEX(Cadastro!$D$5:$D$167,$AB216),"")</f>
        <v>6x1</v>
      </c>
      <c r="E216" s="17" t="str">
        <f>IFERROR(INDEX(Cadastro!$G$5:$G$167,$AB216),"")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$167,$AB216),"")="",IF($L216&gt;0,1,0),IF(IFERROR(INDEX(Cadastro!$F$5:$F$167,$AB216),"")&lt;=IFERROR(INDEX(Parâmetros!$B$39:$B$48,MATCH($E216,Parâmetros!$A$39:$A$48,0)),99),IFERROR(INDEX(Cadastro!$F$5:$F$167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$167,$AB216),"")="",0,IF(IFERROR(INDEX(Cadastro!$F$5:$F$167,$AB216),"")&gt;IFERROR(INDEX(Parâmetros!$B$39:$B$48,MATCH($E216,Parâmetros!$A$39:$A$48,0)),99),IFERROR(INDEX(Cadastro!$F$5:$F$167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registro"),IF(AND($AB216&lt;&gt;$AB215,IFERROR(INDEX(Cadastro!$F$5:$F$167,$AB216),"")=""),"Indeterminado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IFERROR(MATCH($A216&amp;"|"&amp;TEXT(_xlfn.MAXIFS(Cadastro!$E$5:$E$167,Cadastro!$A$5:$A$167,$A216,Cadastro!$E$5:$E$167,"&lt;="&amp;$F216),"yyyymmdd"),Cadastro!$I$5:$I$167,0),"")</f>
        <v>17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IFERROR(INDEX(Cadastro!$C$5:$C$167,$AB217),"NÃO INFORMADO")</f>
        <v>PED</v>
      </c>
      <c r="D217" s="17" t="str">
        <f>IFERROR(INDEX(Cadastro!$D$5:$D$167,$AB217),"")</f>
        <v>6x1</v>
      </c>
      <c r="E217" s="17" t="str">
        <f>IFERROR(INDEX(Cadastro!$G$5:$G$167,$AB217),"")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$167,$AB217),"")="",IF($L217&gt;0,1,0),IF(IFERROR(INDEX(Cadastro!$F$5:$F$167,$AB217),"")&lt;=IFERROR(INDEX(Parâmetros!$B$39:$B$48,MATCH($E217,Parâmetros!$A$39:$A$48,0)),99),IFERROR(INDEX(Cadastro!$F$5:$F$167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$167,$AB217),"")="",0,IF(IFERROR(INDEX(Cadastro!$F$5:$F$167,$AB217),"")&gt;IFERROR(INDEX(Parâmetros!$B$39:$B$48,MATCH($E217,Parâmetros!$A$39:$A$48,0)),99),IFERROR(INDEX(Cadastro!$F$5:$F$167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registro"),IF(AND($AB217&lt;&gt;$AB216,IFERROR(INDEX(Cadastro!$F$5:$F$167,$AB217),"")=""),"Indeterminado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IFERROR(MATCH($A217&amp;"|"&amp;TEXT(_xlfn.MAXIFS(Cadastro!$E$5:$E$167,Cadastro!$A$5:$A$167,$A217,Cadastro!$E$5:$E$167,"&lt;="&amp;$F217),"yyyymmdd"),Cadastro!$I$5:$I$167,0),"")</f>
        <v>17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IFERROR(INDEX(Cadastro!$C$5:$C$167,$AB218),"NÃO INFORMADO")</f>
        <v>PED</v>
      </c>
      <c r="D218" s="17" t="str">
        <f>IFERROR(INDEX(Cadastro!$D$5:$D$167,$AB218),"")</f>
        <v>6x1</v>
      </c>
      <c r="E218" s="17" t="str">
        <f>IFERROR(INDEX(Cadastro!$G$5:$G$167,$AB218),"")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$167,$AB218),"")="",IF($L218&gt;0,1,0),IF(IFERROR(INDEX(Cadastro!$F$5:$F$167,$AB218),"")&lt;=IFERROR(INDEX(Parâmetros!$B$39:$B$48,MATCH($E218,Parâmetros!$A$39:$A$48,0)),99),IFERROR(INDEX(Cadastro!$F$5:$F$167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$167,$AB218),"")="",0,IF(IFERROR(INDEX(Cadastro!$F$5:$F$167,$AB218),"")&gt;IFERROR(INDEX(Parâmetros!$B$39:$B$48,MATCH($E218,Parâmetros!$A$39:$A$48,0)),99),IFERROR(INDEX(Cadastro!$F$5:$F$167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registro"),IF(AND($AB218&lt;&gt;$AB217,IFERROR(INDEX(Cadastro!$F$5:$F$167,$AB218),"")=""),"Indeterminado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IFERROR(MATCH($A218&amp;"|"&amp;TEXT(_xlfn.MAXIFS(Cadastro!$E$5:$E$167,Cadastro!$A$5:$A$167,$A218,Cadastro!$E$5:$E$167,"&lt;="&amp;$F218),"yyyymmdd"),Cadastro!$I$5:$I$167,0),"")</f>
        <v>17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IFERROR(INDEX(Cadastro!$C$5:$C$167,$AB219),"NÃO INFORMADO")</f>
        <v>PED</v>
      </c>
      <c r="D219" s="17" t="str">
        <f>IFERROR(INDEX(Cadastro!$D$5:$D$167,$AB219),"")</f>
        <v>6x1</v>
      </c>
      <c r="E219" s="17" t="str">
        <f>IFERROR(INDEX(Cadastro!$G$5:$G$167,$AB219),"")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$167,$AB219),"")="",IF($L219&gt;0,1,0),IF(IFERROR(INDEX(Cadastro!$F$5:$F$167,$AB219),"")&lt;=IFERROR(INDEX(Parâmetros!$B$39:$B$48,MATCH($E219,Parâmetros!$A$39:$A$48,0)),99),IFERROR(INDEX(Cadastro!$F$5:$F$167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$167,$AB219),"")="",0,IF(IFERROR(INDEX(Cadastro!$F$5:$F$167,$AB219),"")&gt;IFERROR(INDEX(Parâmetros!$B$39:$B$48,MATCH($E219,Parâmetros!$A$39:$A$48,0)),99),IFERROR(INDEX(Cadastro!$F$5:$F$167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registro"),IF(AND($AB219&lt;&gt;$AB218,IFERROR(INDEX(Cadastro!$F$5:$F$167,$AB219),"")=""),"Indeterminado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IFERROR(MATCH($A219&amp;"|"&amp;TEXT(_xlfn.MAXIFS(Cadastro!$E$5:$E$167,Cadastro!$A$5:$A$167,$A219,Cadastro!$E$5:$E$167,"&lt;="&amp;$F219),"yyyymmdd"),Cadastro!$I$5:$I$167,0),"")</f>
        <v>17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IFERROR(INDEX(Cadastro!$C$5:$C$167,$AB220),"NÃO INFORMADO")</f>
        <v>PED</v>
      </c>
      <c r="D220" s="17" t="str">
        <f>IFERROR(INDEX(Cadastro!$D$5:$D$167,$AB220),"")</f>
        <v>6x1</v>
      </c>
      <c r="E220" s="17" t="str">
        <f>IFERROR(INDEX(Cadastro!$G$5:$G$167,$AB220),"")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$167,$AB220),"")="",IF($L220&gt;0,1,0),IF(IFERROR(INDEX(Cadastro!$F$5:$F$167,$AB220),"")&lt;=IFERROR(INDEX(Parâmetros!$B$39:$B$48,MATCH($E220,Parâmetros!$A$39:$A$48,0)),99),IFERROR(INDEX(Cadastro!$F$5:$F$167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$167,$AB220),"")="",0,IF(IFERROR(INDEX(Cadastro!$F$5:$F$167,$AB220),"")&gt;IFERROR(INDEX(Parâmetros!$B$39:$B$48,MATCH($E220,Parâmetros!$A$39:$A$48,0)),99),IFERROR(INDEX(Cadastro!$F$5:$F$167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registro"),IF(AND($AB220&lt;&gt;$AB219,IFERROR(INDEX(Cadastro!$F$5:$F$167,$AB220),"")=""),"Indeterminado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IFERROR(MATCH($A220&amp;"|"&amp;TEXT(_xlfn.MAXIFS(Cadastro!$E$5:$E$167,Cadastro!$A$5:$A$167,$A220,Cadastro!$E$5:$E$167,"&lt;="&amp;$F220),"yyyymmdd"),Cadastro!$I$5:$I$167,0),"")</f>
        <v>17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IFERROR(INDEX(Cadastro!$C$5:$C$167,$AB221),"NÃO INFORMADO")</f>
        <v>PED</v>
      </c>
      <c r="D221" s="17" t="str">
        <f>IFERROR(INDEX(Cadastro!$D$5:$D$167,$AB221),"")</f>
        <v>6x1</v>
      </c>
      <c r="E221" s="17" t="str">
        <f>IFERROR(INDEX(Cadastro!$G$5:$G$167,$AB221),"")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$167,$AB221),"")="",IF($L221&gt;0,1,0),IF(IFERROR(INDEX(Cadastro!$F$5:$F$167,$AB221),"")&lt;=IFERROR(INDEX(Parâmetros!$B$39:$B$48,MATCH($E221,Parâmetros!$A$39:$A$48,0)),99),IFERROR(INDEX(Cadastro!$F$5:$F$167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$167,$AB221),"")="",0,IF(IFERROR(INDEX(Cadastro!$F$5:$F$167,$AB221),"")&gt;IFERROR(INDEX(Parâmetros!$B$39:$B$48,MATCH($E221,Parâmetros!$A$39:$A$48,0)),99),IFERROR(INDEX(Cadastro!$F$5:$F$167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registro"),IF(AND($AB221&lt;&gt;$AB220,IFERROR(INDEX(Cadastro!$F$5:$F$167,$AB221),"")=""),"Indeterminado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IFERROR(MATCH($A221&amp;"|"&amp;TEXT(_xlfn.MAXIFS(Cadastro!$E$5:$E$167,Cadastro!$A$5:$A$167,$A221,Cadastro!$E$5:$E$167,"&lt;="&amp;$F221),"yyyymmdd"),Cadastro!$I$5:$I$167,0),"")</f>
        <v>17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IFERROR(INDEX(Cadastro!$C$5:$C$167,$AB222),"NÃO INFORMADO")</f>
        <v>PED</v>
      </c>
      <c r="D222" s="17" t="str">
        <f>IFERROR(INDEX(Cadastro!$D$5:$D$167,$AB222),"")</f>
        <v>6x1</v>
      </c>
      <c r="E222" s="17" t="str">
        <f>IFERROR(INDEX(Cadastro!$G$5:$G$167,$AB222),"")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$167,$AB222),"")="",IF($L222&gt;0,1,0),IF(IFERROR(INDEX(Cadastro!$F$5:$F$167,$AB222),"")&lt;=IFERROR(INDEX(Parâmetros!$B$39:$B$48,MATCH($E222,Parâmetros!$A$39:$A$48,0)),99),IFERROR(INDEX(Cadastro!$F$5:$F$167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$167,$AB222),"")="",0,IF(IFERROR(INDEX(Cadastro!$F$5:$F$167,$AB222),"")&gt;IFERROR(INDEX(Parâmetros!$B$39:$B$48,MATCH($E222,Parâmetros!$A$39:$A$48,0)),99),IFERROR(INDEX(Cadastro!$F$5:$F$167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registro"),IF(AND($AB222&lt;&gt;$AB221,IFERROR(INDEX(Cadastro!$F$5:$F$167,$AB222),"")=""),"Indeterminado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IFERROR(MATCH($A222&amp;"|"&amp;TEXT(_xlfn.MAXIFS(Cadastro!$E$5:$E$167,Cadastro!$A$5:$A$167,$A222,Cadastro!$E$5:$E$167,"&lt;="&amp;$F222),"yyyymmdd"),Cadastro!$I$5:$I$167,0),"")</f>
        <v>17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IFERROR(INDEX(Cadastro!$C$5:$C$167,$AB223),"NÃO INFORMADO")</f>
        <v>PED</v>
      </c>
      <c r="D223" s="17" t="str">
        <f>IFERROR(INDEX(Cadastro!$D$5:$D$167,$AB223),"")</f>
        <v>6x1</v>
      </c>
      <c r="E223" s="17" t="str">
        <f>IFERROR(INDEX(Cadastro!$G$5:$G$167,$AB223),"")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$167,$AB223),"")="",IF($L223&gt;0,1,0),IF(IFERROR(INDEX(Cadastro!$F$5:$F$167,$AB223),"")&lt;=IFERROR(INDEX(Parâmetros!$B$39:$B$48,MATCH($E223,Parâmetros!$A$39:$A$48,0)),99),IFERROR(INDEX(Cadastro!$F$5:$F$167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$167,$AB223),"")="",0,IF(IFERROR(INDEX(Cadastro!$F$5:$F$167,$AB223),"")&gt;IFERROR(INDEX(Parâmetros!$B$39:$B$48,MATCH($E223,Parâmetros!$A$39:$A$48,0)),99),IFERROR(INDEX(Cadastro!$F$5:$F$167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registro"),IF(AND($AB223&lt;&gt;$AB222,IFERROR(INDEX(Cadastro!$F$5:$F$167,$AB223),"")=""),"Indeterminado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IFERROR(MATCH($A223&amp;"|"&amp;TEXT(_xlfn.MAXIFS(Cadastro!$E$5:$E$167,Cadastro!$A$5:$A$167,$A223,Cadastro!$E$5:$E$167,"&lt;="&amp;$F223),"yyyymmdd"),Cadastro!$I$5:$I$167,0),"")</f>
        <v>17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IFERROR(INDEX(Cadastro!$C$5:$C$167,$AB224),"NÃO INFORMADO")</f>
        <v>PED</v>
      </c>
      <c r="D224" s="17" t="str">
        <f>IFERROR(INDEX(Cadastro!$D$5:$D$167,$AB224),"")</f>
        <v>6x1</v>
      </c>
      <c r="E224" s="17" t="str">
        <f>IFERROR(INDEX(Cadastro!$G$5:$G$167,$AB224),"")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$167,$AB224),"")="",IF($L224&gt;0,1,0),IF(IFERROR(INDEX(Cadastro!$F$5:$F$167,$AB224),"")&lt;=IFERROR(INDEX(Parâmetros!$B$39:$B$48,MATCH($E224,Parâmetros!$A$39:$A$48,0)),99),IFERROR(INDEX(Cadastro!$F$5:$F$167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$167,$AB224),"")="",0,IF(IFERROR(INDEX(Cadastro!$F$5:$F$167,$AB224),"")&gt;IFERROR(INDEX(Parâmetros!$B$39:$B$48,MATCH($E224,Parâmetros!$A$39:$A$48,0)),99),IFERROR(INDEX(Cadastro!$F$5:$F$167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registro"),IF(AND($AB224&lt;&gt;$AB223,IFERROR(INDEX(Cadastro!$F$5:$F$167,$AB224),"")=""),"Indeterminado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IFERROR(MATCH($A224&amp;"|"&amp;TEXT(_xlfn.MAXIFS(Cadastro!$E$5:$E$167,Cadastro!$A$5:$A$167,$A224,Cadastro!$E$5:$E$167,"&lt;="&amp;$F224),"yyyymmdd"),Cadastro!$I$5:$I$167,0),"")</f>
        <v>17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IFERROR(INDEX(Cadastro!$C$5:$C$167,$AB225),"NÃO INFORMADO")</f>
        <v>PED</v>
      </c>
      <c r="D225" s="17" t="str">
        <f>IFERROR(INDEX(Cadastro!$D$5:$D$167,$AB225),"")</f>
        <v>6x1</v>
      </c>
      <c r="E225" s="17" t="str">
        <f>IFERROR(INDEX(Cadastro!$G$5:$G$167,$AB225),"")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$167,$AB225),"")="",IF($L225&gt;0,1,0),IF(IFERROR(INDEX(Cadastro!$F$5:$F$167,$AB225),"")&lt;=IFERROR(INDEX(Parâmetros!$B$39:$B$48,MATCH($E225,Parâmetros!$A$39:$A$48,0)),99),IFERROR(INDEX(Cadastro!$F$5:$F$167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$167,$AB225),"")="",0,IF(IFERROR(INDEX(Cadastro!$F$5:$F$167,$AB225),"")&gt;IFERROR(INDEX(Parâmetros!$B$39:$B$48,MATCH($E225,Parâmetros!$A$39:$A$48,0)),99),IFERROR(INDEX(Cadastro!$F$5:$F$167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registro"),IF(AND($AB225&lt;&gt;$AB224,IFERROR(INDEX(Cadastro!$F$5:$F$167,$AB225),"")=""),"Indeterminado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IFERROR(MATCH($A225&amp;"|"&amp;TEXT(_xlfn.MAXIFS(Cadastro!$E$5:$E$167,Cadastro!$A$5:$A$167,$A225,Cadastro!$E$5:$E$167,"&lt;="&amp;$F225),"yyyymmdd"),Cadastro!$I$5:$I$167,0),"")</f>
        <v>17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IFERROR(INDEX(Cadastro!$C$5:$C$167,$AB226),"NÃO INFORMADO")</f>
        <v>CAL</v>
      </c>
      <c r="D226" s="17" t="str">
        <f>IFERROR(INDEX(Cadastro!$D$5:$D$167,$AB226),"")</f>
        <v>6x1</v>
      </c>
      <c r="E226" s="17" t="str">
        <f>IFERROR(INDEX(Cadastro!$G$5:$G$167,$AB226),"")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$167,$AB226),"")="",IF($L226&gt;0,1,0),IF(IFERROR(INDEX(Cadastro!$F$5:$F$167,$AB226),"")&lt;=IFERROR(INDEX(Parâmetros!$B$39:$B$48,MATCH($E226,Parâmetros!$A$39:$A$48,0)),99),IFERROR(INDEX(Cadastro!$F$5:$F$167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$167,$AB226),"")="",0,IF(IFERROR(INDEX(Cadastro!$F$5:$F$167,$AB226),"")&gt;IFERROR(INDEX(Parâmetros!$B$39:$B$48,MATCH($E226,Parâmetros!$A$39:$A$48,0)),99),IFERROR(INDEX(Cadastro!$F$5:$F$167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registro"),IF(AND($AB226&lt;&gt;$AB225,IFERROR(INDEX(Cadastro!$F$5:$F$167,$AB226),"")=""),"Indeterminado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IFERROR(MATCH($A226&amp;"|"&amp;TEXT(_xlfn.MAXIFS(Cadastro!$E$5:$E$167,Cadastro!$A$5:$A$167,$A226,Cadastro!$E$5:$E$167,"&lt;="&amp;$F226),"yyyymmdd"),Cadastro!$I$5:$I$167,0),"")</f>
        <v>20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IFERROR(INDEX(Cadastro!$C$5:$C$167,$AB227),"NÃO INFORMADO")</f>
        <v>CAL</v>
      </c>
      <c r="D227" s="17" t="str">
        <f>IFERROR(INDEX(Cadastro!$D$5:$D$167,$AB227),"")</f>
        <v>6x1</v>
      </c>
      <c r="E227" s="17" t="str">
        <f>IFERROR(INDEX(Cadastro!$G$5:$G$167,$AB227),"")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$167,$AB227),"")="",IF($L227&gt;0,1,0),IF(IFERROR(INDEX(Cadastro!$F$5:$F$167,$AB227),"")&lt;=IFERROR(INDEX(Parâmetros!$B$39:$B$48,MATCH($E227,Parâmetros!$A$39:$A$48,0)),99),IFERROR(INDEX(Cadastro!$F$5:$F$167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$167,$AB227),"")="",0,IF(IFERROR(INDEX(Cadastro!$F$5:$F$167,$AB227),"")&gt;IFERROR(INDEX(Parâmetros!$B$39:$B$48,MATCH($E227,Parâmetros!$A$39:$A$48,0)),99),IFERROR(INDEX(Cadastro!$F$5:$F$167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registro"),IF(AND($AB227&lt;&gt;$AB226,IFERROR(INDEX(Cadastro!$F$5:$F$167,$AB227),"")=""),"Indeterminado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IFERROR(MATCH($A227&amp;"|"&amp;TEXT(_xlfn.MAXIFS(Cadastro!$E$5:$E$167,Cadastro!$A$5:$A$167,$A227,Cadastro!$E$5:$E$167,"&lt;="&amp;$F227),"yyyymmdd"),Cadastro!$I$5:$I$167,0),"")</f>
        <v>20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IFERROR(INDEX(Cadastro!$C$5:$C$167,$AB228),"NÃO INFORMADO")</f>
        <v>CAL</v>
      </c>
      <c r="D228" s="17" t="str">
        <f>IFERROR(INDEX(Cadastro!$D$5:$D$167,$AB228),"")</f>
        <v>6x1</v>
      </c>
      <c r="E228" s="17" t="str">
        <f>IFERROR(INDEX(Cadastro!$G$5:$G$167,$AB228),"")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$167,$AB228),"")="",IF($L228&gt;0,1,0),IF(IFERROR(INDEX(Cadastro!$F$5:$F$167,$AB228),"")&lt;=IFERROR(INDEX(Parâmetros!$B$39:$B$48,MATCH($E228,Parâmetros!$A$39:$A$48,0)),99),IFERROR(INDEX(Cadastro!$F$5:$F$167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$167,$AB228),"")="",0,IF(IFERROR(INDEX(Cadastro!$F$5:$F$167,$AB228),"")&gt;IFERROR(INDEX(Parâmetros!$B$39:$B$48,MATCH($E228,Parâmetros!$A$39:$A$48,0)),99),IFERROR(INDEX(Cadastro!$F$5:$F$167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registro"),IF(AND($AB228&lt;&gt;$AB227,IFERROR(INDEX(Cadastro!$F$5:$F$167,$AB228),"")=""),"Indeterminado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IFERROR(MATCH($A228&amp;"|"&amp;TEXT(_xlfn.MAXIFS(Cadastro!$E$5:$E$167,Cadastro!$A$5:$A$167,$A228,Cadastro!$E$5:$E$167,"&lt;="&amp;$F228),"yyyymmdd"),Cadastro!$I$5:$I$167,0),"")</f>
        <v>20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IFERROR(INDEX(Cadastro!$C$5:$C$167,$AB229),"NÃO INFORMADO")</f>
        <v>CAL</v>
      </c>
      <c r="D229" s="17" t="str">
        <f>IFERROR(INDEX(Cadastro!$D$5:$D$167,$AB229),"")</f>
        <v>6x1</v>
      </c>
      <c r="E229" s="17" t="str">
        <f>IFERROR(INDEX(Cadastro!$G$5:$G$167,$AB229),"")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$167,$AB229),"")="",IF($L229&gt;0,1,0),IF(IFERROR(INDEX(Cadastro!$F$5:$F$167,$AB229),"")&lt;=IFERROR(INDEX(Parâmetros!$B$39:$B$48,MATCH($E229,Parâmetros!$A$39:$A$48,0)),99),IFERROR(INDEX(Cadastro!$F$5:$F$167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$167,$AB229),"")="",0,IF(IFERROR(INDEX(Cadastro!$F$5:$F$167,$AB229),"")&gt;IFERROR(INDEX(Parâmetros!$B$39:$B$48,MATCH($E229,Parâmetros!$A$39:$A$48,0)),99),IFERROR(INDEX(Cadastro!$F$5:$F$167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registro"),IF(AND($AB229&lt;&gt;$AB228,IFERROR(INDEX(Cadastro!$F$5:$F$167,$AB229),"")=""),"Indeterminado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IFERROR(MATCH($A229&amp;"|"&amp;TEXT(_xlfn.MAXIFS(Cadastro!$E$5:$E$167,Cadastro!$A$5:$A$167,$A229,Cadastro!$E$5:$E$167,"&lt;="&amp;$F229),"yyyymmdd"),Cadastro!$I$5:$I$167,0),"")</f>
        <v>20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IFERROR(INDEX(Cadastro!$C$5:$C$167,$AB230),"NÃO INFORMADO")</f>
        <v>CAL</v>
      </c>
      <c r="D230" s="17" t="str">
        <f>IFERROR(INDEX(Cadastro!$D$5:$D$167,$AB230),"")</f>
        <v>6x1</v>
      </c>
      <c r="E230" s="17" t="str">
        <f>IFERROR(INDEX(Cadastro!$G$5:$G$167,$AB230),"")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$167,$AB230),"")="",IF($L230&gt;0,1,0),IF(IFERROR(INDEX(Cadastro!$F$5:$F$167,$AB230),"")&lt;=IFERROR(INDEX(Parâmetros!$B$39:$B$48,MATCH($E230,Parâmetros!$A$39:$A$48,0)),99),IFERROR(INDEX(Cadastro!$F$5:$F$167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$167,$AB230),"")="",0,IF(IFERROR(INDEX(Cadastro!$F$5:$F$167,$AB230),"")&gt;IFERROR(INDEX(Parâmetros!$B$39:$B$48,MATCH($E230,Parâmetros!$A$39:$A$48,0)),99),IFERROR(INDEX(Cadastro!$F$5:$F$167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registro"),IF(AND($AB230&lt;&gt;$AB229,IFERROR(INDEX(Cadastro!$F$5:$F$167,$AB230),"")=""),"Indeterminado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IFERROR(MATCH($A230&amp;"|"&amp;TEXT(_xlfn.MAXIFS(Cadastro!$E$5:$E$167,Cadastro!$A$5:$A$167,$A230,Cadastro!$E$5:$E$167,"&lt;="&amp;$F230),"yyyymmdd"),Cadastro!$I$5:$I$167,0),"")</f>
        <v>20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IFERROR(INDEX(Cadastro!$C$5:$C$167,$AB231),"NÃO INFORMADO")</f>
        <v>CAL</v>
      </c>
      <c r="D231" s="17" t="str">
        <f>IFERROR(INDEX(Cadastro!$D$5:$D$167,$AB231),"")</f>
        <v>6x1</v>
      </c>
      <c r="E231" s="17" t="str">
        <f>IFERROR(INDEX(Cadastro!$G$5:$G$167,$AB231),"")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$167,$AB231),"")="",IF($L231&gt;0,1,0),IF(IFERROR(INDEX(Cadastro!$F$5:$F$167,$AB231),"")&lt;=IFERROR(INDEX(Parâmetros!$B$39:$B$48,MATCH($E231,Parâmetros!$A$39:$A$48,0)),99),IFERROR(INDEX(Cadastro!$F$5:$F$167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$167,$AB231),"")="",0,IF(IFERROR(INDEX(Cadastro!$F$5:$F$167,$AB231),"")&gt;IFERROR(INDEX(Parâmetros!$B$39:$B$48,MATCH($E231,Parâmetros!$A$39:$A$48,0)),99),IFERROR(INDEX(Cadastro!$F$5:$F$167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registro"),IF(AND($AB231&lt;&gt;$AB230,IFERROR(INDEX(Cadastro!$F$5:$F$167,$AB231),"")=""),"Indeterminado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IFERROR(MATCH($A231&amp;"|"&amp;TEXT(_xlfn.MAXIFS(Cadastro!$E$5:$E$167,Cadastro!$A$5:$A$167,$A231,Cadastro!$E$5:$E$167,"&lt;="&amp;$F231),"yyyymmdd"),Cadastro!$I$5:$I$167,0),"")</f>
        <v>20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IFERROR(INDEX(Cadastro!$C$5:$C$167,$AB232),"NÃO INFORMADO")</f>
        <v>CAL</v>
      </c>
      <c r="D232" s="17" t="str">
        <f>IFERROR(INDEX(Cadastro!$D$5:$D$167,$AB232),"")</f>
        <v>6x1</v>
      </c>
      <c r="E232" s="17" t="str">
        <f>IFERROR(INDEX(Cadastro!$G$5:$G$167,$AB232),"")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$167,$AB232),"")="",IF($L232&gt;0,1,0),IF(IFERROR(INDEX(Cadastro!$F$5:$F$167,$AB232),"")&lt;=IFERROR(INDEX(Parâmetros!$B$39:$B$48,MATCH($E232,Parâmetros!$A$39:$A$48,0)),99),IFERROR(INDEX(Cadastro!$F$5:$F$167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$167,$AB232),"")="",0,IF(IFERROR(INDEX(Cadastro!$F$5:$F$167,$AB232),"")&gt;IFERROR(INDEX(Parâmetros!$B$39:$B$48,MATCH($E232,Parâmetros!$A$39:$A$48,0)),99),IFERROR(INDEX(Cadastro!$F$5:$F$167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registro"),IF(AND($AB232&lt;&gt;$AB231,IFERROR(INDEX(Cadastro!$F$5:$F$167,$AB232),"")=""),"Indeterminado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IFERROR(MATCH($A232&amp;"|"&amp;TEXT(_xlfn.MAXIFS(Cadastro!$E$5:$E$167,Cadastro!$A$5:$A$167,$A232,Cadastro!$E$5:$E$167,"&lt;="&amp;$F232),"yyyymmdd"),Cadastro!$I$5:$I$167,0),"")</f>
        <v>20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IFERROR(INDEX(Cadastro!$C$5:$C$167,$AB233),"NÃO INFORMADO")</f>
        <v>CAL</v>
      </c>
      <c r="D233" s="17" t="str">
        <f>IFERROR(INDEX(Cadastro!$D$5:$D$167,$AB233),"")</f>
        <v>6x1</v>
      </c>
      <c r="E233" s="17" t="str">
        <f>IFERROR(INDEX(Cadastro!$G$5:$G$167,$AB233),"")</f>
        <v>6x1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7.1</v>
      </c>
      <c r="M233" s="30">
        <f>IFERROR(INDEX(Parâmetros!$E$6:$E$11,MATCH($K233,Parâmetros!$A$6:$A$11,0)),"")</f>
        <v>8.8000000000000007</v>
      </c>
      <c r="N233" s="33">
        <f t="shared" si="19"/>
        <v>0.80681818181818177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$167,$AB233),"")="",IF($L233&gt;0,1,0),IF(IFERROR(INDEX(Cadastro!$F$5:$F$167,$AB233),"")&lt;=IFERROR(INDEX(Parâmetros!$B$39:$B$48,MATCH($E233,Parâmetros!$A$39:$A$48,0)),99),IFERROR(INDEX(Cadastro!$F$5:$F$167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$167,$AB233),"")="",0,IF(IFERROR(INDEX(Cadastro!$F$5:$F$167,$AB233),"")&gt;IFERROR(INDEX(Parâmetros!$B$39:$B$48,MATCH($E233,Parâmetros!$A$39:$A$48,0)),99),IFERROR(INDEX(Cadastro!$F$5:$F$167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registro"),IF(AND($AB233&lt;&gt;$AB232,IFERROR(INDEX(Cadastro!$F$5:$F$167,$AB233),"")=""),"Indeterminado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IFERROR(MATCH($A233&amp;"|"&amp;TEXT(_xlfn.MAXIFS(Cadastro!$E$5:$E$167,Cadastro!$A$5:$A$167,$A233,Cadastro!$E$5:$E$167,"&lt;="&amp;$F233),"yyyymmdd"),Cadastro!$I$5:$I$167,0),"")</f>
        <v>20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IFERROR(INDEX(Cadastro!$C$5:$C$167,$AB234),"NÃO INFORMADO")</f>
        <v>CAL</v>
      </c>
      <c r="D234" s="17" t="str">
        <f>IFERROR(INDEX(Cadastro!$D$5:$D$167,$AB234),"")</f>
        <v>6x1</v>
      </c>
      <c r="E234" s="17" t="str">
        <f>IFERROR(INDEX(Cadastro!$G$5:$G$167,$AB234),"")</f>
        <v>6x1</v>
      </c>
      <c r="F234" s="29">
        <v>46308</v>
      </c>
      <c r="G234" s="32" t="str">
        <f t="shared" si="18"/>
        <v>ter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19"/>
        <v>0</v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20"/>
        <v/>
      </c>
      <c r="R234" s="32" t="str">
        <f t="shared" si="21"/>
        <v/>
      </c>
      <c r="S234" s="30" t="str">
        <f t="shared" si="22"/>
        <v/>
      </c>
      <c r="T234" s="32" t="str">
        <f>IF($Q234&lt;&gt;"Sim","",IF($N234&gt;Parâmetros!$E$15,"Sim","Não"))</f>
        <v/>
      </c>
      <c r="U234" s="17" t="str">
        <f t="shared" si="23"/>
        <v>Fora da apuração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$167,$AB234),"")="",IF($L234&gt;0,1,0),IF(IFERROR(INDEX(Cadastro!$F$5:$F$167,$AB234),"")&lt;=IFERROR(INDEX(Parâmetros!$B$39:$B$48,MATCH($E234,Parâmetros!$A$39:$A$48,0)),99),IFERROR(INDEX(Cadastro!$F$5:$F$167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$167,$AB234),"")="",0,IF(IFERROR(INDEX(Cadastro!$F$5:$F$167,$AB234),"")&gt;IFERROR(INDEX(Parâmetros!$B$39:$B$48,MATCH($E234,Parâmetros!$A$39:$A$48,0)),99),IFERROR(INDEX(Cadastro!$F$5:$F$167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registro"),IF(AND($AB234&lt;&gt;$AB233,IFERROR(INDEX(Cadastro!$F$5:$F$167,$AB234),"")=""),"Indeterminado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IFERROR(MATCH($A234&amp;"|"&amp;TEXT(_xlfn.MAXIFS(Cadastro!$E$5:$E$167,Cadastro!$A$5:$A$167,$A234,Cadastro!$E$5:$E$167,"&lt;="&amp;$F234),"yyyymmdd"),Cadastro!$I$5:$I$167,0),"")</f>
        <v>20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IFERROR(INDEX(Cadastro!$C$5:$C$167,$AB235),"NÃO INFORMADO")</f>
        <v>CAL</v>
      </c>
      <c r="D235" s="17" t="str">
        <f>IFERROR(INDEX(Cadastro!$D$5:$D$167,$AB235),"")</f>
        <v>6x1</v>
      </c>
      <c r="E235" s="17" t="str">
        <f>IFERROR(INDEX(Cadastro!$G$5:$G$167,$AB235),"")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$167,$AB235),"")="",IF($L235&gt;0,1,0),IF(IFERROR(INDEX(Cadastro!$F$5:$F$167,$AB235),"")&lt;=IFERROR(INDEX(Parâmetros!$B$39:$B$48,MATCH($E235,Parâmetros!$A$39:$A$48,0)),99),IFERROR(INDEX(Cadastro!$F$5:$F$167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$167,$AB235),"")="",0,IF(IFERROR(INDEX(Cadastro!$F$5:$F$167,$AB235),"")&gt;IFERROR(INDEX(Parâmetros!$B$39:$B$48,MATCH($E235,Parâmetros!$A$39:$A$48,0)),99),IFERROR(INDEX(Cadastro!$F$5:$F$167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registro"),IF(AND($AB235&lt;&gt;$AB234,IFERROR(INDEX(Cadastro!$F$5:$F$167,$AB235),"")=""),"Indeterminado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IFERROR(MATCH($A235&amp;"|"&amp;TEXT(_xlfn.MAXIFS(Cadastro!$E$5:$E$167,Cadastro!$A$5:$A$167,$A235,Cadastro!$E$5:$E$167,"&lt;="&amp;$F235),"yyyymmdd"),Cadastro!$I$5:$I$167,0),"")</f>
        <v>20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IFERROR(INDEX(Cadastro!$C$5:$C$167,$AB236),"NÃO INFORMADO")</f>
        <v>CAL</v>
      </c>
      <c r="D236" s="17" t="str">
        <f>IFERROR(INDEX(Cadastro!$D$5:$D$167,$AB236),"")</f>
        <v>6x1</v>
      </c>
      <c r="E236" s="17" t="str">
        <f>IFERROR(INDEX(Cadastro!$G$5:$G$167,$AB236),"")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$167,$AB236),"")="",IF($L236&gt;0,1,0),IF(IFERROR(INDEX(Cadastro!$F$5:$F$167,$AB236),"")&lt;=IFERROR(INDEX(Parâmetros!$B$39:$B$48,MATCH($E236,Parâmetros!$A$39:$A$48,0)),99),IFERROR(INDEX(Cadastro!$F$5:$F$167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$167,$AB236),"")="",0,IF(IFERROR(INDEX(Cadastro!$F$5:$F$167,$AB236),"")&gt;IFERROR(INDEX(Parâmetros!$B$39:$B$48,MATCH($E236,Parâmetros!$A$39:$A$48,0)),99),IFERROR(INDEX(Cadastro!$F$5:$F$167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registro"),IF(AND($AB236&lt;&gt;$AB235,IFERROR(INDEX(Cadastro!$F$5:$F$167,$AB236),"")=""),"Indeterminado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IFERROR(MATCH($A236&amp;"|"&amp;TEXT(_xlfn.MAXIFS(Cadastro!$E$5:$E$167,Cadastro!$A$5:$A$167,$A236,Cadastro!$E$5:$E$167,"&lt;="&amp;$F236),"yyyymmdd"),Cadastro!$I$5:$I$167,0),"")</f>
        <v>20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IFERROR(INDEX(Cadastro!$C$5:$C$167,$AB237),"NÃO INFORMADO")</f>
        <v>CAL</v>
      </c>
      <c r="D237" s="17" t="str">
        <f>IFERROR(INDEX(Cadastro!$D$5:$D$167,$AB237),"")</f>
        <v>6x1</v>
      </c>
      <c r="E237" s="17" t="str">
        <f>IFERROR(INDEX(Cadastro!$G$5:$G$167,$AB237),"")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$167,$AB237),"")="",IF($L237&gt;0,1,0),IF(IFERROR(INDEX(Cadastro!$F$5:$F$167,$AB237),"")&lt;=IFERROR(INDEX(Parâmetros!$B$39:$B$48,MATCH($E237,Parâmetros!$A$39:$A$48,0)),99),IFERROR(INDEX(Cadastro!$F$5:$F$167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$167,$AB237),"")="",0,IF(IFERROR(INDEX(Cadastro!$F$5:$F$167,$AB237),"")&gt;IFERROR(INDEX(Parâmetros!$B$39:$B$48,MATCH($E237,Parâmetros!$A$39:$A$48,0)),99),IFERROR(INDEX(Cadastro!$F$5:$F$167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registro"),IF(AND($AB237&lt;&gt;$AB236,IFERROR(INDEX(Cadastro!$F$5:$F$167,$AB237),"")=""),"Indeterminado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IFERROR(MATCH($A237&amp;"|"&amp;TEXT(_xlfn.MAXIFS(Cadastro!$E$5:$E$167,Cadastro!$A$5:$A$167,$A237,Cadastro!$E$5:$E$167,"&lt;="&amp;$F237),"yyyymmdd"),Cadastro!$I$5:$I$167,0),"")</f>
        <v>20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IFERROR(INDEX(Cadastro!$C$5:$C$167,$AB238),"NÃO INFORMADO")</f>
        <v>CAL</v>
      </c>
      <c r="D238" s="17" t="str">
        <f>IFERROR(INDEX(Cadastro!$D$5:$D$167,$AB238),"")</f>
        <v>6x1</v>
      </c>
      <c r="E238" s="17" t="str">
        <f>IFERROR(INDEX(Cadastro!$G$5:$G$167,$AB238),"")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$167,$AB238),"")="",IF($L238&gt;0,1,0),IF(IFERROR(INDEX(Cadastro!$F$5:$F$167,$AB238),"")&lt;=IFERROR(INDEX(Parâmetros!$B$39:$B$48,MATCH($E238,Parâmetros!$A$39:$A$48,0)),99),IFERROR(INDEX(Cadastro!$F$5:$F$167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$167,$AB238),"")="",0,IF(IFERROR(INDEX(Cadastro!$F$5:$F$167,$AB238),"")&gt;IFERROR(INDEX(Parâmetros!$B$39:$B$48,MATCH($E238,Parâmetros!$A$39:$A$48,0)),99),IFERROR(INDEX(Cadastro!$F$5:$F$167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registro"),IF(AND($AB238&lt;&gt;$AB237,IFERROR(INDEX(Cadastro!$F$5:$F$167,$AB238),"")=""),"Indeterminado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IFERROR(MATCH($A238&amp;"|"&amp;TEXT(_xlfn.MAXIFS(Cadastro!$E$5:$E$167,Cadastro!$A$5:$A$167,$A238,Cadastro!$E$5:$E$167,"&lt;="&amp;$F238),"yyyymmdd"),Cadastro!$I$5:$I$167,0),"")</f>
        <v>20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IFERROR(INDEX(Cadastro!$C$5:$C$167,$AB239),"NÃO INFORMADO")</f>
        <v>CAL</v>
      </c>
      <c r="D239" s="17" t="str">
        <f>IFERROR(INDEX(Cadastro!$D$5:$D$167,$AB239),"")</f>
        <v>6x1</v>
      </c>
      <c r="E239" s="17" t="str">
        <f>IFERROR(INDEX(Cadastro!$G$5:$G$167,$AB239),"")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$167,$AB239),"")="",IF($L239&gt;0,1,0),IF(IFERROR(INDEX(Cadastro!$F$5:$F$167,$AB239),"")&lt;=IFERROR(INDEX(Parâmetros!$B$39:$B$48,MATCH($E239,Parâmetros!$A$39:$A$48,0)),99),IFERROR(INDEX(Cadastro!$F$5:$F$167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$167,$AB239),"")="",0,IF(IFERROR(INDEX(Cadastro!$F$5:$F$167,$AB239),"")&gt;IFERROR(INDEX(Parâmetros!$B$39:$B$48,MATCH($E239,Parâmetros!$A$39:$A$48,0)),99),IFERROR(INDEX(Cadastro!$F$5:$F$167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registro"),IF(AND($AB239&lt;&gt;$AB238,IFERROR(INDEX(Cadastro!$F$5:$F$167,$AB239),"")=""),"Indeterminado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IFERROR(MATCH($A239&amp;"|"&amp;TEXT(_xlfn.MAXIFS(Cadastro!$E$5:$E$167,Cadastro!$A$5:$A$167,$A239,Cadastro!$E$5:$E$167,"&lt;="&amp;$F239),"yyyymmdd"),Cadastro!$I$5:$I$167,0),"")</f>
        <v>20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IFERROR(INDEX(Cadastro!$C$5:$C$167,$AB240),"NÃO INFORMADO")</f>
        <v>CAL</v>
      </c>
      <c r="D240" s="17" t="str">
        <f>IFERROR(INDEX(Cadastro!$D$5:$D$167,$AB240),"")</f>
        <v>6x1</v>
      </c>
      <c r="E240" s="17" t="str">
        <f>IFERROR(INDEX(Cadastro!$G$5:$G$167,$AB240),"")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$167,$AB240),"")="",IF($L240&gt;0,1,0),IF(IFERROR(INDEX(Cadastro!$F$5:$F$167,$AB240),"")&lt;=IFERROR(INDEX(Parâmetros!$B$39:$B$48,MATCH($E240,Parâmetros!$A$39:$A$48,0)),99),IFERROR(INDEX(Cadastro!$F$5:$F$167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$167,$AB240),"")="",0,IF(IFERROR(INDEX(Cadastro!$F$5:$F$167,$AB240),"")&gt;IFERROR(INDEX(Parâmetros!$B$39:$B$48,MATCH($E240,Parâmetros!$A$39:$A$48,0)),99),IFERROR(INDEX(Cadastro!$F$5:$F$167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registro"),IF(AND($AB240&lt;&gt;$AB239,IFERROR(INDEX(Cadastro!$F$5:$F$167,$AB240),"")=""),"Indeterminado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IFERROR(MATCH($A240&amp;"|"&amp;TEXT(_xlfn.MAXIFS(Cadastro!$E$5:$E$167,Cadastro!$A$5:$A$167,$A240,Cadastro!$E$5:$E$167,"&lt;="&amp;$F240),"yyyymmdd"),Cadastro!$I$5:$I$167,0),"")</f>
        <v>20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IFERROR(INDEX(Cadastro!$C$5:$C$167,$AB241),"NÃO INFORMADO")</f>
        <v>CAL</v>
      </c>
      <c r="D241" s="17" t="str">
        <f>IFERROR(INDEX(Cadastro!$D$5:$D$167,$AB241),"")</f>
        <v>6x1</v>
      </c>
      <c r="E241" s="17" t="str">
        <f>IFERROR(INDEX(Cadastro!$G$5:$G$167,$AB241),"")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$167,$AB241),"")="",IF($L241&gt;0,1,0),IF(IFERROR(INDEX(Cadastro!$F$5:$F$167,$AB241),"")&lt;=IFERROR(INDEX(Parâmetros!$B$39:$B$48,MATCH($E241,Parâmetros!$A$39:$A$48,0)),99),IFERROR(INDEX(Cadastro!$F$5:$F$167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$167,$AB241),"")="",0,IF(IFERROR(INDEX(Cadastro!$F$5:$F$167,$AB241),"")&gt;IFERROR(INDEX(Parâmetros!$B$39:$B$48,MATCH($E241,Parâmetros!$A$39:$A$48,0)),99),IFERROR(INDEX(Cadastro!$F$5:$F$167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registro"),IF(AND($AB241&lt;&gt;$AB240,IFERROR(INDEX(Cadastro!$F$5:$F$167,$AB241),"")=""),"Indeterminado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IFERROR(MATCH($A241&amp;"|"&amp;TEXT(_xlfn.MAXIFS(Cadastro!$E$5:$E$167,Cadastro!$A$5:$A$167,$A241,Cadastro!$E$5:$E$167,"&lt;="&amp;$F241),"yyyymmdd"),Cadastro!$I$5:$I$167,0),"")</f>
        <v>20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IFERROR(INDEX(Cadastro!$C$5:$C$167,$AB242),"NÃO INFORMADO")</f>
        <v>CAL</v>
      </c>
      <c r="D242" s="17" t="str">
        <f>IFERROR(INDEX(Cadastro!$D$5:$D$167,$AB242),"")</f>
        <v>6x1</v>
      </c>
      <c r="E242" s="17" t="str">
        <f>IFERROR(INDEX(Cadastro!$G$5:$G$167,$AB242),"")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$167,$AB242),"")="",IF($L242&gt;0,1,0),IF(IFERROR(INDEX(Cadastro!$F$5:$F$167,$AB242),"")&lt;=IFERROR(INDEX(Parâmetros!$B$39:$B$48,MATCH($E242,Parâmetros!$A$39:$A$48,0)),99),IFERROR(INDEX(Cadastro!$F$5:$F$167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$167,$AB242),"")="",0,IF(IFERROR(INDEX(Cadastro!$F$5:$F$167,$AB242),"")&gt;IFERROR(INDEX(Parâmetros!$B$39:$B$48,MATCH($E242,Parâmetros!$A$39:$A$48,0)),99),IFERROR(INDEX(Cadastro!$F$5:$F$167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registro"),IF(AND($AB242&lt;&gt;$AB241,IFERROR(INDEX(Cadastro!$F$5:$F$167,$AB242),"")=""),"Indeterminado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IFERROR(MATCH($A242&amp;"|"&amp;TEXT(_xlfn.MAXIFS(Cadastro!$E$5:$E$167,Cadastro!$A$5:$A$167,$A242,Cadastro!$E$5:$E$167,"&lt;="&amp;$F242),"yyyymmdd"),Cadastro!$I$5:$I$167,0),"")</f>
        <v>20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IFERROR(INDEX(Cadastro!$C$5:$C$167,$AB243),"NÃO INFORMADO")</f>
        <v>CAL</v>
      </c>
      <c r="D243" s="17" t="str">
        <f>IFERROR(INDEX(Cadastro!$D$5:$D$167,$AB243),"")</f>
        <v>6x1</v>
      </c>
      <c r="E243" s="17" t="str">
        <f>IFERROR(INDEX(Cadastro!$G$5:$G$167,$AB243),"")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$167,$AB243),"")="",IF($L243&gt;0,1,0),IF(IFERROR(INDEX(Cadastro!$F$5:$F$167,$AB243),"")&lt;=IFERROR(INDEX(Parâmetros!$B$39:$B$48,MATCH($E243,Parâmetros!$A$39:$A$48,0)),99),IFERROR(INDEX(Cadastro!$F$5:$F$167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$167,$AB243),"")="",0,IF(IFERROR(INDEX(Cadastro!$F$5:$F$167,$AB243),"")&gt;IFERROR(INDEX(Parâmetros!$B$39:$B$48,MATCH($E243,Parâmetros!$A$39:$A$48,0)),99),IFERROR(INDEX(Cadastro!$F$5:$F$167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registro"),IF(AND($AB243&lt;&gt;$AB242,IFERROR(INDEX(Cadastro!$F$5:$F$167,$AB243),"")=""),"Indeterminado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IFERROR(MATCH($A243&amp;"|"&amp;TEXT(_xlfn.MAXIFS(Cadastro!$E$5:$E$167,Cadastro!$A$5:$A$167,$A243,Cadastro!$E$5:$E$167,"&lt;="&amp;$F243),"yyyymmdd"),Cadastro!$I$5:$I$167,0),"")</f>
        <v>20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IFERROR(INDEX(Cadastro!$C$5:$C$167,$AB244),"NÃO INFORMADO")</f>
        <v>CAL</v>
      </c>
      <c r="D244" s="17" t="str">
        <f>IFERROR(INDEX(Cadastro!$D$5:$D$167,$AB244),"")</f>
        <v>6x1</v>
      </c>
      <c r="E244" s="17" t="str">
        <f>IFERROR(INDEX(Cadastro!$G$5:$G$167,$AB244),"")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$167,$AB244),"")="",IF($L244&gt;0,1,0),IF(IFERROR(INDEX(Cadastro!$F$5:$F$167,$AB244),"")&lt;=IFERROR(INDEX(Parâmetros!$B$39:$B$48,MATCH($E244,Parâmetros!$A$39:$A$48,0)),99),IFERROR(INDEX(Cadastro!$F$5:$F$167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$167,$AB244),"")="",0,IF(IFERROR(INDEX(Cadastro!$F$5:$F$167,$AB244),"")&gt;IFERROR(INDEX(Parâmetros!$B$39:$B$48,MATCH($E244,Parâmetros!$A$39:$A$48,0)),99),IFERROR(INDEX(Cadastro!$F$5:$F$167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registro"),IF(AND($AB244&lt;&gt;$AB243,IFERROR(INDEX(Cadastro!$F$5:$F$167,$AB244),"")=""),"Indeterminado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IFERROR(MATCH($A244&amp;"|"&amp;TEXT(_xlfn.MAXIFS(Cadastro!$E$5:$E$167,Cadastro!$A$5:$A$167,$A244,Cadastro!$E$5:$E$167,"&lt;="&amp;$F244),"yyyymmdd"),Cadastro!$I$5:$I$167,0),"")</f>
        <v>20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IFERROR(INDEX(Cadastro!$C$5:$C$167,$AB245),"NÃO INFORMADO")</f>
        <v>CAL</v>
      </c>
      <c r="D245" s="17" t="str">
        <f>IFERROR(INDEX(Cadastro!$D$5:$D$167,$AB245),"")</f>
        <v>6x1</v>
      </c>
      <c r="E245" s="17" t="str">
        <f>IFERROR(INDEX(Cadastro!$G$5:$G$167,$AB245),"")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$167,$AB245),"")="",IF($L245&gt;0,1,0),IF(IFERROR(INDEX(Cadastro!$F$5:$F$167,$AB245),"")&lt;=IFERROR(INDEX(Parâmetros!$B$39:$B$48,MATCH($E245,Parâmetros!$A$39:$A$48,0)),99),IFERROR(INDEX(Cadastro!$F$5:$F$167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$167,$AB245),"")="",0,IF(IFERROR(INDEX(Cadastro!$F$5:$F$167,$AB245),"")&gt;IFERROR(INDEX(Parâmetros!$B$39:$B$48,MATCH($E245,Parâmetros!$A$39:$A$48,0)),99),IFERROR(INDEX(Cadastro!$F$5:$F$167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registro"),IF(AND($AB245&lt;&gt;$AB244,IFERROR(INDEX(Cadastro!$F$5:$F$167,$AB245),"")=""),"Indeterminado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IFERROR(MATCH($A245&amp;"|"&amp;TEXT(_xlfn.MAXIFS(Cadastro!$E$5:$E$167,Cadastro!$A$5:$A$167,$A245,Cadastro!$E$5:$E$167,"&lt;="&amp;$F245),"yyyymmdd"),Cadastro!$I$5:$I$167,0),"")</f>
        <v>20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IFERROR(INDEX(Cadastro!$C$5:$C$167,$AB246),"NÃO INFORMADO")</f>
        <v>CAL</v>
      </c>
      <c r="D246" s="17" t="str">
        <f>IFERROR(INDEX(Cadastro!$D$5:$D$167,$AB246),"")</f>
        <v>6x1</v>
      </c>
      <c r="E246" s="17" t="str">
        <f>IFERROR(INDEX(Cadastro!$G$5:$G$167,$AB246),"")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$167,$AB246),"")="",IF($L246&gt;0,1,0),IF(IFERROR(INDEX(Cadastro!$F$5:$F$167,$AB246),"")&lt;=IFERROR(INDEX(Parâmetros!$B$39:$B$48,MATCH($E246,Parâmetros!$A$39:$A$48,0)),99),IFERROR(INDEX(Cadastro!$F$5:$F$167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$167,$AB246),"")="",0,IF(IFERROR(INDEX(Cadastro!$F$5:$F$167,$AB246),"")&gt;IFERROR(INDEX(Parâmetros!$B$39:$B$48,MATCH($E246,Parâmetros!$A$39:$A$48,0)),99),IFERROR(INDEX(Cadastro!$F$5:$F$167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registro"),IF(AND($AB246&lt;&gt;$AB245,IFERROR(INDEX(Cadastro!$F$5:$F$167,$AB246),"")=""),"Indeterminado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IFERROR(MATCH($A246&amp;"|"&amp;TEXT(_xlfn.MAXIFS(Cadastro!$E$5:$E$167,Cadastro!$A$5:$A$167,$A246,Cadastro!$E$5:$E$167,"&lt;="&amp;$F246),"yyyymmdd"),Cadastro!$I$5:$I$167,0),"")</f>
        <v>20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IFERROR(INDEX(Cadastro!$C$5:$C$167,$AB247),"NÃO INFORMADO")</f>
        <v>CAL</v>
      </c>
      <c r="D247" s="17" t="str">
        <f>IFERROR(INDEX(Cadastro!$D$5:$D$167,$AB247),"")</f>
        <v>6x1</v>
      </c>
      <c r="E247" s="17" t="str">
        <f>IFERROR(INDEX(Cadastro!$G$5:$G$167,$AB247),"")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$167,$AB247),"")="",IF($L247&gt;0,1,0),IF(IFERROR(INDEX(Cadastro!$F$5:$F$167,$AB247),"")&lt;=IFERROR(INDEX(Parâmetros!$B$39:$B$48,MATCH($E247,Parâmetros!$A$39:$A$48,0)),99),IFERROR(INDEX(Cadastro!$F$5:$F$167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$167,$AB247),"")="",0,IF(IFERROR(INDEX(Cadastro!$F$5:$F$167,$AB247),"")&gt;IFERROR(INDEX(Parâmetros!$B$39:$B$48,MATCH($E247,Parâmetros!$A$39:$A$48,0)),99),IFERROR(INDEX(Cadastro!$F$5:$F$167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registro"),IF(AND($AB247&lt;&gt;$AB246,IFERROR(INDEX(Cadastro!$F$5:$F$167,$AB247),"")=""),"Indeterminado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IFERROR(MATCH($A247&amp;"|"&amp;TEXT(_xlfn.MAXIFS(Cadastro!$E$5:$E$167,Cadastro!$A$5:$A$167,$A247,Cadastro!$E$5:$E$167,"&lt;="&amp;$F247),"yyyymmdd"),Cadastro!$I$5:$I$167,0),"")</f>
        <v>20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IFERROR(INDEX(Cadastro!$C$5:$C$167,$AB248),"NÃO INFORMADO")</f>
        <v>CAL</v>
      </c>
      <c r="D248" s="17" t="str">
        <f>IFERROR(INDEX(Cadastro!$D$5:$D$167,$AB248),"")</f>
        <v>6x1</v>
      </c>
      <c r="E248" s="17" t="str">
        <f>IFERROR(INDEX(Cadastro!$G$5:$G$167,$AB248),"")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$167,$AB248),"")="",IF($L248&gt;0,1,0),IF(IFERROR(INDEX(Cadastro!$F$5:$F$167,$AB248),"")&lt;=IFERROR(INDEX(Parâmetros!$B$39:$B$48,MATCH($E248,Parâmetros!$A$39:$A$48,0)),99),IFERROR(INDEX(Cadastro!$F$5:$F$167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$167,$AB248),"")="",0,IF(IFERROR(INDEX(Cadastro!$F$5:$F$167,$AB248),"")&gt;IFERROR(INDEX(Parâmetros!$B$39:$B$48,MATCH($E248,Parâmetros!$A$39:$A$48,0)),99),IFERROR(INDEX(Cadastro!$F$5:$F$167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registro"),IF(AND($AB248&lt;&gt;$AB247,IFERROR(INDEX(Cadastro!$F$5:$F$167,$AB248),"")=""),"Indeterminado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IFERROR(MATCH($A248&amp;"|"&amp;TEXT(_xlfn.MAXIFS(Cadastro!$E$5:$E$167,Cadastro!$A$5:$A$167,$A248,Cadastro!$E$5:$E$167,"&lt;="&amp;$F248),"yyyymmdd"),Cadastro!$I$5:$I$167,0),"")</f>
        <v>20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IFERROR(INDEX(Cadastro!$C$5:$C$167,$AB249),"NÃO INFORMADO")</f>
        <v>CAL</v>
      </c>
      <c r="D249" s="17" t="str">
        <f>IFERROR(INDEX(Cadastro!$D$5:$D$167,$AB249),"")</f>
        <v>6x1</v>
      </c>
      <c r="E249" s="17" t="str">
        <f>IFERROR(INDEX(Cadastro!$G$5:$G$167,$AB249),"")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$167,$AB249),"")="",IF($L249&gt;0,1,0),IF(IFERROR(INDEX(Cadastro!$F$5:$F$167,$AB249),"")&lt;=IFERROR(INDEX(Parâmetros!$B$39:$B$48,MATCH($E249,Parâmetros!$A$39:$A$48,0)),99),IFERROR(INDEX(Cadastro!$F$5:$F$167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$167,$AB249),"")="",0,IF(IFERROR(INDEX(Cadastro!$F$5:$F$167,$AB249),"")&gt;IFERROR(INDEX(Parâmetros!$B$39:$B$48,MATCH($E249,Parâmetros!$A$39:$A$48,0)),99),IFERROR(INDEX(Cadastro!$F$5:$F$167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registro"),IF(AND($AB249&lt;&gt;$AB248,IFERROR(INDEX(Cadastro!$F$5:$F$167,$AB249),"")=""),"Indeterminado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IFERROR(MATCH($A249&amp;"|"&amp;TEXT(_xlfn.MAXIFS(Cadastro!$E$5:$E$167,Cadastro!$A$5:$A$167,$A249,Cadastro!$E$5:$E$167,"&lt;="&amp;$F249),"yyyymmdd"),Cadastro!$I$5:$I$167,0),"")</f>
        <v>20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IFERROR(INDEX(Cadastro!$C$5:$C$167,$AB250),"NÃO INFORMADO")</f>
        <v>CAL</v>
      </c>
      <c r="D250" s="17" t="str">
        <f>IFERROR(INDEX(Cadastro!$D$5:$D$167,$AB250),"")</f>
        <v>6x1</v>
      </c>
      <c r="E250" s="17" t="str">
        <f>IFERROR(INDEX(Cadastro!$G$5:$G$167,$AB250),"")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$167,$AB250),"")="",IF($L250&gt;0,1,0),IF(IFERROR(INDEX(Cadastro!$F$5:$F$167,$AB250),"")&lt;=IFERROR(INDEX(Parâmetros!$B$39:$B$48,MATCH($E250,Parâmetros!$A$39:$A$48,0)),99),IFERROR(INDEX(Cadastro!$F$5:$F$167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$167,$AB250),"")="",0,IF(IFERROR(INDEX(Cadastro!$F$5:$F$167,$AB250),"")&gt;IFERROR(INDEX(Parâmetros!$B$39:$B$48,MATCH($E250,Parâmetros!$A$39:$A$48,0)),99),IFERROR(INDEX(Cadastro!$F$5:$F$167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registro"),IF(AND($AB250&lt;&gt;$AB249,IFERROR(INDEX(Cadastro!$F$5:$F$167,$AB250),"")=""),"Indeterminado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IFERROR(MATCH($A250&amp;"|"&amp;TEXT(_xlfn.MAXIFS(Cadastro!$E$5:$E$167,Cadastro!$A$5:$A$167,$A250,Cadastro!$E$5:$E$167,"&lt;="&amp;$F250),"yyyymmdd"),Cadastro!$I$5:$I$167,0),"")</f>
        <v>20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IFERROR(INDEX(Cadastro!$C$5:$C$167,$AB251),"NÃO INFORMADO")</f>
        <v>CAL</v>
      </c>
      <c r="D251" s="17" t="str">
        <f>IFERROR(INDEX(Cadastro!$D$5:$D$167,$AB251),"")</f>
        <v>6x1</v>
      </c>
      <c r="E251" s="17" t="str">
        <f>IFERROR(INDEX(Cadastro!$G$5:$G$167,$AB251),"")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$167,$AB251),"")="",IF($L251&gt;0,1,0),IF(IFERROR(INDEX(Cadastro!$F$5:$F$167,$AB251),"")&lt;=IFERROR(INDEX(Parâmetros!$B$39:$B$48,MATCH($E251,Parâmetros!$A$39:$A$48,0)),99),IFERROR(INDEX(Cadastro!$F$5:$F$167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$167,$AB251),"")="",0,IF(IFERROR(INDEX(Cadastro!$F$5:$F$167,$AB251),"")&gt;IFERROR(INDEX(Parâmetros!$B$39:$B$48,MATCH($E251,Parâmetros!$A$39:$A$48,0)),99),IFERROR(INDEX(Cadastro!$F$5:$F$167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registro"),IF(AND($AB251&lt;&gt;$AB250,IFERROR(INDEX(Cadastro!$F$5:$F$167,$AB251),"")=""),"Indeterminado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IFERROR(MATCH($A251&amp;"|"&amp;TEXT(_xlfn.MAXIFS(Cadastro!$E$5:$E$167,Cadastro!$A$5:$A$167,$A251,Cadastro!$E$5:$E$167,"&lt;="&amp;$F251),"yyyymmdd"),Cadastro!$I$5:$I$167,0),"")</f>
        <v>20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IFERROR(INDEX(Cadastro!$C$5:$C$167,$AB252),"NÃO INFORMADO")</f>
        <v>CAL</v>
      </c>
      <c r="D252" s="17" t="str">
        <f>IFERROR(INDEX(Cadastro!$D$5:$D$167,$AB252),"")</f>
        <v>6x1</v>
      </c>
      <c r="E252" s="17" t="str">
        <f>IFERROR(INDEX(Cadastro!$G$5:$G$167,$AB252),"")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$167,$AB252),"")="",IF($L252&gt;0,1,0),IF(IFERROR(INDEX(Cadastro!$F$5:$F$167,$AB252),"")&lt;=IFERROR(INDEX(Parâmetros!$B$39:$B$48,MATCH($E252,Parâmetros!$A$39:$A$48,0)),99),IFERROR(INDEX(Cadastro!$F$5:$F$167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$167,$AB252),"")="",0,IF(IFERROR(INDEX(Cadastro!$F$5:$F$167,$AB252),"")&gt;IFERROR(INDEX(Parâmetros!$B$39:$B$48,MATCH($E252,Parâmetros!$A$39:$A$48,0)),99),IFERROR(INDEX(Cadastro!$F$5:$F$167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registro"),IF(AND($AB252&lt;&gt;$AB251,IFERROR(INDEX(Cadastro!$F$5:$F$167,$AB252),"")=""),"Indeterminado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IFERROR(MATCH($A252&amp;"|"&amp;TEXT(_xlfn.MAXIFS(Cadastro!$E$5:$E$167,Cadastro!$A$5:$A$167,$A252,Cadastro!$E$5:$E$167,"&lt;="&amp;$F252),"yyyymmdd"),Cadastro!$I$5:$I$167,0),"")</f>
        <v>20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IFERROR(INDEX(Cadastro!$C$5:$C$167,$AB253),"NÃO INFORMADO")</f>
        <v>CAL</v>
      </c>
      <c r="D253" s="17" t="str">
        <f>IFERROR(INDEX(Cadastro!$D$5:$D$167,$AB253),"")</f>
        <v>6x1</v>
      </c>
      <c r="E253" s="17" t="str">
        <f>IFERROR(INDEX(Cadastro!$G$5:$G$167,$AB253),"")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$167,$AB253),"")="",IF($L253&gt;0,1,0),IF(IFERROR(INDEX(Cadastro!$F$5:$F$167,$AB253),"")&lt;=IFERROR(INDEX(Parâmetros!$B$39:$B$48,MATCH($E253,Parâmetros!$A$39:$A$48,0)),99),IFERROR(INDEX(Cadastro!$F$5:$F$167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$167,$AB253),"")="",0,IF(IFERROR(INDEX(Cadastro!$F$5:$F$167,$AB253),"")&gt;IFERROR(INDEX(Parâmetros!$B$39:$B$48,MATCH($E253,Parâmetros!$A$39:$A$48,0)),99),IFERROR(INDEX(Cadastro!$F$5:$F$167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registro"),IF(AND($AB253&lt;&gt;$AB252,IFERROR(INDEX(Cadastro!$F$5:$F$167,$AB253),"")=""),"Indeterminado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IFERROR(MATCH($A253&amp;"|"&amp;TEXT(_xlfn.MAXIFS(Cadastro!$E$5:$E$167,Cadastro!$A$5:$A$167,$A253,Cadastro!$E$5:$E$167,"&lt;="&amp;$F253),"yyyymmdd"),Cadastro!$I$5:$I$167,0),"")</f>
        <v>20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IFERROR(INDEX(Cadastro!$C$5:$C$167,$AB254),"NÃO INFORMADO")</f>
        <v>CAL</v>
      </c>
      <c r="D254" s="17" t="str">
        <f>IFERROR(INDEX(Cadastro!$D$5:$D$167,$AB254),"")</f>
        <v>B</v>
      </c>
      <c r="E254" s="17" t="str">
        <f>IFERROR(INDEX(Cadastro!$G$5:$G$167,$AB254),"")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$167,$AB254),"")="",IF($L254&gt;0,1,0),IF(IFERROR(INDEX(Cadastro!$F$5:$F$167,$AB254),"")&lt;=IFERROR(INDEX(Parâmetros!$B$39:$B$48,MATCH($E254,Parâmetros!$A$39:$A$48,0)),99),IFERROR(INDEX(Cadastro!$F$5:$F$167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$167,$AB254),"")="",0,IF(IFERROR(INDEX(Cadastro!$F$5:$F$167,$AB254),"")&gt;IFERROR(INDEX(Parâmetros!$B$39:$B$48,MATCH($E254,Parâmetros!$A$39:$A$48,0)),99),IFERROR(INDEX(Cadastro!$F$5:$F$167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registro"),IF(AND($AB254&lt;&gt;$AB253,IFERROR(INDEX(Cadastro!$F$5:$F$167,$AB254),"")=""),"Indeterminado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IFERROR(MATCH($A254&amp;"|"&amp;TEXT(_xlfn.MAXIFS(Cadastro!$E$5:$E$167,Cadastro!$A$5:$A$167,$A254,Cadastro!$E$5:$E$167,"&lt;="&amp;$F254),"yyyymmdd"),Cadastro!$I$5:$I$167,0),"")</f>
        <v>21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IFERROR(INDEX(Cadastro!$C$5:$C$167,$AB255),"NÃO INFORMADO")</f>
        <v>CAL</v>
      </c>
      <c r="D255" s="17" t="str">
        <f>IFERROR(INDEX(Cadastro!$D$5:$D$167,$AB255),"")</f>
        <v>B</v>
      </c>
      <c r="E255" s="17" t="str">
        <f>IFERROR(INDEX(Cadastro!$G$5:$G$167,$AB255),"")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B</v>
      </c>
      <c r="L255" s="30">
        <f>SUMIFS(Dados!$E:$E,Dados!$A:$A,$A255,Dados!$S:$S,$F255)</f>
        <v>1.64</v>
      </c>
      <c r="M255" s="30">
        <f>IFERROR(INDEX(Parâmetros!$E$6:$E$11,MATCH($K255,Parâmetros!$A$6:$A$11,0)),"")</f>
        <v>7.67</v>
      </c>
      <c r="N255" s="33">
        <f t="shared" si="19"/>
        <v>0.21382007822685789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20"/>
        <v>Sim</v>
      </c>
      <c r="R255" s="32" t="str">
        <f t="shared" si="21"/>
        <v>Não</v>
      </c>
      <c r="S255" s="30">
        <f t="shared" si="22"/>
        <v>4.4960000000000004</v>
      </c>
      <c r="T255" s="32" t="str">
        <f>IF($Q255&lt;&gt;"Sim","",IF($N255&gt;Parâmetros!$E$15,"Sim","Não"))</f>
        <v>Não</v>
      </c>
      <c r="U255" s="17" t="str">
        <f t="shared" si="23"/>
        <v>Abaixo da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Evidência confirma cadastro</v>
      </c>
      <c r="W255" s="34">
        <f>IF(OR(OR($D255="6x1",$D255="FF 6x1"),$D255="5x2"),"",IF($AB255&lt;&gt;$AB254,IF(IFERROR(INDEX(Cadastro!$F$5:$F$167,$AB255),"")="",IF($L255&gt;0,1,0),IF(IFERROR(INDEX(Cadastro!$F$5:$F$167,$AB255),"")&lt;=IFERROR(INDEX(Parâmetros!$B$39:$B$48,MATCH($E255,Parâmetros!$A$39:$A$48,0)),99),IFERROR(INDEX(Cadastro!$F$5:$F$167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$167,$AB255),"")="",0,IF(IFERROR(INDEX(Cadastro!$F$5:$F$167,$AB255),"")&gt;IFERROR(INDEX(Parâmetros!$B$39:$B$48,MATCH($E255,Parâmetros!$A$39:$A$48,0)),99),IFERROR(INDEX(Cadastro!$F$5:$F$167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registro"),IF(AND($AB255&lt;&gt;$AB254,IFERROR(INDEX(Cadastro!$F$5:$F$167,$AB255),"")=""),"Indeterminado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IFERROR(MATCH($A255&amp;"|"&amp;TEXT(_xlfn.MAXIFS(Cadastro!$E$5:$E$167,Cadastro!$A$5:$A$167,$A255,Cadastro!$E$5:$E$167,"&lt;="&amp;$F255),"yyyymmdd"),Cadastro!$I$5:$I$167,0),"")</f>
        <v>21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IFERROR(INDEX(Cadastro!$C$5:$C$167,$AB256),"NÃO INFORMADO")</f>
        <v>CAL</v>
      </c>
      <c r="D256" s="17" t="str">
        <f>IFERROR(INDEX(Cadastro!$D$5:$D$167,$AB256),"")</f>
        <v>B</v>
      </c>
      <c r="E256" s="17" t="str">
        <f>IFERROR(INDEX(Cadastro!$G$5:$G$167,$AB256),"")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$167,$AB256),"")="",IF($L256&gt;0,1,0),IF(IFERROR(INDEX(Cadastro!$F$5:$F$167,$AB256),"")&lt;=IFERROR(INDEX(Parâmetros!$B$39:$B$48,MATCH($E256,Parâmetros!$A$39:$A$48,0)),99),IFERROR(INDEX(Cadastro!$F$5:$F$167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$167,$AB256),"")="",0,IF(IFERROR(INDEX(Cadastro!$F$5:$F$167,$AB256),"")&gt;IFERROR(INDEX(Parâmetros!$B$39:$B$48,MATCH($E256,Parâmetros!$A$39:$A$48,0)),99),IFERROR(INDEX(Cadastro!$F$5:$F$167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registro"),IF(AND($AB256&lt;&gt;$AB255,IFERROR(INDEX(Cadastro!$F$5:$F$167,$AB256),"")=""),"Indeterminado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IFERROR(MATCH($A256&amp;"|"&amp;TEXT(_xlfn.MAXIFS(Cadastro!$E$5:$E$167,Cadastro!$A$5:$A$167,$A256,Cadastro!$E$5:$E$167,"&lt;="&amp;$F256),"yyyymmdd"),Cadastro!$I$5:$I$167,0),"")</f>
        <v>21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IFERROR(INDEX(Cadastro!$C$5:$C$167,$AB257),"NÃO INFORMADO")</f>
        <v>CAL</v>
      </c>
      <c r="D257" s="17" t="str">
        <f>IFERROR(INDEX(Cadastro!$D$5:$D$167,$AB257),"")</f>
        <v>B</v>
      </c>
      <c r="E257" s="17" t="str">
        <f>IFERROR(INDEX(Cadastro!$G$5:$G$167,$AB257),"")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$167,$AB257),"")="",IF($L257&gt;0,1,0),IF(IFERROR(INDEX(Cadastro!$F$5:$F$167,$AB257),"")&lt;=IFERROR(INDEX(Parâmetros!$B$39:$B$48,MATCH($E257,Parâmetros!$A$39:$A$48,0)),99),IFERROR(INDEX(Cadastro!$F$5:$F$167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$167,$AB257),"")="",0,IF(IFERROR(INDEX(Cadastro!$F$5:$F$167,$AB257),"")&gt;IFERROR(INDEX(Parâmetros!$B$39:$B$48,MATCH($E257,Parâmetros!$A$39:$A$48,0)),99),IFERROR(INDEX(Cadastro!$F$5:$F$167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registro"),IF(AND($AB257&lt;&gt;$AB256,IFERROR(INDEX(Cadastro!$F$5:$F$167,$AB257),"")=""),"Indeterminado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IFERROR(MATCH($A257&amp;"|"&amp;TEXT(_xlfn.MAXIFS(Cadastro!$E$5:$E$167,Cadastro!$A$5:$A$167,$A257,Cadastro!$E$5:$E$167,"&lt;="&amp;$F257),"yyyymmdd"),Cadastro!$I$5:$I$167,0),"")</f>
        <v>21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IFERROR(INDEX(Cadastro!$C$5:$C$167,$AB258),"NÃO INFORMADO")</f>
        <v>CAL</v>
      </c>
      <c r="D258" s="17" t="str">
        <f>IFERROR(INDEX(Cadastro!$D$5:$D$167,$AB258),"")</f>
        <v>B</v>
      </c>
      <c r="E258" s="17" t="str">
        <f>IFERROR(INDEX(Cadastro!$G$5:$G$167,$AB258),"")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$167,$AB258),"")="",IF($L258&gt;0,1,0),IF(IFERROR(INDEX(Cadastro!$F$5:$F$167,$AB258),"")&lt;=IFERROR(INDEX(Parâmetros!$B$39:$B$48,MATCH($E258,Parâmetros!$A$39:$A$48,0)),99),IFERROR(INDEX(Cadastro!$F$5:$F$167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$167,$AB258),"")="",0,IF(IFERROR(INDEX(Cadastro!$F$5:$F$167,$AB258),"")&gt;IFERROR(INDEX(Parâmetros!$B$39:$B$48,MATCH($E258,Parâmetros!$A$39:$A$48,0)),99),IFERROR(INDEX(Cadastro!$F$5:$F$167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registro"),IF(AND($AB258&lt;&gt;$AB257,IFERROR(INDEX(Cadastro!$F$5:$F$167,$AB258),"")=""),"Indeterminado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IFERROR(MATCH($A258&amp;"|"&amp;TEXT(_xlfn.MAXIFS(Cadastro!$E$5:$E$167,Cadastro!$A$5:$A$167,$A258,Cadastro!$E$5:$E$167,"&lt;="&amp;$F258),"yyyymmdd"),Cadastro!$I$5:$I$167,0),"")</f>
        <v>21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IFERROR(INDEX(Cadastro!$C$5:$C$167,$AB259),"NÃO INFORMADO")</f>
        <v>CAL</v>
      </c>
      <c r="D259" s="17" t="str">
        <f>IFERROR(INDEX(Cadastro!$D$5:$D$167,$AB259),"")</f>
        <v>B</v>
      </c>
      <c r="E259" s="17" t="str">
        <f>IFERROR(INDEX(Cadastro!$G$5:$G$167,$AB259),"")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$167,$AB259),"")="",IF($L259&gt;0,1,0),IF(IFERROR(INDEX(Cadastro!$F$5:$F$167,$AB259),"")&lt;=IFERROR(INDEX(Parâmetros!$B$39:$B$48,MATCH($E259,Parâmetros!$A$39:$A$48,0)),99),IFERROR(INDEX(Cadastro!$F$5:$F$167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$167,$AB259),"")="",0,IF(IFERROR(INDEX(Cadastro!$F$5:$F$167,$AB259),"")&gt;IFERROR(INDEX(Parâmetros!$B$39:$B$48,MATCH($E259,Parâmetros!$A$39:$A$48,0)),99),IFERROR(INDEX(Cadastro!$F$5:$F$167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registro"),IF(AND($AB259&lt;&gt;$AB258,IFERROR(INDEX(Cadastro!$F$5:$F$167,$AB259),"")=""),"Indeterminado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IFERROR(MATCH($A259&amp;"|"&amp;TEXT(_xlfn.MAXIFS(Cadastro!$E$5:$E$167,Cadastro!$A$5:$A$167,$A259,Cadastro!$E$5:$E$167,"&lt;="&amp;$F259),"yyyymmdd"),Cadastro!$I$5:$I$167,0),"")</f>
        <v>21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IFERROR(INDEX(Cadastro!$C$5:$C$167,$AB260),"NÃO INFORMADO")</f>
        <v>CAL</v>
      </c>
      <c r="D260" s="17" t="str">
        <f>IFERROR(INDEX(Cadastro!$D$5:$D$167,$AB260),"")</f>
        <v>B</v>
      </c>
      <c r="E260" s="17" t="str">
        <f>IFERROR(INDEX(Cadastro!$G$5:$G$167,$AB260),"")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$167,$AB260),"")="",IF($L260&gt;0,1,0),IF(IFERROR(INDEX(Cadastro!$F$5:$F$167,$AB260),"")&lt;=IFERROR(INDEX(Parâmetros!$B$39:$B$48,MATCH($E260,Parâmetros!$A$39:$A$48,0)),99),IFERROR(INDEX(Cadastro!$F$5:$F$167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$167,$AB260),"")="",0,IF(IFERROR(INDEX(Cadastro!$F$5:$F$167,$AB260),"")&gt;IFERROR(INDEX(Parâmetros!$B$39:$B$48,MATCH($E260,Parâmetros!$A$39:$A$48,0)),99),IFERROR(INDEX(Cadastro!$F$5:$F$167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registro"),IF(AND($AB260&lt;&gt;$AB259,IFERROR(INDEX(Cadastro!$F$5:$F$167,$AB260),"")=""),"Indeterminado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IFERROR(MATCH($A260&amp;"|"&amp;TEXT(_xlfn.MAXIFS(Cadastro!$E$5:$E$167,Cadastro!$A$5:$A$167,$A260,Cadastro!$E$5:$E$167,"&lt;="&amp;$F260),"yyyymmdd"),Cadastro!$I$5:$I$167,0),"")</f>
        <v>21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IFERROR(INDEX(Cadastro!$C$5:$C$167,$AB261),"NÃO INFORMADO")</f>
        <v>CAL</v>
      </c>
      <c r="D261" s="17" t="str">
        <f>IFERROR(INDEX(Cadastro!$D$5:$D$167,$AB261),"")</f>
        <v>B</v>
      </c>
      <c r="E261" s="17" t="str">
        <f>IFERROR(INDEX(Cadastro!$G$5:$G$167,$AB261),"")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$167,$AB261),"")="",IF($L261&gt;0,1,0),IF(IFERROR(INDEX(Cadastro!$F$5:$F$167,$AB261),"")&lt;=IFERROR(INDEX(Parâmetros!$B$39:$B$48,MATCH($E261,Parâmetros!$A$39:$A$48,0)),99),IFERROR(INDEX(Cadastro!$F$5:$F$167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$167,$AB261),"")="",0,IF(IFERROR(INDEX(Cadastro!$F$5:$F$167,$AB261),"")&gt;IFERROR(INDEX(Parâmetros!$B$39:$B$48,MATCH($E261,Parâmetros!$A$39:$A$48,0)),99),IFERROR(INDEX(Cadastro!$F$5:$F$167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registro"),IF(AND($AB261&lt;&gt;$AB260,IFERROR(INDEX(Cadastro!$F$5:$F$167,$AB261),"")=""),"Indeterminado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IFERROR(MATCH($A261&amp;"|"&amp;TEXT(_xlfn.MAXIFS(Cadastro!$E$5:$E$167,Cadastro!$A$5:$A$167,$A261,Cadastro!$E$5:$E$167,"&lt;="&amp;$F261),"yyyymmdd"),Cadastro!$I$5:$I$167,0),"")</f>
        <v>21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IFERROR(INDEX(Cadastro!$C$5:$C$167,$AB262),"NÃO INFORMADO")</f>
        <v>CAL</v>
      </c>
      <c r="D262" s="17" t="str">
        <f>IFERROR(INDEX(Cadastro!$D$5:$D$167,$AB262),"")</f>
        <v>B</v>
      </c>
      <c r="E262" s="17" t="str">
        <f>IFERROR(INDEX(Cadastro!$G$5:$G$167,$AB262),"")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26"/>
        <v/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$167,$AB262),"")="",IF($L262&gt;0,1,0),IF(IFERROR(INDEX(Cadastro!$F$5:$F$167,$AB262),"")&lt;=IFERROR(INDEX(Parâmetros!$B$39:$B$48,MATCH($E262,Parâmetros!$A$39:$A$48,0)),99),IFERROR(INDEX(Cadastro!$F$5:$F$167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$167,$AB262),"")="",0,IF(IFERROR(INDEX(Cadastro!$F$5:$F$167,$AB262),"")&gt;IFERROR(INDEX(Parâmetros!$B$39:$B$48,MATCH($E262,Parâmetros!$A$39:$A$48,0)),99),IFERROR(INDEX(Cadastro!$F$5:$F$167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registro"),IF(AND($AB262&lt;&gt;$AB261,IFERROR(INDEX(Cadastro!$F$5:$F$167,$AB262),"")=""),"Indeterminado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IFERROR(MATCH($A262&amp;"|"&amp;TEXT(_xlfn.MAXIFS(Cadastro!$E$5:$E$167,Cadastro!$A$5:$A$167,$A262,Cadastro!$E$5:$E$167,"&lt;="&amp;$F262),"yyyymmdd"),Cadastro!$I$5:$I$167,0),"")</f>
        <v>21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IFERROR(INDEX(Cadastro!$C$5:$C$167,$AB263),"NÃO INFORMADO")</f>
        <v>CAL</v>
      </c>
      <c r="D263" s="17" t="str">
        <f>IFERROR(INDEX(Cadastro!$D$5:$D$167,$AB263),"")</f>
        <v>B</v>
      </c>
      <c r="E263" s="17" t="str">
        <f>IFERROR(INDEX(Cadastro!$G$5:$G$167,$AB263),"")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$167,$AB263),"")="",IF($L263&gt;0,1,0),IF(IFERROR(INDEX(Cadastro!$F$5:$F$167,$AB263),"")&lt;=IFERROR(INDEX(Parâmetros!$B$39:$B$48,MATCH($E263,Parâmetros!$A$39:$A$48,0)),99),IFERROR(INDEX(Cadastro!$F$5:$F$167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$167,$AB263),"")="",0,IF(IFERROR(INDEX(Cadastro!$F$5:$F$167,$AB263),"")&gt;IFERROR(INDEX(Parâmetros!$B$39:$B$48,MATCH($E263,Parâmetros!$A$39:$A$48,0)),99),IFERROR(INDEX(Cadastro!$F$5:$F$167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registro"),IF(AND($AB263&lt;&gt;$AB262,IFERROR(INDEX(Cadastro!$F$5:$F$167,$AB263),"")=""),"Indeterminado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IFERROR(MATCH($A263&amp;"|"&amp;TEXT(_xlfn.MAXIFS(Cadastro!$E$5:$E$167,Cadastro!$A$5:$A$167,$A263,Cadastro!$E$5:$E$167,"&lt;="&amp;$F263),"yyyymmdd"),Cadastro!$I$5:$I$167,0),"")</f>
        <v>21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IFERROR(INDEX(Cadastro!$C$5:$C$167,$AB264),"NÃO INFORMADO")</f>
        <v>CAL</v>
      </c>
      <c r="D264" s="17" t="str">
        <f>IFERROR(INDEX(Cadastro!$D$5:$D$167,$AB264),"")</f>
        <v>B</v>
      </c>
      <c r="E264" s="17" t="str">
        <f>IFERROR(INDEX(Cadastro!$G$5:$G$167,$AB264),"")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$167,$AB264),"")="",IF($L264&gt;0,1,0),IF(IFERROR(INDEX(Cadastro!$F$5:$F$167,$AB264),"")&lt;=IFERROR(INDEX(Parâmetros!$B$39:$B$48,MATCH($E264,Parâmetros!$A$39:$A$48,0)),99),IFERROR(INDEX(Cadastro!$F$5:$F$167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$167,$AB264),"")="",0,IF(IFERROR(INDEX(Cadastro!$F$5:$F$167,$AB264),"")&gt;IFERROR(INDEX(Parâmetros!$B$39:$B$48,MATCH($E264,Parâmetros!$A$39:$A$48,0)),99),IFERROR(INDEX(Cadastro!$F$5:$F$167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registro"),IF(AND($AB264&lt;&gt;$AB263,IFERROR(INDEX(Cadastro!$F$5:$F$167,$AB264),"")=""),"Indeterminado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IFERROR(MATCH($A264&amp;"|"&amp;TEXT(_xlfn.MAXIFS(Cadastro!$E$5:$E$167,Cadastro!$A$5:$A$167,$A264,Cadastro!$E$5:$E$167,"&lt;="&amp;$F264),"yyyymmdd"),Cadastro!$I$5:$I$167,0),"")</f>
        <v>21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IFERROR(INDEX(Cadastro!$C$5:$C$167,$AB265),"NÃO INFORMADO")</f>
        <v>CAL</v>
      </c>
      <c r="D265" s="17" t="str">
        <f>IFERROR(INDEX(Cadastro!$D$5:$D$167,$AB265),"")</f>
        <v>B</v>
      </c>
      <c r="E265" s="17" t="str">
        <f>IFERROR(INDEX(Cadastro!$G$5:$G$167,$AB265),"")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$167,$AB265),"")="",IF($L265&gt;0,1,0),IF(IFERROR(INDEX(Cadastro!$F$5:$F$167,$AB265),"")&lt;=IFERROR(INDEX(Parâmetros!$B$39:$B$48,MATCH($E265,Parâmetros!$A$39:$A$48,0)),99),IFERROR(INDEX(Cadastro!$F$5:$F$167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$167,$AB265),"")="",0,IF(IFERROR(INDEX(Cadastro!$F$5:$F$167,$AB265),"")&gt;IFERROR(INDEX(Parâmetros!$B$39:$B$48,MATCH($E265,Parâmetros!$A$39:$A$48,0)),99),IFERROR(INDEX(Cadastro!$F$5:$F$167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registro"),IF(AND($AB265&lt;&gt;$AB264,IFERROR(INDEX(Cadastro!$F$5:$F$167,$AB265),"")=""),"Indeterminado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IFERROR(MATCH($A265&amp;"|"&amp;TEXT(_xlfn.MAXIFS(Cadastro!$E$5:$E$167,Cadastro!$A$5:$A$167,$A265,Cadastro!$E$5:$E$167,"&lt;="&amp;$F265),"yyyymmdd"),Cadastro!$I$5:$I$167,0),"")</f>
        <v>21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IFERROR(INDEX(Cadastro!$C$5:$C$167,$AB266),"NÃO INFORMADO")</f>
        <v>CAL</v>
      </c>
      <c r="D266" s="17" t="str">
        <f>IFERROR(INDEX(Cadastro!$D$5:$D$167,$AB266),"")</f>
        <v>B</v>
      </c>
      <c r="E266" s="17" t="str">
        <f>IFERROR(INDEX(Cadastro!$G$5:$G$167,$AB266),"")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$167,$AB266),"")="",IF($L266&gt;0,1,0),IF(IFERROR(INDEX(Cadastro!$F$5:$F$167,$AB266),"")&lt;=IFERROR(INDEX(Parâmetros!$B$39:$B$48,MATCH($E266,Parâmetros!$A$39:$A$48,0)),99),IFERROR(INDEX(Cadastro!$F$5:$F$167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$167,$AB266),"")="",0,IF(IFERROR(INDEX(Cadastro!$F$5:$F$167,$AB266),"")&gt;IFERROR(INDEX(Parâmetros!$B$39:$B$48,MATCH($E266,Parâmetros!$A$39:$A$48,0)),99),IFERROR(INDEX(Cadastro!$F$5:$F$167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registro"),IF(AND($AB266&lt;&gt;$AB265,IFERROR(INDEX(Cadastro!$F$5:$F$167,$AB266),"")=""),"Indeterminado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IFERROR(MATCH($A266&amp;"|"&amp;TEXT(_xlfn.MAXIFS(Cadastro!$E$5:$E$167,Cadastro!$A$5:$A$167,$A266,Cadastro!$E$5:$E$167,"&lt;="&amp;$F266),"yyyymmdd"),Cadastro!$I$5:$I$167,0),"")</f>
        <v>21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IFERROR(INDEX(Cadastro!$C$5:$C$167,$AB267),"NÃO INFORMADO")</f>
        <v>CAL</v>
      </c>
      <c r="D267" s="17" t="str">
        <f>IFERROR(INDEX(Cadastro!$D$5:$D$167,$AB267),"")</f>
        <v>B</v>
      </c>
      <c r="E267" s="17" t="str">
        <f>IFERROR(INDEX(Cadastro!$G$5:$G$167,$AB267),"")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$167,$AB267),"")="",IF($L267&gt;0,1,0),IF(IFERROR(INDEX(Cadastro!$F$5:$F$167,$AB267),"")&lt;=IFERROR(INDEX(Parâmetros!$B$39:$B$48,MATCH($E267,Parâmetros!$A$39:$A$48,0)),99),IFERROR(INDEX(Cadastro!$F$5:$F$167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$167,$AB267),"")="",0,IF(IFERROR(INDEX(Cadastro!$F$5:$F$167,$AB267),"")&gt;IFERROR(INDEX(Parâmetros!$B$39:$B$48,MATCH($E267,Parâmetros!$A$39:$A$48,0)),99),IFERROR(INDEX(Cadastro!$F$5:$F$167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registro"),IF(AND($AB267&lt;&gt;$AB266,IFERROR(INDEX(Cadastro!$F$5:$F$167,$AB267),"")=""),"Indeterminado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IFERROR(MATCH($A267&amp;"|"&amp;TEXT(_xlfn.MAXIFS(Cadastro!$E$5:$E$167,Cadastro!$A$5:$A$167,$A267,Cadastro!$E$5:$E$167,"&lt;="&amp;$F267),"yyyymmdd"),Cadastro!$I$5:$I$167,0),"")</f>
        <v>21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IFERROR(INDEX(Cadastro!$C$5:$C$167,$AB268),"NÃO INFORMADO")</f>
        <v>CAL</v>
      </c>
      <c r="D268" s="17" t="str">
        <f>IFERROR(INDEX(Cadastro!$D$5:$D$167,$AB268),"")</f>
        <v>B</v>
      </c>
      <c r="E268" s="17" t="str">
        <f>IFERROR(INDEX(Cadastro!$G$5:$G$167,$AB268),"")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$167,$AB268),"")="",IF($L268&gt;0,1,0),IF(IFERROR(INDEX(Cadastro!$F$5:$F$167,$AB268),"")&lt;=IFERROR(INDEX(Parâmetros!$B$39:$B$48,MATCH($E268,Parâmetros!$A$39:$A$48,0)),99),IFERROR(INDEX(Cadastro!$F$5:$F$167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$167,$AB268),"")="",0,IF(IFERROR(INDEX(Cadastro!$F$5:$F$167,$AB268),"")&gt;IFERROR(INDEX(Parâmetros!$B$39:$B$48,MATCH($E268,Parâmetros!$A$39:$A$48,0)),99),IFERROR(INDEX(Cadastro!$F$5:$F$167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registro"),IF(AND($AB268&lt;&gt;$AB267,IFERROR(INDEX(Cadastro!$F$5:$F$167,$AB268),"")=""),"Indeterminado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IFERROR(MATCH($A268&amp;"|"&amp;TEXT(_xlfn.MAXIFS(Cadastro!$E$5:$E$167,Cadastro!$A$5:$A$167,$A268,Cadastro!$E$5:$E$167,"&lt;="&amp;$F268),"yyyymmdd"),Cadastro!$I$5:$I$167,0),"")</f>
        <v>21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IFERROR(INDEX(Cadastro!$C$5:$C$167,$AB269),"NÃO INFORMADO")</f>
        <v>CAL</v>
      </c>
      <c r="D269" s="17" t="str">
        <f>IFERROR(INDEX(Cadastro!$D$5:$D$167,$AB269),"")</f>
        <v>B</v>
      </c>
      <c r="E269" s="17" t="str">
        <f>IFERROR(INDEX(Cadastro!$G$5:$G$167,$AB269),"")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$167,$AB269),"")="",IF($L269&gt;0,1,0),IF(IFERROR(INDEX(Cadastro!$F$5:$F$167,$AB269),"")&lt;=IFERROR(INDEX(Parâmetros!$B$39:$B$48,MATCH($E269,Parâmetros!$A$39:$A$48,0)),99),IFERROR(INDEX(Cadastro!$F$5:$F$167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$167,$AB269),"")="",0,IF(IFERROR(INDEX(Cadastro!$F$5:$F$167,$AB269),"")&gt;IFERROR(INDEX(Parâmetros!$B$39:$B$48,MATCH($E269,Parâmetros!$A$39:$A$48,0)),99),IFERROR(INDEX(Cadastro!$F$5:$F$167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registro"),IF(AND($AB269&lt;&gt;$AB268,IFERROR(INDEX(Cadastro!$F$5:$F$167,$AB269),"")=""),"Indeterminado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IFERROR(MATCH($A269&amp;"|"&amp;TEXT(_xlfn.MAXIFS(Cadastro!$E$5:$E$167,Cadastro!$A$5:$A$167,$A269,Cadastro!$E$5:$E$167,"&lt;="&amp;$F269),"yyyymmdd"),Cadastro!$I$5:$I$167,0),"")</f>
        <v>21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IFERROR(INDEX(Cadastro!$C$5:$C$167,$AB270),"NÃO INFORMADO")</f>
        <v>CAL</v>
      </c>
      <c r="D270" s="17" t="str">
        <f>IFERROR(INDEX(Cadastro!$D$5:$D$167,$AB270),"")</f>
        <v>B</v>
      </c>
      <c r="E270" s="17" t="str">
        <f>IFERROR(INDEX(Cadastro!$G$5:$G$167,$AB270),"")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$167,$AB270),"")="",IF($L270&gt;0,1,0),IF(IFERROR(INDEX(Cadastro!$F$5:$F$167,$AB270),"")&lt;=IFERROR(INDEX(Parâmetros!$B$39:$B$48,MATCH($E270,Parâmetros!$A$39:$A$48,0)),99),IFERROR(INDEX(Cadastro!$F$5:$F$167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$167,$AB270),"")="",0,IF(IFERROR(INDEX(Cadastro!$F$5:$F$167,$AB270),"")&gt;IFERROR(INDEX(Parâmetros!$B$39:$B$48,MATCH($E270,Parâmetros!$A$39:$A$48,0)),99),IFERROR(INDEX(Cadastro!$F$5:$F$167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registro"),IF(AND($AB270&lt;&gt;$AB269,IFERROR(INDEX(Cadastro!$F$5:$F$167,$AB270),"")=""),"Indeterminado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IFERROR(MATCH($A270&amp;"|"&amp;TEXT(_xlfn.MAXIFS(Cadastro!$E$5:$E$167,Cadastro!$A$5:$A$167,$A270,Cadastro!$E$5:$E$167,"&lt;="&amp;$F270),"yyyymmdd"),Cadastro!$I$5:$I$167,0),"")</f>
        <v>21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IFERROR(INDEX(Cadastro!$C$5:$C$167,$AB271),"NÃO INFORMADO")</f>
        <v>CAL</v>
      </c>
      <c r="D271" s="17" t="str">
        <f>IFERROR(INDEX(Cadastro!$D$5:$D$167,$AB271),"")</f>
        <v>B</v>
      </c>
      <c r="E271" s="17" t="str">
        <f>IFERROR(INDEX(Cadastro!$G$5:$G$167,$AB271),"")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$167,$AB271),"")="",IF($L271&gt;0,1,0),IF(IFERROR(INDEX(Cadastro!$F$5:$F$167,$AB271),"")&lt;=IFERROR(INDEX(Parâmetros!$B$39:$B$48,MATCH($E271,Parâmetros!$A$39:$A$48,0)),99),IFERROR(INDEX(Cadastro!$F$5:$F$167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$167,$AB271),"")="",0,IF(IFERROR(INDEX(Cadastro!$F$5:$F$167,$AB271),"")&gt;IFERROR(INDEX(Parâmetros!$B$39:$B$48,MATCH($E271,Parâmetros!$A$39:$A$48,0)),99),IFERROR(INDEX(Cadastro!$F$5:$F$167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registro"),IF(AND($AB271&lt;&gt;$AB270,IFERROR(INDEX(Cadastro!$F$5:$F$167,$AB271),"")=""),"Indeterminado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IFERROR(MATCH($A271&amp;"|"&amp;TEXT(_xlfn.MAXIFS(Cadastro!$E$5:$E$167,Cadastro!$A$5:$A$167,$A271,Cadastro!$E$5:$E$167,"&lt;="&amp;$F271),"yyyymmdd"),Cadastro!$I$5:$I$167,0),"")</f>
        <v>21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IFERROR(INDEX(Cadastro!$C$5:$C$167,$AB272),"NÃO INFORMADO")</f>
        <v>CAL</v>
      </c>
      <c r="D272" s="17" t="str">
        <f>IFERROR(INDEX(Cadastro!$D$5:$D$167,$AB272),"")</f>
        <v>B</v>
      </c>
      <c r="E272" s="17" t="str">
        <f>IFERROR(INDEX(Cadastro!$G$5:$G$167,$AB272),"")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$167,$AB272),"")="",IF($L272&gt;0,1,0),IF(IFERROR(INDEX(Cadastro!$F$5:$F$167,$AB272),"")&lt;=IFERROR(INDEX(Parâmetros!$B$39:$B$48,MATCH($E272,Parâmetros!$A$39:$A$48,0)),99),IFERROR(INDEX(Cadastro!$F$5:$F$167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$167,$AB272),"")="",0,IF(IFERROR(INDEX(Cadastro!$F$5:$F$167,$AB272),"")&gt;IFERROR(INDEX(Parâmetros!$B$39:$B$48,MATCH($E272,Parâmetros!$A$39:$A$48,0)),99),IFERROR(INDEX(Cadastro!$F$5:$F$167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registro"),IF(AND($AB272&lt;&gt;$AB271,IFERROR(INDEX(Cadastro!$F$5:$F$167,$AB272),"")=""),"Indeterminado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IFERROR(MATCH($A272&amp;"|"&amp;TEXT(_xlfn.MAXIFS(Cadastro!$E$5:$E$167,Cadastro!$A$5:$A$167,$A272,Cadastro!$E$5:$E$167,"&lt;="&amp;$F272),"yyyymmdd"),Cadastro!$I$5:$I$167,0),"")</f>
        <v>21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IFERROR(INDEX(Cadastro!$C$5:$C$167,$AB273),"NÃO INFORMADO")</f>
        <v>CAL</v>
      </c>
      <c r="D273" s="17" t="str">
        <f>IFERROR(INDEX(Cadastro!$D$5:$D$167,$AB273),"")</f>
        <v>B</v>
      </c>
      <c r="E273" s="17" t="str">
        <f>IFERROR(INDEX(Cadastro!$G$5:$G$167,$AB273),"")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$167,$AB273),"")="",IF($L273&gt;0,1,0),IF(IFERROR(INDEX(Cadastro!$F$5:$F$167,$AB273),"")&lt;=IFERROR(INDEX(Parâmetros!$B$39:$B$48,MATCH($E273,Parâmetros!$A$39:$A$48,0)),99),IFERROR(INDEX(Cadastro!$F$5:$F$167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$167,$AB273),"")="",0,IF(IFERROR(INDEX(Cadastro!$F$5:$F$167,$AB273),"")&gt;IFERROR(INDEX(Parâmetros!$B$39:$B$48,MATCH($E273,Parâmetros!$A$39:$A$48,0)),99),IFERROR(INDEX(Cadastro!$F$5:$F$167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registro"),IF(AND($AB273&lt;&gt;$AB272,IFERROR(INDEX(Cadastro!$F$5:$F$167,$AB273),"")=""),"Indeterminado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IFERROR(MATCH($A273&amp;"|"&amp;TEXT(_xlfn.MAXIFS(Cadastro!$E$5:$E$167,Cadastro!$A$5:$A$167,$A273,Cadastro!$E$5:$E$167,"&lt;="&amp;$F273),"yyyymmdd"),Cadastro!$I$5:$I$167,0),"")</f>
        <v>21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IFERROR(INDEX(Cadastro!$C$5:$C$167,$AB274),"NÃO INFORMADO")</f>
        <v>CAL</v>
      </c>
      <c r="D274" s="17" t="str">
        <f>IFERROR(INDEX(Cadastro!$D$5:$D$167,$AB274),"")</f>
        <v>B</v>
      </c>
      <c r="E274" s="17" t="str">
        <f>IFERROR(INDEX(Cadastro!$G$5:$G$167,$AB274),"")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$167,$AB274),"")="",IF($L274&gt;0,1,0),IF(IFERROR(INDEX(Cadastro!$F$5:$F$167,$AB274),"")&lt;=IFERROR(INDEX(Parâmetros!$B$39:$B$48,MATCH($E274,Parâmetros!$A$39:$A$48,0)),99),IFERROR(INDEX(Cadastro!$F$5:$F$167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$167,$AB274),"")="",0,IF(IFERROR(INDEX(Cadastro!$F$5:$F$167,$AB274),"")&gt;IFERROR(INDEX(Parâmetros!$B$39:$B$48,MATCH($E274,Parâmetros!$A$39:$A$48,0)),99),IFERROR(INDEX(Cadastro!$F$5:$F$167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registro"),IF(AND($AB274&lt;&gt;$AB273,IFERROR(INDEX(Cadastro!$F$5:$F$167,$AB274),"")=""),"Indeterminado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IFERROR(MATCH($A274&amp;"|"&amp;TEXT(_xlfn.MAXIFS(Cadastro!$E$5:$E$167,Cadastro!$A$5:$A$167,$A274,Cadastro!$E$5:$E$167,"&lt;="&amp;$F274),"yyyymmdd"),Cadastro!$I$5:$I$167,0),"")</f>
        <v>21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IFERROR(INDEX(Cadastro!$C$5:$C$167,$AB275),"NÃO INFORMADO")</f>
        <v>CAL</v>
      </c>
      <c r="D275" s="17" t="str">
        <f>IFERROR(INDEX(Cadastro!$D$5:$D$167,$AB275),"")</f>
        <v>B</v>
      </c>
      <c r="E275" s="17" t="str">
        <f>IFERROR(INDEX(Cadastro!$G$5:$G$167,$AB275),"")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$167,$AB275),"")="",IF($L275&gt;0,1,0),IF(IFERROR(INDEX(Cadastro!$F$5:$F$167,$AB275),"")&lt;=IFERROR(INDEX(Parâmetros!$B$39:$B$48,MATCH($E275,Parâmetros!$A$39:$A$48,0)),99),IFERROR(INDEX(Cadastro!$F$5:$F$167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$167,$AB275),"")="",0,IF(IFERROR(INDEX(Cadastro!$F$5:$F$167,$AB275),"")&gt;IFERROR(INDEX(Parâmetros!$B$39:$B$48,MATCH($E275,Parâmetros!$A$39:$A$48,0)),99),IFERROR(INDEX(Cadastro!$F$5:$F$167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registro"),IF(AND($AB275&lt;&gt;$AB274,IFERROR(INDEX(Cadastro!$F$5:$F$167,$AB275),"")=""),"Indeterminado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IFERROR(MATCH($A275&amp;"|"&amp;TEXT(_xlfn.MAXIFS(Cadastro!$E$5:$E$167,Cadastro!$A$5:$A$167,$A275,Cadastro!$E$5:$E$167,"&lt;="&amp;$F275),"yyyymmdd"),Cadastro!$I$5:$I$167,0),"")</f>
        <v>21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IFERROR(INDEX(Cadastro!$C$5:$C$167,$AB276),"NÃO INFORMADO")</f>
        <v>CAL</v>
      </c>
      <c r="D276" s="17" t="str">
        <f>IFERROR(INDEX(Cadastro!$D$5:$D$167,$AB276),"")</f>
        <v>B</v>
      </c>
      <c r="E276" s="17" t="str">
        <f>IFERROR(INDEX(Cadastro!$G$5:$G$167,$AB276),"")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$167,$AB276),"")="",IF($L276&gt;0,1,0),IF(IFERROR(INDEX(Cadastro!$F$5:$F$167,$AB276),"")&lt;=IFERROR(INDEX(Parâmetros!$B$39:$B$48,MATCH($E276,Parâmetros!$A$39:$A$48,0)),99),IFERROR(INDEX(Cadastro!$F$5:$F$167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$167,$AB276),"")="",0,IF(IFERROR(INDEX(Cadastro!$F$5:$F$167,$AB276),"")&gt;IFERROR(INDEX(Parâmetros!$B$39:$B$48,MATCH($E276,Parâmetros!$A$39:$A$48,0)),99),IFERROR(INDEX(Cadastro!$F$5:$F$167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registro"),IF(AND($AB276&lt;&gt;$AB275,IFERROR(INDEX(Cadastro!$F$5:$F$167,$AB276),"")=""),"Indeterminado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IFERROR(MATCH($A276&amp;"|"&amp;TEXT(_xlfn.MAXIFS(Cadastro!$E$5:$E$167,Cadastro!$A$5:$A$167,$A276,Cadastro!$E$5:$E$167,"&lt;="&amp;$F276),"yyyymmdd"),Cadastro!$I$5:$I$167,0),"")</f>
        <v>21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IFERROR(INDEX(Cadastro!$C$5:$C$167,$AB277),"NÃO INFORMADO")</f>
        <v>CAL</v>
      </c>
      <c r="D277" s="17" t="str">
        <f>IFERROR(INDEX(Cadastro!$D$5:$D$167,$AB277),"")</f>
        <v>B</v>
      </c>
      <c r="E277" s="17" t="str">
        <f>IFERROR(INDEX(Cadastro!$G$5:$G$167,$AB277),"")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$167,$AB277),"")="",IF($L277&gt;0,1,0),IF(IFERROR(INDEX(Cadastro!$F$5:$F$167,$AB277),"")&lt;=IFERROR(INDEX(Parâmetros!$B$39:$B$48,MATCH($E277,Parâmetros!$A$39:$A$48,0)),99),IFERROR(INDEX(Cadastro!$F$5:$F$167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$167,$AB277),"")="",0,IF(IFERROR(INDEX(Cadastro!$F$5:$F$167,$AB277),"")&gt;IFERROR(INDEX(Parâmetros!$B$39:$B$48,MATCH($E277,Parâmetros!$A$39:$A$48,0)),99),IFERROR(INDEX(Cadastro!$F$5:$F$167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registro"),IF(AND($AB277&lt;&gt;$AB276,IFERROR(INDEX(Cadastro!$F$5:$F$167,$AB277),"")=""),"Indeterminado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IFERROR(MATCH($A277&amp;"|"&amp;TEXT(_xlfn.MAXIFS(Cadastro!$E$5:$E$167,Cadastro!$A$5:$A$167,$A277,Cadastro!$E$5:$E$167,"&lt;="&amp;$F277),"yyyymmdd"),Cadastro!$I$5:$I$167,0),"")</f>
        <v>21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IFERROR(INDEX(Cadastro!$C$5:$C$167,$AB278),"NÃO INFORMADO")</f>
        <v>CAL</v>
      </c>
      <c r="D278" s="17" t="str">
        <f>IFERROR(INDEX(Cadastro!$D$5:$D$167,$AB278),"")</f>
        <v>B</v>
      </c>
      <c r="E278" s="17" t="str">
        <f>IFERROR(INDEX(Cadastro!$G$5:$G$167,$AB278),"")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$167,$AB278),"")="",IF($L278&gt;0,1,0),IF(IFERROR(INDEX(Cadastro!$F$5:$F$167,$AB278),"")&lt;=IFERROR(INDEX(Parâmetros!$B$39:$B$48,MATCH($E278,Parâmetros!$A$39:$A$48,0)),99),IFERROR(INDEX(Cadastro!$F$5:$F$167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$167,$AB278),"")="",0,IF(IFERROR(INDEX(Cadastro!$F$5:$F$167,$AB278),"")&gt;IFERROR(INDEX(Parâmetros!$B$39:$B$48,MATCH($E278,Parâmetros!$A$39:$A$48,0)),99),IFERROR(INDEX(Cadastro!$F$5:$F$167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registro"),IF(AND($AB278&lt;&gt;$AB277,IFERROR(INDEX(Cadastro!$F$5:$F$167,$AB278),"")=""),"Indeterminado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IFERROR(MATCH($A278&amp;"|"&amp;TEXT(_xlfn.MAXIFS(Cadastro!$E$5:$E$167,Cadastro!$A$5:$A$167,$A278,Cadastro!$E$5:$E$167,"&lt;="&amp;$F278),"yyyymmdd"),Cadastro!$I$5:$I$167,0),"")</f>
        <v>21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IFERROR(INDEX(Cadastro!$C$5:$C$167,$AB279),"NÃO INFORMADO")</f>
        <v>CAL</v>
      </c>
      <c r="D279" s="17" t="str">
        <f>IFERROR(INDEX(Cadastro!$D$5:$D$167,$AB279),"")</f>
        <v>B</v>
      </c>
      <c r="E279" s="17" t="str">
        <f>IFERROR(INDEX(Cadastro!$G$5:$G$167,$AB279),"")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$167,$AB279),"")="",IF($L279&gt;0,1,0),IF(IFERROR(INDEX(Cadastro!$F$5:$F$167,$AB279),"")&lt;=IFERROR(INDEX(Parâmetros!$B$39:$B$48,MATCH($E279,Parâmetros!$A$39:$A$48,0)),99),IFERROR(INDEX(Cadastro!$F$5:$F$167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$167,$AB279),"")="",0,IF(IFERROR(INDEX(Cadastro!$F$5:$F$167,$AB279),"")&gt;IFERROR(INDEX(Parâmetros!$B$39:$B$48,MATCH($E279,Parâmetros!$A$39:$A$48,0)),99),IFERROR(INDEX(Cadastro!$F$5:$F$167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registro"),IF(AND($AB279&lt;&gt;$AB278,IFERROR(INDEX(Cadastro!$F$5:$F$167,$AB279),"")=""),"Indeterminado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IFERROR(MATCH($A279&amp;"|"&amp;TEXT(_xlfn.MAXIFS(Cadastro!$E$5:$E$167,Cadastro!$A$5:$A$167,$A279,Cadastro!$E$5:$E$167,"&lt;="&amp;$F279),"yyyymmdd"),Cadastro!$I$5:$I$167,0),"")</f>
        <v>21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IFERROR(INDEX(Cadastro!$C$5:$C$167,$AB280),"NÃO INFORMADO")</f>
        <v>CAL</v>
      </c>
      <c r="D280" s="17" t="str">
        <f>IFERROR(INDEX(Cadastro!$D$5:$D$167,$AB280),"")</f>
        <v>B</v>
      </c>
      <c r="E280" s="17" t="str">
        <f>IFERROR(INDEX(Cadastro!$G$5:$G$167,$AB280),"")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$167,$AB280),"")="",IF($L280&gt;0,1,0),IF(IFERROR(INDEX(Cadastro!$F$5:$F$167,$AB280),"")&lt;=IFERROR(INDEX(Parâmetros!$B$39:$B$48,MATCH($E280,Parâmetros!$A$39:$A$48,0)),99),IFERROR(INDEX(Cadastro!$F$5:$F$167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$167,$AB280),"")="",0,IF(IFERROR(INDEX(Cadastro!$F$5:$F$167,$AB280),"")&gt;IFERROR(INDEX(Parâmetros!$B$39:$B$48,MATCH($E280,Parâmetros!$A$39:$A$48,0)),99),IFERROR(INDEX(Cadastro!$F$5:$F$167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registro"),IF(AND($AB280&lt;&gt;$AB279,IFERROR(INDEX(Cadastro!$F$5:$F$167,$AB280),"")=""),"Indeterminado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IFERROR(MATCH($A280&amp;"|"&amp;TEXT(_xlfn.MAXIFS(Cadastro!$E$5:$E$167,Cadastro!$A$5:$A$167,$A280,Cadastro!$E$5:$E$167,"&lt;="&amp;$F280),"yyyymmdd"),Cadastro!$I$5:$I$167,0),"")</f>
        <v>21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IFERROR(INDEX(Cadastro!$C$5:$C$167,$AB281),"NÃO INFORMADO")</f>
        <v>CAL</v>
      </c>
      <c r="D281" s="17" t="str">
        <f>IFERROR(INDEX(Cadastro!$D$5:$D$167,$AB281),"")</f>
        <v>B</v>
      </c>
      <c r="E281" s="17" t="str">
        <f>IFERROR(INDEX(Cadastro!$G$5:$G$167,$AB281),"")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$167,$AB281),"")="",IF($L281&gt;0,1,0),IF(IFERROR(INDEX(Cadastro!$F$5:$F$167,$AB281),"")&lt;=IFERROR(INDEX(Parâmetros!$B$39:$B$48,MATCH($E281,Parâmetros!$A$39:$A$48,0)),99),IFERROR(INDEX(Cadastro!$F$5:$F$167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$167,$AB281),"")="",0,IF(IFERROR(INDEX(Cadastro!$F$5:$F$167,$AB281),"")&gt;IFERROR(INDEX(Parâmetros!$B$39:$B$48,MATCH($E281,Parâmetros!$A$39:$A$48,0)),99),IFERROR(INDEX(Cadastro!$F$5:$F$167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registro"),IF(AND($AB281&lt;&gt;$AB280,IFERROR(INDEX(Cadastro!$F$5:$F$167,$AB281),"")=""),"Indeterminado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IFERROR(MATCH($A281&amp;"|"&amp;TEXT(_xlfn.MAXIFS(Cadastro!$E$5:$E$167,Cadastro!$A$5:$A$167,$A281,Cadastro!$E$5:$E$167,"&lt;="&amp;$F281),"yyyymmdd"),Cadastro!$I$5:$I$167,0),"")</f>
        <v>21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IFERROR(INDEX(Cadastro!$C$5:$C$167,$AB282),"NÃO INFORMADO")</f>
        <v>AUT</v>
      </c>
      <c r="D282" s="17" t="str">
        <f>IFERROR(INDEX(Cadastro!$D$5:$D$167,$AB282),"")</f>
        <v>6x1</v>
      </c>
      <c r="E282" s="17" t="str">
        <f>IFERROR(INDEX(Cadastro!$G$5:$G$167,$AB282),"")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$167,$AB282),"")="",IF($L282&gt;0,1,0),IF(IFERROR(INDEX(Cadastro!$F$5:$F$167,$AB282),"")&lt;=IFERROR(INDEX(Parâmetros!$B$39:$B$48,MATCH($E282,Parâmetros!$A$39:$A$48,0)),99),IFERROR(INDEX(Cadastro!$F$5:$F$167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$167,$AB282),"")="",0,IF(IFERROR(INDEX(Cadastro!$F$5:$F$167,$AB282),"")&gt;IFERROR(INDEX(Parâmetros!$B$39:$B$48,MATCH($E282,Parâmetros!$A$39:$A$48,0)),99),IFERROR(INDEX(Cadastro!$F$5:$F$167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registro"),IF(AND($AB282&lt;&gt;$AB281,IFERROR(INDEX(Cadastro!$F$5:$F$167,$AB282),"")=""),"Indeterminado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IFERROR(MATCH($A282&amp;"|"&amp;TEXT(_xlfn.MAXIFS(Cadastro!$E$5:$E$167,Cadastro!$A$5:$A$167,$A282,Cadastro!$E$5:$E$167,"&lt;="&amp;$F282),"yyyymmdd"),Cadastro!$I$5:$I$167,0),"")</f>
        <v>22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IFERROR(INDEX(Cadastro!$C$5:$C$167,$AB283),"NÃO INFORMADO")</f>
        <v>AUT</v>
      </c>
      <c r="D283" s="17" t="str">
        <f>IFERROR(INDEX(Cadastro!$D$5:$D$167,$AB283),"")</f>
        <v>6x1</v>
      </c>
      <c r="E283" s="17" t="str">
        <f>IFERROR(INDEX(Cadastro!$G$5:$G$167,$AB283),"")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$167,$AB283),"")="",IF($L283&gt;0,1,0),IF(IFERROR(INDEX(Cadastro!$F$5:$F$167,$AB283),"")&lt;=IFERROR(INDEX(Parâmetros!$B$39:$B$48,MATCH($E283,Parâmetros!$A$39:$A$48,0)),99),IFERROR(INDEX(Cadastro!$F$5:$F$167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$167,$AB283),"")="",0,IF(IFERROR(INDEX(Cadastro!$F$5:$F$167,$AB283),"")&gt;IFERROR(INDEX(Parâmetros!$B$39:$B$48,MATCH($E283,Parâmetros!$A$39:$A$48,0)),99),IFERROR(INDEX(Cadastro!$F$5:$F$167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registro"),IF(AND($AB283&lt;&gt;$AB282,IFERROR(INDEX(Cadastro!$F$5:$F$167,$AB283),"")=""),"Indeterminado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IFERROR(MATCH($A283&amp;"|"&amp;TEXT(_xlfn.MAXIFS(Cadastro!$E$5:$E$167,Cadastro!$A$5:$A$167,$A283,Cadastro!$E$5:$E$167,"&lt;="&amp;$F283),"yyyymmdd"),Cadastro!$I$5:$I$167,0),"")</f>
        <v>22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IFERROR(INDEX(Cadastro!$C$5:$C$167,$AB284),"NÃO INFORMADO")</f>
        <v>AUT</v>
      </c>
      <c r="D284" s="17" t="str">
        <f>IFERROR(INDEX(Cadastro!$D$5:$D$167,$AB284),"")</f>
        <v>6x1</v>
      </c>
      <c r="E284" s="17" t="str">
        <f>IFERROR(INDEX(Cadastro!$G$5:$G$167,$AB284),"")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$167,$AB284),"")="",IF($L284&gt;0,1,0),IF(IFERROR(INDEX(Cadastro!$F$5:$F$167,$AB284),"")&lt;=IFERROR(INDEX(Parâmetros!$B$39:$B$48,MATCH($E284,Parâmetros!$A$39:$A$48,0)),99),IFERROR(INDEX(Cadastro!$F$5:$F$167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$167,$AB284),"")="",0,IF(IFERROR(INDEX(Cadastro!$F$5:$F$167,$AB284),"")&gt;IFERROR(INDEX(Parâmetros!$B$39:$B$48,MATCH($E284,Parâmetros!$A$39:$A$48,0)),99),IFERROR(INDEX(Cadastro!$F$5:$F$167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registro"),IF(AND($AB284&lt;&gt;$AB283,IFERROR(INDEX(Cadastro!$F$5:$F$167,$AB284),"")=""),"Indeterminado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IFERROR(MATCH($A284&amp;"|"&amp;TEXT(_xlfn.MAXIFS(Cadastro!$E$5:$E$167,Cadastro!$A$5:$A$167,$A284,Cadastro!$E$5:$E$167,"&lt;="&amp;$F284),"yyyymmdd"),Cadastro!$I$5:$I$167,0),"")</f>
        <v>22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IFERROR(INDEX(Cadastro!$C$5:$C$167,$AB285),"NÃO INFORMADO")</f>
        <v>AUT</v>
      </c>
      <c r="D285" s="17" t="str">
        <f>IFERROR(INDEX(Cadastro!$D$5:$D$167,$AB285),"")</f>
        <v>6x1</v>
      </c>
      <c r="E285" s="17" t="str">
        <f>IFERROR(INDEX(Cadastro!$G$5:$G$167,$AB285),"")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$167,$AB285),"")="",IF($L285&gt;0,1,0),IF(IFERROR(INDEX(Cadastro!$F$5:$F$167,$AB285),"")&lt;=IFERROR(INDEX(Parâmetros!$B$39:$B$48,MATCH($E285,Parâmetros!$A$39:$A$48,0)),99),IFERROR(INDEX(Cadastro!$F$5:$F$167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$167,$AB285),"")="",0,IF(IFERROR(INDEX(Cadastro!$F$5:$F$167,$AB285),"")&gt;IFERROR(INDEX(Parâmetros!$B$39:$B$48,MATCH($E285,Parâmetros!$A$39:$A$48,0)),99),IFERROR(INDEX(Cadastro!$F$5:$F$167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registro"),IF(AND($AB285&lt;&gt;$AB284,IFERROR(INDEX(Cadastro!$F$5:$F$167,$AB285),"")=""),"Indeterminado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IFERROR(MATCH($A285&amp;"|"&amp;TEXT(_xlfn.MAXIFS(Cadastro!$E$5:$E$167,Cadastro!$A$5:$A$167,$A285,Cadastro!$E$5:$E$167,"&lt;="&amp;$F285),"yyyymmdd"),Cadastro!$I$5:$I$167,0),"")</f>
        <v>22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IFERROR(INDEX(Cadastro!$C$5:$C$167,$AB286),"NÃO INFORMADO")</f>
        <v>AUT</v>
      </c>
      <c r="D286" s="17" t="str">
        <f>IFERROR(INDEX(Cadastro!$D$5:$D$167,$AB286),"")</f>
        <v>6x1</v>
      </c>
      <c r="E286" s="17" t="str">
        <f>IFERROR(INDEX(Cadastro!$G$5:$G$167,$AB286),"")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$167,$AB286),"")="",IF($L286&gt;0,1,0),IF(IFERROR(INDEX(Cadastro!$F$5:$F$167,$AB286),"")&lt;=IFERROR(INDEX(Parâmetros!$B$39:$B$48,MATCH($E286,Parâmetros!$A$39:$A$48,0)),99),IFERROR(INDEX(Cadastro!$F$5:$F$167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$167,$AB286),"")="",0,IF(IFERROR(INDEX(Cadastro!$F$5:$F$167,$AB286),"")&gt;IFERROR(INDEX(Parâmetros!$B$39:$B$48,MATCH($E286,Parâmetros!$A$39:$A$48,0)),99),IFERROR(INDEX(Cadastro!$F$5:$F$167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registro"),IF(AND($AB286&lt;&gt;$AB285,IFERROR(INDEX(Cadastro!$F$5:$F$167,$AB286),"")=""),"Indeterminado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IFERROR(MATCH($A286&amp;"|"&amp;TEXT(_xlfn.MAXIFS(Cadastro!$E$5:$E$167,Cadastro!$A$5:$A$167,$A286,Cadastro!$E$5:$E$167,"&lt;="&amp;$F286),"yyyymmdd"),Cadastro!$I$5:$I$167,0),"")</f>
        <v>22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IFERROR(INDEX(Cadastro!$C$5:$C$167,$AB287),"NÃO INFORMADO")</f>
        <v>AUT</v>
      </c>
      <c r="D287" s="17" t="str">
        <f>IFERROR(INDEX(Cadastro!$D$5:$D$167,$AB287),"")</f>
        <v>6x1</v>
      </c>
      <c r="E287" s="17" t="str">
        <f>IFERROR(INDEX(Cadastro!$G$5:$G$167,$AB287),"")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$167,$AB287),"")="",IF($L287&gt;0,1,0),IF(IFERROR(INDEX(Cadastro!$F$5:$F$167,$AB287),"")&lt;=IFERROR(INDEX(Parâmetros!$B$39:$B$48,MATCH($E287,Parâmetros!$A$39:$A$48,0)),99),IFERROR(INDEX(Cadastro!$F$5:$F$167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$167,$AB287),"")="",0,IF(IFERROR(INDEX(Cadastro!$F$5:$F$167,$AB287),"")&gt;IFERROR(INDEX(Parâmetros!$B$39:$B$48,MATCH($E287,Parâmetros!$A$39:$A$48,0)),99),IFERROR(INDEX(Cadastro!$F$5:$F$167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registro"),IF(AND($AB287&lt;&gt;$AB286,IFERROR(INDEX(Cadastro!$F$5:$F$167,$AB287),"")=""),"Indeterminado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IFERROR(MATCH($A287&amp;"|"&amp;TEXT(_xlfn.MAXIFS(Cadastro!$E$5:$E$167,Cadastro!$A$5:$A$167,$A287,Cadastro!$E$5:$E$167,"&lt;="&amp;$F287),"yyyymmdd"),Cadastro!$I$5:$I$167,0),"")</f>
        <v>22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IFERROR(INDEX(Cadastro!$C$5:$C$167,$AB288),"NÃO INFORMADO")</f>
        <v>AUT</v>
      </c>
      <c r="D288" s="17" t="str">
        <f>IFERROR(INDEX(Cadastro!$D$5:$D$167,$AB288),"")</f>
        <v>6x1</v>
      </c>
      <c r="E288" s="17" t="str">
        <f>IFERROR(INDEX(Cadastro!$G$5:$G$167,$AB288),"")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$167,$AB288),"")="",IF($L288&gt;0,1,0),IF(IFERROR(INDEX(Cadastro!$F$5:$F$167,$AB288),"")&lt;=IFERROR(INDEX(Parâmetros!$B$39:$B$48,MATCH($E288,Parâmetros!$A$39:$A$48,0)),99),IFERROR(INDEX(Cadastro!$F$5:$F$167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$167,$AB288),"")="",0,IF(IFERROR(INDEX(Cadastro!$F$5:$F$167,$AB288),"")&gt;IFERROR(INDEX(Parâmetros!$B$39:$B$48,MATCH($E288,Parâmetros!$A$39:$A$48,0)),99),IFERROR(INDEX(Cadastro!$F$5:$F$167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registro"),IF(AND($AB288&lt;&gt;$AB287,IFERROR(INDEX(Cadastro!$F$5:$F$167,$AB288),"")=""),"Indeterminado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IFERROR(MATCH($A288&amp;"|"&amp;TEXT(_xlfn.MAXIFS(Cadastro!$E$5:$E$167,Cadastro!$A$5:$A$167,$A288,Cadastro!$E$5:$E$167,"&lt;="&amp;$F288),"yyyymmdd"),Cadastro!$I$5:$I$167,0),"")</f>
        <v>22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IFERROR(INDEX(Cadastro!$C$5:$C$167,$AB289),"NÃO INFORMADO")</f>
        <v>AUT</v>
      </c>
      <c r="D289" s="17" t="str">
        <f>IFERROR(INDEX(Cadastro!$D$5:$D$167,$AB289),"")</f>
        <v>6x1</v>
      </c>
      <c r="E289" s="17" t="str">
        <f>IFERROR(INDEX(Cadastro!$G$5:$G$167,$AB289),"")</f>
        <v>6x1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7.54</v>
      </c>
      <c r="M289" s="30">
        <f>IFERROR(INDEX(Parâmetros!$E$6:$E$11,MATCH($K289,Parâmetros!$A$6:$A$11,0)),"")</f>
        <v>8.8000000000000007</v>
      </c>
      <c r="N289" s="33">
        <f t="shared" si="25"/>
        <v>0.8568181818181817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fixa do 6x1</v>
      </c>
      <c r="W289" s="34" t="str">
        <f>IF(OR(OR($D289="6x1",$D289="FF 6x1"),$D289="5x2"),"",IF($AB289&lt;&gt;$AB288,IF(IFERROR(INDEX(Cadastro!$F$5:$F$167,$AB289),"")="",IF($L289&gt;0,1,0),IF(IFERROR(INDEX(Cadastro!$F$5:$F$167,$AB289),"")&lt;=IFERROR(INDEX(Parâmetros!$B$39:$B$48,MATCH($E289,Parâmetros!$A$39:$A$48,0)),99),IFERROR(INDEX(Cadastro!$F$5:$F$167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$167,$AB289),"")="",0,IF(IFERROR(INDEX(Cadastro!$F$5:$F$167,$AB289),"")&gt;IFERROR(INDEX(Parâmetros!$B$39:$B$48,MATCH($E289,Parâmetros!$A$39:$A$48,0)),99),IFERROR(INDEX(Cadastro!$F$5:$F$167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registro"),IF(AND($AB289&lt;&gt;$AB288,IFERROR(INDEX(Cadastro!$F$5:$F$167,$AB289),"")=""),"Indeterminado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IFERROR(MATCH($A289&amp;"|"&amp;TEXT(_xlfn.MAXIFS(Cadastro!$E$5:$E$167,Cadastro!$A$5:$A$167,$A289,Cadastro!$E$5:$E$167,"&lt;="&amp;$F289),"yyyymmdd"),Cadastro!$I$5:$I$167,0),"")</f>
        <v>22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IFERROR(INDEX(Cadastro!$C$5:$C$167,$AB290),"NÃO INFORMADO")</f>
        <v>AUT</v>
      </c>
      <c r="D290" s="17" t="str">
        <f>IFERROR(INDEX(Cadastro!$D$5:$D$167,$AB290),"")</f>
        <v>6x1</v>
      </c>
      <c r="E290" s="17" t="str">
        <f>IFERROR(INDEX(Cadastro!$G$5:$G$167,$AB290),"")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26"/>
        <v/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$167,$AB290),"")="",IF($L290&gt;0,1,0),IF(IFERROR(INDEX(Cadastro!$F$5:$F$167,$AB290),"")&lt;=IFERROR(INDEX(Parâmetros!$B$39:$B$48,MATCH($E290,Parâmetros!$A$39:$A$48,0)),99),IFERROR(INDEX(Cadastro!$F$5:$F$167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$167,$AB290),"")="",0,IF(IFERROR(INDEX(Cadastro!$F$5:$F$167,$AB290),"")&gt;IFERROR(INDEX(Parâmetros!$B$39:$B$48,MATCH($E290,Parâmetros!$A$39:$A$48,0)),99),IFERROR(INDEX(Cadastro!$F$5:$F$167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registro"),IF(AND($AB290&lt;&gt;$AB289,IFERROR(INDEX(Cadastro!$F$5:$F$167,$AB290),"")=""),"Indeterminado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IFERROR(MATCH($A290&amp;"|"&amp;TEXT(_xlfn.MAXIFS(Cadastro!$E$5:$E$167,Cadastro!$A$5:$A$167,$A290,Cadastro!$E$5:$E$167,"&lt;="&amp;$F290),"yyyymmdd"),Cadastro!$I$5:$I$167,0),"")</f>
        <v>22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IFERROR(INDEX(Cadastro!$C$5:$C$167,$AB291),"NÃO INFORMADO")</f>
        <v>AUT</v>
      </c>
      <c r="D291" s="17" t="str">
        <f>IFERROR(INDEX(Cadastro!$D$5:$D$167,$AB291),"")</f>
        <v>6x1</v>
      </c>
      <c r="E291" s="17" t="str">
        <f>IFERROR(INDEX(Cadastro!$G$5:$G$167,$AB291),"")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$167,$AB291),"")="",IF($L291&gt;0,1,0),IF(IFERROR(INDEX(Cadastro!$F$5:$F$167,$AB291),"")&lt;=IFERROR(INDEX(Parâmetros!$B$39:$B$48,MATCH($E291,Parâmetros!$A$39:$A$48,0)),99),IFERROR(INDEX(Cadastro!$F$5:$F$167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$167,$AB291),"")="",0,IF(IFERROR(INDEX(Cadastro!$F$5:$F$167,$AB291),"")&gt;IFERROR(INDEX(Parâmetros!$B$39:$B$48,MATCH($E291,Parâmetros!$A$39:$A$48,0)),99),IFERROR(INDEX(Cadastro!$F$5:$F$167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registro"),IF(AND($AB291&lt;&gt;$AB290,IFERROR(INDEX(Cadastro!$F$5:$F$167,$AB291),"")=""),"Indeterminado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IFERROR(MATCH($A291&amp;"|"&amp;TEXT(_xlfn.MAXIFS(Cadastro!$E$5:$E$167,Cadastro!$A$5:$A$167,$A291,Cadastro!$E$5:$E$167,"&lt;="&amp;$F291),"yyyymmdd"),Cadastro!$I$5:$I$167,0),"")</f>
        <v>22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IFERROR(INDEX(Cadastro!$C$5:$C$167,$AB292),"NÃO INFORMADO")</f>
        <v>AUT</v>
      </c>
      <c r="D292" s="17" t="str">
        <f>IFERROR(INDEX(Cadastro!$D$5:$D$167,$AB292),"")</f>
        <v>6x1</v>
      </c>
      <c r="E292" s="17" t="str">
        <f>IFERROR(INDEX(Cadastro!$G$5:$G$167,$AB292),"")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$167,$AB292),"")="",IF($L292&gt;0,1,0),IF(IFERROR(INDEX(Cadastro!$F$5:$F$167,$AB292),"")&lt;=IFERROR(INDEX(Parâmetros!$B$39:$B$48,MATCH($E292,Parâmetros!$A$39:$A$48,0)),99),IFERROR(INDEX(Cadastro!$F$5:$F$167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$167,$AB292),"")="",0,IF(IFERROR(INDEX(Cadastro!$F$5:$F$167,$AB292),"")&gt;IFERROR(INDEX(Parâmetros!$B$39:$B$48,MATCH($E292,Parâmetros!$A$39:$A$48,0)),99),IFERROR(INDEX(Cadastro!$F$5:$F$167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registro"),IF(AND($AB292&lt;&gt;$AB291,IFERROR(INDEX(Cadastro!$F$5:$F$167,$AB292),"")=""),"Indeterminado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IFERROR(MATCH($A292&amp;"|"&amp;TEXT(_xlfn.MAXIFS(Cadastro!$E$5:$E$167,Cadastro!$A$5:$A$167,$A292,Cadastro!$E$5:$E$167,"&lt;="&amp;$F292),"yyyymmdd"),Cadastro!$I$5:$I$167,0),"")</f>
        <v>22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IFERROR(INDEX(Cadastro!$C$5:$C$167,$AB293),"NÃO INFORMADO")</f>
        <v>AUT</v>
      </c>
      <c r="D293" s="17" t="str">
        <f>IFERROR(INDEX(Cadastro!$D$5:$D$167,$AB293),"")</f>
        <v>6x1</v>
      </c>
      <c r="E293" s="17" t="str">
        <f>IFERROR(INDEX(Cadastro!$G$5:$G$167,$AB293),"")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$167,$AB293),"")="",IF($L293&gt;0,1,0),IF(IFERROR(INDEX(Cadastro!$F$5:$F$167,$AB293),"")&lt;=IFERROR(INDEX(Parâmetros!$B$39:$B$48,MATCH($E293,Parâmetros!$A$39:$A$48,0)),99),IFERROR(INDEX(Cadastro!$F$5:$F$167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$167,$AB293),"")="",0,IF(IFERROR(INDEX(Cadastro!$F$5:$F$167,$AB293),"")&gt;IFERROR(INDEX(Parâmetros!$B$39:$B$48,MATCH($E293,Parâmetros!$A$39:$A$48,0)),99),IFERROR(INDEX(Cadastro!$F$5:$F$167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registro"),IF(AND($AB293&lt;&gt;$AB292,IFERROR(INDEX(Cadastro!$F$5:$F$167,$AB293),"")=""),"Indeterminado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IFERROR(MATCH($A293&amp;"|"&amp;TEXT(_xlfn.MAXIFS(Cadastro!$E$5:$E$167,Cadastro!$A$5:$A$167,$A293,Cadastro!$E$5:$E$167,"&lt;="&amp;$F293),"yyyymmdd"),Cadastro!$I$5:$I$167,0),"")</f>
        <v>22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IFERROR(INDEX(Cadastro!$C$5:$C$167,$AB294),"NÃO INFORMADO")</f>
        <v>AUT</v>
      </c>
      <c r="D294" s="17" t="str">
        <f>IFERROR(INDEX(Cadastro!$D$5:$D$167,$AB294),"")</f>
        <v>6x1</v>
      </c>
      <c r="E294" s="17" t="str">
        <f>IFERROR(INDEX(Cadastro!$G$5:$G$167,$AB294),"")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$167,$AB294),"")="",IF($L294&gt;0,1,0),IF(IFERROR(INDEX(Cadastro!$F$5:$F$167,$AB294),"")&lt;=IFERROR(INDEX(Parâmetros!$B$39:$B$48,MATCH($E294,Parâmetros!$A$39:$A$48,0)),99),IFERROR(INDEX(Cadastro!$F$5:$F$167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$167,$AB294),"")="",0,IF(IFERROR(INDEX(Cadastro!$F$5:$F$167,$AB294),"")&gt;IFERROR(INDEX(Parâmetros!$B$39:$B$48,MATCH($E294,Parâmetros!$A$39:$A$48,0)),99),IFERROR(INDEX(Cadastro!$F$5:$F$167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registro"),IF(AND($AB294&lt;&gt;$AB293,IFERROR(INDEX(Cadastro!$F$5:$F$167,$AB294),"")=""),"Indeterminado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IFERROR(MATCH($A294&amp;"|"&amp;TEXT(_xlfn.MAXIFS(Cadastro!$E$5:$E$167,Cadastro!$A$5:$A$167,$A294,Cadastro!$E$5:$E$167,"&lt;="&amp;$F294),"yyyymmdd"),Cadastro!$I$5:$I$167,0),"")</f>
        <v>22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IFERROR(INDEX(Cadastro!$C$5:$C$167,$AB295),"NÃO INFORMADO")</f>
        <v>AUT</v>
      </c>
      <c r="D295" s="17" t="str">
        <f>IFERROR(INDEX(Cadastro!$D$5:$D$167,$AB295),"")</f>
        <v>6x1</v>
      </c>
      <c r="E295" s="17" t="str">
        <f>IFERROR(INDEX(Cadastro!$G$5:$G$167,$AB295),"")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$167,$AB295),"")="",IF($L295&gt;0,1,0),IF(IFERROR(INDEX(Cadastro!$F$5:$F$167,$AB295),"")&lt;=IFERROR(INDEX(Parâmetros!$B$39:$B$48,MATCH($E295,Parâmetros!$A$39:$A$48,0)),99),IFERROR(INDEX(Cadastro!$F$5:$F$167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$167,$AB295),"")="",0,IF(IFERROR(INDEX(Cadastro!$F$5:$F$167,$AB295),"")&gt;IFERROR(INDEX(Parâmetros!$B$39:$B$48,MATCH($E295,Parâmetros!$A$39:$A$48,0)),99),IFERROR(INDEX(Cadastro!$F$5:$F$167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registro"),IF(AND($AB295&lt;&gt;$AB294,IFERROR(INDEX(Cadastro!$F$5:$F$167,$AB295),"")=""),"Indeterminado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IFERROR(MATCH($A295&amp;"|"&amp;TEXT(_xlfn.MAXIFS(Cadastro!$E$5:$E$167,Cadastro!$A$5:$A$167,$A295,Cadastro!$E$5:$E$167,"&lt;="&amp;$F295),"yyyymmdd"),Cadastro!$I$5:$I$167,0),"")</f>
        <v>22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IFERROR(INDEX(Cadastro!$C$5:$C$167,$AB296),"NÃO INFORMADO")</f>
        <v>AUT</v>
      </c>
      <c r="D296" s="17" t="str">
        <f>IFERROR(INDEX(Cadastro!$D$5:$D$167,$AB296),"")</f>
        <v>6x1</v>
      </c>
      <c r="E296" s="17" t="str">
        <f>IFERROR(INDEX(Cadastro!$G$5:$G$167,$AB296),"")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$167,$AB296),"")="",IF($L296&gt;0,1,0),IF(IFERROR(INDEX(Cadastro!$F$5:$F$167,$AB296),"")&lt;=IFERROR(INDEX(Parâmetros!$B$39:$B$48,MATCH($E296,Parâmetros!$A$39:$A$48,0)),99),IFERROR(INDEX(Cadastro!$F$5:$F$167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$167,$AB296),"")="",0,IF(IFERROR(INDEX(Cadastro!$F$5:$F$167,$AB296),"")&gt;IFERROR(INDEX(Parâmetros!$B$39:$B$48,MATCH($E296,Parâmetros!$A$39:$A$48,0)),99),IFERROR(INDEX(Cadastro!$F$5:$F$167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registro"),IF(AND($AB296&lt;&gt;$AB295,IFERROR(INDEX(Cadastro!$F$5:$F$167,$AB296),"")=""),"Indeterminado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IFERROR(MATCH($A296&amp;"|"&amp;TEXT(_xlfn.MAXIFS(Cadastro!$E$5:$E$167,Cadastro!$A$5:$A$167,$A296,Cadastro!$E$5:$E$167,"&lt;="&amp;$F296),"yyyymmdd"),Cadastro!$I$5:$I$167,0),"")</f>
        <v>22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IFERROR(INDEX(Cadastro!$C$5:$C$167,$AB297),"NÃO INFORMADO")</f>
        <v>AUT</v>
      </c>
      <c r="D297" s="17" t="str">
        <f>IFERROR(INDEX(Cadastro!$D$5:$D$167,$AB297),"")</f>
        <v>6x1</v>
      </c>
      <c r="E297" s="17" t="str">
        <f>IFERROR(INDEX(Cadastro!$G$5:$G$167,$AB297),"")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$167,$AB297),"")="",IF($L297&gt;0,1,0),IF(IFERROR(INDEX(Cadastro!$F$5:$F$167,$AB297),"")&lt;=IFERROR(INDEX(Parâmetros!$B$39:$B$48,MATCH($E297,Parâmetros!$A$39:$A$48,0)),99),IFERROR(INDEX(Cadastro!$F$5:$F$167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$167,$AB297),"")="",0,IF(IFERROR(INDEX(Cadastro!$F$5:$F$167,$AB297),"")&gt;IFERROR(INDEX(Parâmetros!$B$39:$B$48,MATCH($E297,Parâmetros!$A$39:$A$48,0)),99),IFERROR(INDEX(Cadastro!$F$5:$F$167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registro"),IF(AND($AB297&lt;&gt;$AB296,IFERROR(INDEX(Cadastro!$F$5:$F$167,$AB297),"")=""),"Indeterminado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IFERROR(MATCH($A297&amp;"|"&amp;TEXT(_xlfn.MAXIFS(Cadastro!$E$5:$E$167,Cadastro!$A$5:$A$167,$A297,Cadastro!$E$5:$E$167,"&lt;="&amp;$F297),"yyyymmdd"),Cadastro!$I$5:$I$167,0),"")</f>
        <v>22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IFERROR(INDEX(Cadastro!$C$5:$C$167,$AB298),"NÃO INFORMADO")</f>
        <v>AUT</v>
      </c>
      <c r="D298" s="17" t="str">
        <f>IFERROR(INDEX(Cadastro!$D$5:$D$167,$AB298),"")</f>
        <v>6x1</v>
      </c>
      <c r="E298" s="17" t="str">
        <f>IFERROR(INDEX(Cadastro!$G$5:$G$167,$AB298),"")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$167,$AB298),"")="",IF($L298&gt;0,1,0),IF(IFERROR(INDEX(Cadastro!$F$5:$F$167,$AB298),"")&lt;=IFERROR(INDEX(Parâmetros!$B$39:$B$48,MATCH($E298,Parâmetros!$A$39:$A$48,0)),99),IFERROR(INDEX(Cadastro!$F$5:$F$167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$167,$AB298),"")="",0,IF(IFERROR(INDEX(Cadastro!$F$5:$F$167,$AB298),"")&gt;IFERROR(INDEX(Parâmetros!$B$39:$B$48,MATCH($E298,Parâmetros!$A$39:$A$48,0)),99),IFERROR(INDEX(Cadastro!$F$5:$F$167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registro"),IF(AND($AB298&lt;&gt;$AB297,IFERROR(INDEX(Cadastro!$F$5:$F$167,$AB298),"")=""),"Indeterminado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IFERROR(MATCH($A298&amp;"|"&amp;TEXT(_xlfn.MAXIFS(Cadastro!$E$5:$E$167,Cadastro!$A$5:$A$167,$A298,Cadastro!$E$5:$E$167,"&lt;="&amp;$F298),"yyyymmdd"),Cadastro!$I$5:$I$167,0),"")</f>
        <v>22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IFERROR(INDEX(Cadastro!$C$5:$C$167,$AB299),"NÃO INFORMADO")</f>
        <v>AUT</v>
      </c>
      <c r="D299" s="17" t="str">
        <f>IFERROR(INDEX(Cadastro!$D$5:$D$167,$AB299),"")</f>
        <v>6x1</v>
      </c>
      <c r="E299" s="17" t="str">
        <f>IFERROR(INDEX(Cadastro!$G$5:$G$167,$AB299),"")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$167,$AB299),"")="",IF($L299&gt;0,1,0),IF(IFERROR(INDEX(Cadastro!$F$5:$F$167,$AB299),"")&lt;=IFERROR(INDEX(Parâmetros!$B$39:$B$48,MATCH($E299,Parâmetros!$A$39:$A$48,0)),99),IFERROR(INDEX(Cadastro!$F$5:$F$167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$167,$AB299),"")="",0,IF(IFERROR(INDEX(Cadastro!$F$5:$F$167,$AB299),"")&gt;IFERROR(INDEX(Parâmetros!$B$39:$B$48,MATCH($E299,Parâmetros!$A$39:$A$48,0)),99),IFERROR(INDEX(Cadastro!$F$5:$F$167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registro"),IF(AND($AB299&lt;&gt;$AB298,IFERROR(INDEX(Cadastro!$F$5:$F$167,$AB299),"")=""),"Indeterminado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IFERROR(MATCH($A299&amp;"|"&amp;TEXT(_xlfn.MAXIFS(Cadastro!$E$5:$E$167,Cadastro!$A$5:$A$167,$A299,Cadastro!$E$5:$E$167,"&lt;="&amp;$F299),"yyyymmdd"),Cadastro!$I$5:$I$167,0),"")</f>
        <v>22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IFERROR(INDEX(Cadastro!$C$5:$C$167,$AB300),"NÃO INFORMADO")</f>
        <v>AUT</v>
      </c>
      <c r="D300" s="17" t="str">
        <f>IFERROR(INDEX(Cadastro!$D$5:$D$167,$AB300),"")</f>
        <v>6x1</v>
      </c>
      <c r="E300" s="17" t="str">
        <f>IFERROR(INDEX(Cadastro!$G$5:$G$167,$AB300),"")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$167,$AB300),"")="",IF($L300&gt;0,1,0),IF(IFERROR(INDEX(Cadastro!$F$5:$F$167,$AB300),"")&lt;=IFERROR(INDEX(Parâmetros!$B$39:$B$48,MATCH($E300,Parâmetros!$A$39:$A$48,0)),99),IFERROR(INDEX(Cadastro!$F$5:$F$167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$167,$AB300),"")="",0,IF(IFERROR(INDEX(Cadastro!$F$5:$F$167,$AB300),"")&gt;IFERROR(INDEX(Parâmetros!$B$39:$B$48,MATCH($E300,Parâmetros!$A$39:$A$48,0)),99),IFERROR(INDEX(Cadastro!$F$5:$F$167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registro"),IF(AND($AB300&lt;&gt;$AB299,IFERROR(INDEX(Cadastro!$F$5:$F$167,$AB300),"")=""),"Indeterminado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IFERROR(MATCH($A300&amp;"|"&amp;TEXT(_xlfn.MAXIFS(Cadastro!$E$5:$E$167,Cadastro!$A$5:$A$167,$A300,Cadastro!$E$5:$E$167,"&lt;="&amp;$F300),"yyyymmdd"),Cadastro!$I$5:$I$167,0),"")</f>
        <v>22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IFERROR(INDEX(Cadastro!$C$5:$C$167,$AB301),"NÃO INFORMADO")</f>
        <v>AUT</v>
      </c>
      <c r="D301" s="17" t="str">
        <f>IFERROR(INDEX(Cadastro!$D$5:$D$167,$AB301),"")</f>
        <v>6x1</v>
      </c>
      <c r="E301" s="17" t="str">
        <f>IFERROR(INDEX(Cadastro!$G$5:$G$167,$AB301),"")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$167,$AB301),"")="",IF($L301&gt;0,1,0),IF(IFERROR(INDEX(Cadastro!$F$5:$F$167,$AB301),"")&lt;=IFERROR(INDEX(Parâmetros!$B$39:$B$48,MATCH($E301,Parâmetros!$A$39:$A$48,0)),99),IFERROR(INDEX(Cadastro!$F$5:$F$167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$167,$AB301),"")="",0,IF(IFERROR(INDEX(Cadastro!$F$5:$F$167,$AB301),"")&gt;IFERROR(INDEX(Parâmetros!$B$39:$B$48,MATCH($E301,Parâmetros!$A$39:$A$48,0)),99),IFERROR(INDEX(Cadastro!$F$5:$F$167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registro"),IF(AND($AB301&lt;&gt;$AB300,IFERROR(INDEX(Cadastro!$F$5:$F$167,$AB301),"")=""),"Indeterminado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IFERROR(MATCH($A301&amp;"|"&amp;TEXT(_xlfn.MAXIFS(Cadastro!$E$5:$E$167,Cadastro!$A$5:$A$167,$A301,Cadastro!$E$5:$E$167,"&lt;="&amp;$F301),"yyyymmdd"),Cadastro!$I$5:$I$167,0),"")</f>
        <v>22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IFERROR(INDEX(Cadastro!$C$5:$C$167,$AB302),"NÃO INFORMADO")</f>
        <v>AUT</v>
      </c>
      <c r="D302" s="17" t="str">
        <f>IFERROR(INDEX(Cadastro!$D$5:$D$167,$AB302),"")</f>
        <v>6x1</v>
      </c>
      <c r="E302" s="17" t="str">
        <f>IFERROR(INDEX(Cadastro!$G$5:$G$167,$AB302),"")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$167,$AB302),"")="",IF($L302&gt;0,1,0),IF(IFERROR(INDEX(Cadastro!$F$5:$F$167,$AB302),"")&lt;=IFERROR(INDEX(Parâmetros!$B$39:$B$48,MATCH($E302,Parâmetros!$A$39:$A$48,0)),99),IFERROR(INDEX(Cadastro!$F$5:$F$167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$167,$AB302),"")="",0,IF(IFERROR(INDEX(Cadastro!$F$5:$F$167,$AB302),"")&gt;IFERROR(INDEX(Parâmetros!$B$39:$B$48,MATCH($E302,Parâmetros!$A$39:$A$48,0)),99),IFERROR(INDEX(Cadastro!$F$5:$F$167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registro"),IF(AND($AB302&lt;&gt;$AB301,IFERROR(INDEX(Cadastro!$F$5:$F$167,$AB302),"")=""),"Indeterminado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IFERROR(MATCH($A302&amp;"|"&amp;TEXT(_xlfn.MAXIFS(Cadastro!$E$5:$E$167,Cadastro!$A$5:$A$167,$A302,Cadastro!$E$5:$E$167,"&lt;="&amp;$F302),"yyyymmdd"),Cadastro!$I$5:$I$167,0),"")</f>
        <v>22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IFERROR(INDEX(Cadastro!$C$5:$C$167,$AB303),"NÃO INFORMADO")</f>
        <v>AUT</v>
      </c>
      <c r="D303" s="17" t="str">
        <f>IFERROR(INDEX(Cadastro!$D$5:$D$167,$AB303),"")</f>
        <v>6x1</v>
      </c>
      <c r="E303" s="17" t="str">
        <f>IFERROR(INDEX(Cadastro!$G$5:$G$167,$AB303),"")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$167,$AB303),"")="",IF($L303&gt;0,1,0),IF(IFERROR(INDEX(Cadastro!$F$5:$F$167,$AB303),"")&lt;=IFERROR(INDEX(Parâmetros!$B$39:$B$48,MATCH($E303,Parâmetros!$A$39:$A$48,0)),99),IFERROR(INDEX(Cadastro!$F$5:$F$167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$167,$AB303),"")="",0,IF(IFERROR(INDEX(Cadastro!$F$5:$F$167,$AB303),"")&gt;IFERROR(INDEX(Parâmetros!$B$39:$B$48,MATCH($E303,Parâmetros!$A$39:$A$48,0)),99),IFERROR(INDEX(Cadastro!$F$5:$F$167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registro"),IF(AND($AB303&lt;&gt;$AB302,IFERROR(INDEX(Cadastro!$F$5:$F$167,$AB303),"")=""),"Indeterminado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IFERROR(MATCH($A303&amp;"|"&amp;TEXT(_xlfn.MAXIFS(Cadastro!$E$5:$E$167,Cadastro!$A$5:$A$167,$A303,Cadastro!$E$5:$E$167,"&lt;="&amp;$F303),"yyyymmdd"),Cadastro!$I$5:$I$167,0),"")</f>
        <v>22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IFERROR(INDEX(Cadastro!$C$5:$C$167,$AB304),"NÃO INFORMADO")</f>
        <v>AUT</v>
      </c>
      <c r="D304" s="17" t="str">
        <f>IFERROR(INDEX(Cadastro!$D$5:$D$167,$AB304),"")</f>
        <v>6x1</v>
      </c>
      <c r="E304" s="17" t="str">
        <f>IFERROR(INDEX(Cadastro!$G$5:$G$167,$AB304),"")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$167,$AB304),"")="",IF($L304&gt;0,1,0),IF(IFERROR(INDEX(Cadastro!$F$5:$F$167,$AB304),"")&lt;=IFERROR(INDEX(Parâmetros!$B$39:$B$48,MATCH($E304,Parâmetros!$A$39:$A$48,0)),99),IFERROR(INDEX(Cadastro!$F$5:$F$167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$167,$AB304),"")="",0,IF(IFERROR(INDEX(Cadastro!$F$5:$F$167,$AB304),"")&gt;IFERROR(INDEX(Parâmetros!$B$39:$B$48,MATCH($E304,Parâmetros!$A$39:$A$48,0)),99),IFERROR(INDEX(Cadastro!$F$5:$F$167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registro"),IF(AND($AB304&lt;&gt;$AB303,IFERROR(INDEX(Cadastro!$F$5:$F$167,$AB304),"")=""),"Indeterminado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IFERROR(MATCH($A304&amp;"|"&amp;TEXT(_xlfn.MAXIFS(Cadastro!$E$5:$E$167,Cadastro!$A$5:$A$167,$A304,Cadastro!$E$5:$E$167,"&lt;="&amp;$F304),"yyyymmdd"),Cadastro!$I$5:$I$167,0),"")</f>
        <v>22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IFERROR(INDEX(Cadastro!$C$5:$C$167,$AB305),"NÃO INFORMADO")</f>
        <v>AUT</v>
      </c>
      <c r="D305" s="17" t="str">
        <f>IFERROR(INDEX(Cadastro!$D$5:$D$167,$AB305),"")</f>
        <v>6x1</v>
      </c>
      <c r="E305" s="17" t="str">
        <f>IFERROR(INDEX(Cadastro!$G$5:$G$167,$AB305),"")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$167,$AB305),"")="",IF($L305&gt;0,1,0),IF(IFERROR(INDEX(Cadastro!$F$5:$F$167,$AB305),"")&lt;=IFERROR(INDEX(Parâmetros!$B$39:$B$48,MATCH($E305,Parâmetros!$A$39:$A$48,0)),99),IFERROR(INDEX(Cadastro!$F$5:$F$167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$167,$AB305),"")="",0,IF(IFERROR(INDEX(Cadastro!$F$5:$F$167,$AB305),"")&gt;IFERROR(INDEX(Parâmetros!$B$39:$B$48,MATCH($E305,Parâmetros!$A$39:$A$48,0)),99),IFERROR(INDEX(Cadastro!$F$5:$F$167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registro"),IF(AND($AB305&lt;&gt;$AB304,IFERROR(INDEX(Cadastro!$F$5:$F$167,$AB305),"")=""),"Indeterminado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IFERROR(MATCH($A305&amp;"|"&amp;TEXT(_xlfn.MAXIFS(Cadastro!$E$5:$E$167,Cadastro!$A$5:$A$167,$A305,Cadastro!$E$5:$E$167,"&lt;="&amp;$F305),"yyyymmdd"),Cadastro!$I$5:$I$167,0),"")</f>
        <v>22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IFERROR(INDEX(Cadastro!$C$5:$C$167,$AB306),"NÃO INFORMADO")</f>
        <v>AUT</v>
      </c>
      <c r="D306" s="17" t="str">
        <f>IFERROR(INDEX(Cadastro!$D$5:$D$167,$AB306),"")</f>
        <v>6x1</v>
      </c>
      <c r="E306" s="17" t="str">
        <f>IFERROR(INDEX(Cadastro!$G$5:$G$167,$AB306),"")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$167,$AB306),"")="",IF($L306&gt;0,1,0),IF(IFERROR(INDEX(Cadastro!$F$5:$F$167,$AB306),"")&lt;=IFERROR(INDEX(Parâmetros!$B$39:$B$48,MATCH($E306,Parâmetros!$A$39:$A$48,0)),99),IFERROR(INDEX(Cadastro!$F$5:$F$167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$167,$AB306),"")="",0,IF(IFERROR(INDEX(Cadastro!$F$5:$F$167,$AB306),"")&gt;IFERROR(INDEX(Parâmetros!$B$39:$B$48,MATCH($E306,Parâmetros!$A$39:$A$48,0)),99),IFERROR(INDEX(Cadastro!$F$5:$F$167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registro"),IF(AND($AB306&lt;&gt;$AB305,IFERROR(INDEX(Cadastro!$F$5:$F$167,$AB306),"")=""),"Indeterminado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IFERROR(MATCH($A306&amp;"|"&amp;TEXT(_xlfn.MAXIFS(Cadastro!$E$5:$E$167,Cadastro!$A$5:$A$167,$A306,Cadastro!$E$5:$E$167,"&lt;="&amp;$F306),"yyyymmdd"),Cadastro!$I$5:$I$167,0),"")</f>
        <v>22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IFERROR(INDEX(Cadastro!$C$5:$C$167,$AB307),"NÃO INFORMADO")</f>
        <v>AUT</v>
      </c>
      <c r="D307" s="17" t="str">
        <f>IFERROR(INDEX(Cadastro!$D$5:$D$167,$AB307),"")</f>
        <v>6x1</v>
      </c>
      <c r="E307" s="17" t="str">
        <f>IFERROR(INDEX(Cadastro!$G$5:$G$167,$AB307),"")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$167,$AB307),"")="",IF($L307&gt;0,1,0),IF(IFERROR(INDEX(Cadastro!$F$5:$F$167,$AB307),"")&lt;=IFERROR(INDEX(Parâmetros!$B$39:$B$48,MATCH($E307,Parâmetros!$A$39:$A$48,0)),99),IFERROR(INDEX(Cadastro!$F$5:$F$167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$167,$AB307),"")="",0,IF(IFERROR(INDEX(Cadastro!$F$5:$F$167,$AB307),"")&gt;IFERROR(INDEX(Parâmetros!$B$39:$B$48,MATCH($E307,Parâmetros!$A$39:$A$48,0)),99),IFERROR(INDEX(Cadastro!$F$5:$F$167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registro"),IF(AND($AB307&lt;&gt;$AB306,IFERROR(INDEX(Cadastro!$F$5:$F$167,$AB307),"")=""),"Indeterminado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IFERROR(MATCH($A307&amp;"|"&amp;TEXT(_xlfn.MAXIFS(Cadastro!$E$5:$E$167,Cadastro!$A$5:$A$167,$A307,Cadastro!$E$5:$E$167,"&lt;="&amp;$F307),"yyyymmdd"),Cadastro!$I$5:$I$167,0),"")</f>
        <v>22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IFERROR(INDEX(Cadastro!$C$5:$C$167,$AB308),"NÃO INFORMADO")</f>
        <v>AUT</v>
      </c>
      <c r="D308" s="17" t="str">
        <f>IFERROR(INDEX(Cadastro!$D$5:$D$167,$AB308),"")</f>
        <v>6x1</v>
      </c>
      <c r="E308" s="17" t="str">
        <f>IFERROR(INDEX(Cadastro!$G$5:$G$167,$AB308),"")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$167,$AB308),"")="",IF($L308&gt;0,1,0),IF(IFERROR(INDEX(Cadastro!$F$5:$F$167,$AB308),"")&lt;=IFERROR(INDEX(Parâmetros!$B$39:$B$48,MATCH($E308,Parâmetros!$A$39:$A$48,0)),99),IFERROR(INDEX(Cadastro!$F$5:$F$167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$167,$AB308),"")="",0,IF(IFERROR(INDEX(Cadastro!$F$5:$F$167,$AB308),"")&gt;IFERROR(INDEX(Parâmetros!$B$39:$B$48,MATCH($E308,Parâmetros!$A$39:$A$48,0)),99),IFERROR(INDEX(Cadastro!$F$5:$F$167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registro"),IF(AND($AB308&lt;&gt;$AB307,IFERROR(INDEX(Cadastro!$F$5:$F$167,$AB308),"")=""),"Indeterminado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IFERROR(MATCH($A308&amp;"|"&amp;TEXT(_xlfn.MAXIFS(Cadastro!$E$5:$E$167,Cadastro!$A$5:$A$167,$A308,Cadastro!$E$5:$E$167,"&lt;="&amp;$F308),"yyyymmdd"),Cadastro!$I$5:$I$167,0),"")</f>
        <v>22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IFERROR(INDEX(Cadastro!$C$5:$C$167,$AB309),"NÃO INFORMADO")</f>
        <v>AUT</v>
      </c>
      <c r="D309" s="17" t="str">
        <f>IFERROR(INDEX(Cadastro!$D$5:$D$167,$AB309),"")</f>
        <v>6x1</v>
      </c>
      <c r="E309" s="17" t="str">
        <f>IFERROR(INDEX(Cadastro!$G$5:$G$167,$AB309),"")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$167,$AB309),"")="",IF($L309&gt;0,1,0),IF(IFERROR(INDEX(Cadastro!$F$5:$F$167,$AB309),"")&lt;=IFERROR(INDEX(Parâmetros!$B$39:$B$48,MATCH($E309,Parâmetros!$A$39:$A$48,0)),99),IFERROR(INDEX(Cadastro!$F$5:$F$167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$167,$AB309),"")="",0,IF(IFERROR(INDEX(Cadastro!$F$5:$F$167,$AB309),"")&gt;IFERROR(INDEX(Parâmetros!$B$39:$B$48,MATCH($E309,Parâmetros!$A$39:$A$48,0)),99),IFERROR(INDEX(Cadastro!$F$5:$F$167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registro"),IF(AND($AB309&lt;&gt;$AB308,IFERROR(INDEX(Cadastro!$F$5:$F$167,$AB309),"")=""),"Indeterminado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IFERROR(MATCH($A309&amp;"|"&amp;TEXT(_xlfn.MAXIFS(Cadastro!$E$5:$E$167,Cadastro!$A$5:$A$167,$A309,Cadastro!$E$5:$E$167,"&lt;="&amp;$F309),"yyyymmdd"),Cadastro!$I$5:$I$167,0),"")</f>
        <v>22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IFERROR(INDEX(Cadastro!$C$5:$C$167,$AB310),"NÃO INFORMADO")</f>
        <v>USI</v>
      </c>
      <c r="D310" s="17" t="str">
        <f>IFERROR(INDEX(Cadastro!$D$5:$D$167,$AB310),"")</f>
        <v>C</v>
      </c>
      <c r="E310" s="17" t="str">
        <f>IFERROR(INDEX(Cadastro!$G$5:$G$167,$AB310),"")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$167,$AB310),"")="",IF($L310&gt;0,1,0),IF(IFERROR(INDEX(Cadastro!$F$5:$F$167,$AB310),"")&lt;=IFERROR(INDEX(Parâmetros!$B$39:$B$48,MATCH($E310,Parâmetros!$A$39:$A$48,0)),99),IFERROR(INDEX(Cadastro!$F$5:$F$167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$167,$AB310),"")="",0,IF(IFERROR(INDEX(Cadastro!$F$5:$F$167,$AB310),"")&gt;IFERROR(INDEX(Parâmetros!$B$39:$B$48,MATCH($E310,Parâmetros!$A$39:$A$48,0)),99),IFERROR(INDEX(Cadastro!$F$5:$F$167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registro"),IF(AND($AB310&lt;&gt;$AB309,IFERROR(INDEX(Cadastro!$F$5:$F$167,$AB310),"")=""),"Indeterminado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IFERROR(MATCH($A310&amp;"|"&amp;TEXT(_xlfn.MAXIFS(Cadastro!$E$5:$E$167,Cadastro!$A$5:$A$167,$A310,Cadastro!$E$5:$E$167,"&lt;="&amp;$F310),"yyyymmdd"),Cadastro!$I$5:$I$167,0),"")</f>
        <v>23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IFERROR(INDEX(Cadastro!$C$5:$C$167,$AB311),"NÃO INFORMADO")</f>
        <v>USI</v>
      </c>
      <c r="D311" s="17" t="str">
        <f>IFERROR(INDEX(Cadastro!$D$5:$D$167,$AB311),"")</f>
        <v>C</v>
      </c>
      <c r="E311" s="17" t="str">
        <f>IFERROR(INDEX(Cadastro!$G$5:$G$167,$AB311),"")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$167,$AB311),"")="",IF($L311&gt;0,1,0),IF(IFERROR(INDEX(Cadastro!$F$5:$F$167,$AB311),"")&lt;=IFERROR(INDEX(Parâmetros!$B$39:$B$48,MATCH($E311,Parâmetros!$A$39:$A$48,0)),99),IFERROR(INDEX(Cadastro!$F$5:$F$167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$167,$AB311),"")="",0,IF(IFERROR(INDEX(Cadastro!$F$5:$F$167,$AB311),"")&gt;IFERROR(INDEX(Parâmetros!$B$39:$B$48,MATCH($E311,Parâmetros!$A$39:$A$48,0)),99),IFERROR(INDEX(Cadastro!$F$5:$F$167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registro"),IF(AND($AB311&lt;&gt;$AB310,IFERROR(INDEX(Cadastro!$F$5:$F$167,$AB311),"")=""),"Indeterminado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IFERROR(MATCH($A311&amp;"|"&amp;TEXT(_xlfn.MAXIFS(Cadastro!$E$5:$E$167,Cadastro!$A$5:$A$167,$A311,Cadastro!$E$5:$E$167,"&lt;="&amp;$F311),"yyyymmdd"),Cadastro!$I$5:$I$167,0),"")</f>
        <v>23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IFERROR(INDEX(Cadastro!$C$5:$C$167,$AB312),"NÃO INFORMADO")</f>
        <v>USI</v>
      </c>
      <c r="D312" s="17" t="str">
        <f>IFERROR(INDEX(Cadastro!$D$5:$D$167,$AB312),"")</f>
        <v>C</v>
      </c>
      <c r="E312" s="17" t="str">
        <f>IFERROR(INDEX(Cadastro!$G$5:$G$167,$AB312),"")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$167,$AB312),"")="",IF($L312&gt;0,1,0),IF(IFERROR(INDEX(Cadastro!$F$5:$F$167,$AB312),"")&lt;=IFERROR(INDEX(Parâmetros!$B$39:$B$48,MATCH($E312,Parâmetros!$A$39:$A$48,0)),99),IFERROR(INDEX(Cadastro!$F$5:$F$167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$167,$AB312),"")="",0,IF(IFERROR(INDEX(Cadastro!$F$5:$F$167,$AB312),"")&gt;IFERROR(INDEX(Parâmetros!$B$39:$B$48,MATCH($E312,Parâmetros!$A$39:$A$48,0)),99),IFERROR(INDEX(Cadastro!$F$5:$F$167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registro"),IF(AND($AB312&lt;&gt;$AB311,IFERROR(INDEX(Cadastro!$F$5:$F$167,$AB312),"")=""),"Indeterminado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IFERROR(MATCH($A312&amp;"|"&amp;TEXT(_xlfn.MAXIFS(Cadastro!$E$5:$E$167,Cadastro!$A$5:$A$167,$A312,Cadastro!$E$5:$E$167,"&lt;="&amp;$F312),"yyyymmdd"),Cadastro!$I$5:$I$167,0),"")</f>
        <v>23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IFERROR(INDEX(Cadastro!$C$5:$C$167,$AB313),"NÃO INFORMADO")</f>
        <v>USI</v>
      </c>
      <c r="D313" s="17" t="str">
        <f>IFERROR(INDEX(Cadastro!$D$5:$D$167,$AB313),"")</f>
        <v>C</v>
      </c>
      <c r="E313" s="17" t="str">
        <f>IFERROR(INDEX(Cadastro!$G$5:$G$167,$AB313),"")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$167,$AB313),"")="",IF($L313&gt;0,1,0),IF(IFERROR(INDEX(Cadastro!$F$5:$F$167,$AB313),"")&lt;=IFERROR(INDEX(Parâmetros!$B$39:$B$48,MATCH($E313,Parâmetros!$A$39:$A$48,0)),99),IFERROR(INDEX(Cadastro!$F$5:$F$167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$167,$AB313),"")="",0,IF(IFERROR(INDEX(Cadastro!$F$5:$F$167,$AB313),"")&gt;IFERROR(INDEX(Parâmetros!$B$39:$B$48,MATCH($E313,Parâmetros!$A$39:$A$48,0)),99),IFERROR(INDEX(Cadastro!$F$5:$F$167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registro"),IF(AND($AB313&lt;&gt;$AB312,IFERROR(INDEX(Cadastro!$F$5:$F$167,$AB313),"")=""),"Indeterminado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IFERROR(MATCH($A313&amp;"|"&amp;TEXT(_xlfn.MAXIFS(Cadastro!$E$5:$E$167,Cadastro!$A$5:$A$167,$A313,Cadastro!$E$5:$E$167,"&lt;="&amp;$F313),"yyyymmdd"),Cadastro!$I$5:$I$167,0),"")</f>
        <v>23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IFERROR(INDEX(Cadastro!$C$5:$C$167,$AB314),"NÃO INFORMADO")</f>
        <v>USI</v>
      </c>
      <c r="D314" s="17" t="str">
        <f>IFERROR(INDEX(Cadastro!$D$5:$D$167,$AB314),"")</f>
        <v>C</v>
      </c>
      <c r="E314" s="17" t="str">
        <f>IFERROR(INDEX(Cadastro!$G$5:$G$167,$AB314),"")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$167,$AB314),"")="",IF($L314&gt;0,1,0),IF(IFERROR(INDEX(Cadastro!$F$5:$F$167,$AB314),"")&lt;=IFERROR(INDEX(Parâmetros!$B$39:$B$48,MATCH($E314,Parâmetros!$A$39:$A$48,0)),99),IFERROR(INDEX(Cadastro!$F$5:$F$167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$167,$AB314),"")="",0,IF(IFERROR(INDEX(Cadastro!$F$5:$F$167,$AB314),"")&gt;IFERROR(INDEX(Parâmetros!$B$39:$B$48,MATCH($E314,Parâmetros!$A$39:$A$48,0)),99),IFERROR(INDEX(Cadastro!$F$5:$F$167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registro"),IF(AND($AB314&lt;&gt;$AB313,IFERROR(INDEX(Cadastro!$F$5:$F$167,$AB314),"")=""),"Indeterminado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IFERROR(MATCH($A314&amp;"|"&amp;TEXT(_xlfn.MAXIFS(Cadastro!$E$5:$E$167,Cadastro!$A$5:$A$167,$A314,Cadastro!$E$5:$E$167,"&lt;="&amp;$F314),"yyyymmdd"),Cadastro!$I$5:$I$167,0),"")</f>
        <v>23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IFERROR(INDEX(Cadastro!$C$5:$C$167,$AB315),"NÃO INFORMADO")</f>
        <v>USI</v>
      </c>
      <c r="D315" s="17" t="str">
        <f>IFERROR(INDEX(Cadastro!$D$5:$D$167,$AB315),"")</f>
        <v>C</v>
      </c>
      <c r="E315" s="17" t="str">
        <f>IFERROR(INDEX(Cadastro!$G$5:$G$167,$AB315),"")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$167,$AB315),"")="",IF($L315&gt;0,1,0),IF(IFERROR(INDEX(Cadastro!$F$5:$F$167,$AB315),"")&lt;=IFERROR(INDEX(Parâmetros!$B$39:$B$48,MATCH($E315,Parâmetros!$A$39:$A$48,0)),99),IFERROR(INDEX(Cadastro!$F$5:$F$167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$167,$AB315),"")="",0,IF(IFERROR(INDEX(Cadastro!$F$5:$F$167,$AB315),"")&gt;IFERROR(INDEX(Parâmetros!$B$39:$B$48,MATCH($E315,Parâmetros!$A$39:$A$48,0)),99),IFERROR(INDEX(Cadastro!$F$5:$F$167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registro"),IF(AND($AB315&lt;&gt;$AB314,IFERROR(INDEX(Cadastro!$F$5:$F$167,$AB315),"")=""),"Indeterminado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IFERROR(MATCH($A315&amp;"|"&amp;TEXT(_xlfn.MAXIFS(Cadastro!$E$5:$E$167,Cadastro!$A$5:$A$167,$A315,Cadastro!$E$5:$E$167,"&lt;="&amp;$F315),"yyyymmdd"),Cadastro!$I$5:$I$167,0),"")</f>
        <v>23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IFERROR(INDEX(Cadastro!$C$5:$C$167,$AB316),"NÃO INFORMADO")</f>
        <v>USI</v>
      </c>
      <c r="D316" s="17" t="str">
        <f>IFERROR(INDEX(Cadastro!$D$5:$D$167,$AB316),"")</f>
        <v>C</v>
      </c>
      <c r="E316" s="17" t="str">
        <f>IFERROR(INDEX(Cadastro!$G$5:$G$167,$AB316),"")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$167,$AB316),"")="",IF($L316&gt;0,1,0),IF(IFERROR(INDEX(Cadastro!$F$5:$F$167,$AB316),"")&lt;=IFERROR(INDEX(Parâmetros!$B$39:$B$48,MATCH($E316,Parâmetros!$A$39:$A$48,0)),99),IFERROR(INDEX(Cadastro!$F$5:$F$167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$167,$AB316),"")="",0,IF(IFERROR(INDEX(Cadastro!$F$5:$F$167,$AB316),"")&gt;IFERROR(INDEX(Parâmetros!$B$39:$B$48,MATCH($E316,Parâmetros!$A$39:$A$48,0)),99),IFERROR(INDEX(Cadastro!$F$5:$F$167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registro"),IF(AND($AB316&lt;&gt;$AB315,IFERROR(INDEX(Cadastro!$F$5:$F$167,$AB316),"")=""),"Indeterminado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IFERROR(MATCH($A316&amp;"|"&amp;TEXT(_xlfn.MAXIFS(Cadastro!$E$5:$E$167,Cadastro!$A$5:$A$167,$A316,Cadastro!$E$5:$E$167,"&lt;="&amp;$F316),"yyyymmdd"),Cadastro!$I$5:$I$167,0),"")</f>
        <v>23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IFERROR(INDEX(Cadastro!$C$5:$C$167,$AB317),"NÃO INFORMADO")</f>
        <v>USI</v>
      </c>
      <c r="D317" s="17" t="str">
        <f>IFERROR(INDEX(Cadastro!$D$5:$D$167,$AB317),"")</f>
        <v>C</v>
      </c>
      <c r="E317" s="17" t="str">
        <f>IFERROR(INDEX(Cadastro!$G$5:$G$167,$AB317),"")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$167,$AB317),"")="",IF($L317&gt;0,1,0),IF(IFERROR(INDEX(Cadastro!$F$5:$F$167,$AB317),"")&lt;=IFERROR(INDEX(Parâmetros!$B$39:$B$48,MATCH($E317,Parâmetros!$A$39:$A$48,0)),99),IFERROR(INDEX(Cadastro!$F$5:$F$167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$167,$AB317),"")="",0,IF(IFERROR(INDEX(Cadastro!$F$5:$F$167,$AB317),"")&gt;IFERROR(INDEX(Parâmetros!$B$39:$B$48,MATCH($E317,Parâmetros!$A$39:$A$48,0)),99),IFERROR(INDEX(Cadastro!$F$5:$F$167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registro"),IF(AND($AB317&lt;&gt;$AB316,IFERROR(INDEX(Cadastro!$F$5:$F$167,$AB317),"")=""),"Indeterminado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IFERROR(MATCH($A317&amp;"|"&amp;TEXT(_xlfn.MAXIFS(Cadastro!$E$5:$E$167,Cadastro!$A$5:$A$167,$A317,Cadastro!$E$5:$E$167,"&lt;="&amp;$F317),"yyyymmdd"),Cadastro!$I$5:$I$167,0),"")</f>
        <v>23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IFERROR(INDEX(Cadastro!$C$5:$C$167,$AB318),"NÃO INFORMADO")</f>
        <v>USI</v>
      </c>
      <c r="D318" s="17" t="str">
        <f>IFERROR(INDEX(Cadastro!$D$5:$D$167,$AB318),"")</f>
        <v>C</v>
      </c>
      <c r="E318" s="17" t="str">
        <f>IFERROR(INDEX(Cadastro!$G$5:$G$167,$AB318),"")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$167,$AB318),"")="",IF($L318&gt;0,1,0),IF(IFERROR(INDEX(Cadastro!$F$5:$F$167,$AB318),"")&lt;=IFERROR(INDEX(Parâmetros!$B$39:$B$48,MATCH($E318,Parâmetros!$A$39:$A$48,0)),99),IFERROR(INDEX(Cadastro!$F$5:$F$167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$167,$AB318),"")="",0,IF(IFERROR(INDEX(Cadastro!$F$5:$F$167,$AB318),"")&gt;IFERROR(INDEX(Parâmetros!$B$39:$B$48,MATCH($E318,Parâmetros!$A$39:$A$48,0)),99),IFERROR(INDEX(Cadastro!$F$5:$F$167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registro"),IF(AND($AB318&lt;&gt;$AB317,IFERROR(INDEX(Cadastro!$F$5:$F$167,$AB318),"")=""),"Indeterminado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IFERROR(MATCH($A318&amp;"|"&amp;TEXT(_xlfn.MAXIFS(Cadastro!$E$5:$E$167,Cadastro!$A$5:$A$167,$A318,Cadastro!$E$5:$E$167,"&lt;="&amp;$F318),"yyyymmdd"),Cadastro!$I$5:$I$167,0),"")</f>
        <v>23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IFERROR(INDEX(Cadastro!$C$5:$C$167,$AB319),"NÃO INFORMADO")</f>
        <v>USI</v>
      </c>
      <c r="D319" s="17" t="str">
        <f>IFERROR(INDEX(Cadastro!$D$5:$D$167,$AB319),"")</f>
        <v>C</v>
      </c>
      <c r="E319" s="17" t="str">
        <f>IFERROR(INDEX(Cadastro!$G$5:$G$167,$AB319),"")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$167,$AB319),"")="",IF($L319&gt;0,1,0),IF(IFERROR(INDEX(Cadastro!$F$5:$F$167,$AB319),"")&lt;=IFERROR(INDEX(Parâmetros!$B$39:$B$48,MATCH($E319,Parâmetros!$A$39:$A$48,0)),99),IFERROR(INDEX(Cadastro!$F$5:$F$167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$167,$AB319),"")="",0,IF(IFERROR(INDEX(Cadastro!$F$5:$F$167,$AB319),"")&gt;IFERROR(INDEX(Parâmetros!$B$39:$B$48,MATCH($E319,Parâmetros!$A$39:$A$48,0)),99),IFERROR(INDEX(Cadastro!$F$5:$F$167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registro"),IF(AND($AB319&lt;&gt;$AB318,IFERROR(INDEX(Cadastro!$F$5:$F$167,$AB319),"")=""),"Indeterminado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IFERROR(MATCH($A319&amp;"|"&amp;TEXT(_xlfn.MAXIFS(Cadastro!$E$5:$E$167,Cadastro!$A$5:$A$167,$A319,Cadastro!$E$5:$E$167,"&lt;="&amp;$F319),"yyyymmdd"),Cadastro!$I$5:$I$167,0),"")</f>
        <v>23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IFERROR(INDEX(Cadastro!$C$5:$C$167,$AB320),"NÃO INFORMADO")</f>
        <v>USI</v>
      </c>
      <c r="D320" s="17" t="str">
        <f>IFERROR(INDEX(Cadastro!$D$5:$D$167,$AB320),"")</f>
        <v>C</v>
      </c>
      <c r="E320" s="17" t="str">
        <f>IFERROR(INDEX(Cadastro!$G$5:$G$167,$AB320),"")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$167,$AB320),"")="",IF($L320&gt;0,1,0),IF(IFERROR(INDEX(Cadastro!$F$5:$F$167,$AB320),"")&lt;=IFERROR(INDEX(Parâmetros!$B$39:$B$48,MATCH($E320,Parâmetros!$A$39:$A$48,0)),99),IFERROR(INDEX(Cadastro!$F$5:$F$167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$167,$AB320),"")="",0,IF(IFERROR(INDEX(Cadastro!$F$5:$F$167,$AB320),"")&gt;IFERROR(INDEX(Parâmetros!$B$39:$B$48,MATCH($E320,Parâmetros!$A$39:$A$48,0)),99),IFERROR(INDEX(Cadastro!$F$5:$F$167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registro"),IF(AND($AB320&lt;&gt;$AB319,IFERROR(INDEX(Cadastro!$F$5:$F$167,$AB320),"")=""),"Indeterminado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IFERROR(MATCH($A320&amp;"|"&amp;TEXT(_xlfn.MAXIFS(Cadastro!$E$5:$E$167,Cadastro!$A$5:$A$167,$A320,Cadastro!$E$5:$E$167,"&lt;="&amp;$F320),"yyyymmdd"),Cadastro!$I$5:$I$167,0),"")</f>
        <v>23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IFERROR(INDEX(Cadastro!$C$5:$C$167,$AB321),"NÃO INFORMADO")</f>
        <v>USI</v>
      </c>
      <c r="D321" s="17" t="str">
        <f>IFERROR(INDEX(Cadastro!$D$5:$D$167,$AB321),"")</f>
        <v>C</v>
      </c>
      <c r="E321" s="17" t="str">
        <f>IFERROR(INDEX(Cadastro!$G$5:$G$167,$AB321),"")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$167,$AB321),"")="",IF($L321&gt;0,1,0),IF(IFERROR(INDEX(Cadastro!$F$5:$F$167,$AB321),"")&lt;=IFERROR(INDEX(Parâmetros!$B$39:$B$48,MATCH($E321,Parâmetros!$A$39:$A$48,0)),99),IFERROR(INDEX(Cadastro!$F$5:$F$167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$167,$AB321),"")="",0,IF(IFERROR(INDEX(Cadastro!$F$5:$F$167,$AB321),"")&gt;IFERROR(INDEX(Parâmetros!$B$39:$B$48,MATCH($E321,Parâmetros!$A$39:$A$48,0)),99),IFERROR(INDEX(Cadastro!$F$5:$F$167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registro"),IF(AND($AB321&lt;&gt;$AB320,IFERROR(INDEX(Cadastro!$F$5:$F$167,$AB321),"")=""),"Indeterminado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IFERROR(MATCH($A321&amp;"|"&amp;TEXT(_xlfn.MAXIFS(Cadastro!$E$5:$E$167,Cadastro!$A$5:$A$167,$A321,Cadastro!$E$5:$E$167,"&lt;="&amp;$F321),"yyyymmdd"),Cadastro!$I$5:$I$167,0),"")</f>
        <v>23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IFERROR(INDEX(Cadastro!$C$5:$C$167,$AB322),"NÃO INFORMADO")</f>
        <v>USI</v>
      </c>
      <c r="D322" s="17" t="str">
        <f>IFERROR(INDEX(Cadastro!$D$5:$D$167,$AB322),"")</f>
        <v>C</v>
      </c>
      <c r="E322" s="17" t="str">
        <f>IFERROR(INDEX(Cadastro!$G$5:$G$167,$AB322),"")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$167,$AB322),"")="",IF($L322&gt;0,1,0),IF(IFERROR(INDEX(Cadastro!$F$5:$F$167,$AB322),"")&lt;=IFERROR(INDEX(Parâmetros!$B$39:$B$48,MATCH($E322,Parâmetros!$A$39:$A$48,0)),99),IFERROR(INDEX(Cadastro!$F$5:$F$167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$167,$AB322),"")="",0,IF(IFERROR(INDEX(Cadastro!$F$5:$F$167,$AB322),"")&gt;IFERROR(INDEX(Parâmetros!$B$39:$B$48,MATCH($E322,Parâmetros!$A$39:$A$48,0)),99),IFERROR(INDEX(Cadastro!$F$5:$F$167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registro"),IF(AND($AB322&lt;&gt;$AB321,IFERROR(INDEX(Cadastro!$F$5:$F$167,$AB322),"")=""),"Indeterminado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IFERROR(MATCH($A322&amp;"|"&amp;TEXT(_xlfn.MAXIFS(Cadastro!$E$5:$E$167,Cadastro!$A$5:$A$167,$A322,Cadastro!$E$5:$E$167,"&lt;="&amp;$F322),"yyyymmdd"),Cadastro!$I$5:$I$167,0),"")</f>
        <v>23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IFERROR(INDEX(Cadastro!$C$5:$C$167,$AB323),"NÃO INFORMADO")</f>
        <v>USI</v>
      </c>
      <c r="D323" s="17" t="str">
        <f>IFERROR(INDEX(Cadastro!$D$5:$D$167,$AB323),"")</f>
        <v>C</v>
      </c>
      <c r="E323" s="17" t="str">
        <f>IFERROR(INDEX(Cadastro!$G$5:$G$167,$AB323),"")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$167,$AB323),"")="",IF($L323&gt;0,1,0),IF(IFERROR(INDEX(Cadastro!$F$5:$F$167,$AB323),"")&lt;=IFERROR(INDEX(Parâmetros!$B$39:$B$48,MATCH($E323,Parâmetros!$A$39:$A$48,0)),99),IFERROR(INDEX(Cadastro!$F$5:$F$167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$167,$AB323),"")="",0,IF(IFERROR(INDEX(Cadastro!$F$5:$F$167,$AB323),"")&gt;IFERROR(INDEX(Parâmetros!$B$39:$B$48,MATCH($E323,Parâmetros!$A$39:$A$48,0)),99),IFERROR(INDEX(Cadastro!$F$5:$F$167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registro"),IF(AND($AB323&lt;&gt;$AB322,IFERROR(INDEX(Cadastro!$F$5:$F$167,$AB323),"")=""),"Indeterminado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IFERROR(MATCH($A323&amp;"|"&amp;TEXT(_xlfn.MAXIFS(Cadastro!$E$5:$E$167,Cadastro!$A$5:$A$167,$A323,Cadastro!$E$5:$E$167,"&lt;="&amp;$F323),"yyyymmdd"),Cadastro!$I$5:$I$167,0),"")</f>
        <v>23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IFERROR(INDEX(Cadastro!$C$5:$C$167,$AB324),"NÃO INFORMADO")</f>
        <v>USI</v>
      </c>
      <c r="D324" s="17" t="str">
        <f>IFERROR(INDEX(Cadastro!$D$5:$D$167,$AB324),"")</f>
        <v>C</v>
      </c>
      <c r="E324" s="17" t="str">
        <f>IFERROR(INDEX(Cadastro!$G$5:$G$167,$AB324),"")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$167,$AB324),"")="",IF($L324&gt;0,1,0),IF(IFERROR(INDEX(Cadastro!$F$5:$F$167,$AB324),"")&lt;=IFERROR(INDEX(Parâmetros!$B$39:$B$48,MATCH($E324,Parâmetros!$A$39:$A$48,0)),99),IFERROR(INDEX(Cadastro!$F$5:$F$167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$167,$AB324),"")="",0,IF(IFERROR(INDEX(Cadastro!$F$5:$F$167,$AB324),"")&gt;IFERROR(INDEX(Parâmetros!$B$39:$B$48,MATCH($E324,Parâmetros!$A$39:$A$48,0)),99),IFERROR(INDEX(Cadastro!$F$5:$F$167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registro"),IF(AND($AB324&lt;&gt;$AB323,IFERROR(INDEX(Cadastro!$F$5:$F$167,$AB324),"")=""),"Indeterminado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IFERROR(MATCH($A324&amp;"|"&amp;TEXT(_xlfn.MAXIFS(Cadastro!$E$5:$E$167,Cadastro!$A$5:$A$167,$A324,Cadastro!$E$5:$E$167,"&lt;="&amp;$F324),"yyyymmdd"),Cadastro!$I$5:$I$167,0),"")</f>
        <v>23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IFERROR(INDEX(Cadastro!$C$5:$C$167,$AB325),"NÃO INFORMADO")</f>
        <v>USI</v>
      </c>
      <c r="D325" s="17" t="str">
        <f>IFERROR(INDEX(Cadastro!$D$5:$D$167,$AB325),"")</f>
        <v>C</v>
      </c>
      <c r="E325" s="17" t="str">
        <f>IFERROR(INDEX(Cadastro!$G$5:$G$167,$AB325),"")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$167,$AB325),"")="",IF($L325&gt;0,1,0),IF(IFERROR(INDEX(Cadastro!$F$5:$F$167,$AB325),"")&lt;=IFERROR(INDEX(Parâmetros!$B$39:$B$48,MATCH($E325,Parâmetros!$A$39:$A$48,0)),99),IFERROR(INDEX(Cadastro!$F$5:$F$167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$167,$AB325),"")="",0,IF(IFERROR(INDEX(Cadastro!$F$5:$F$167,$AB325),"")&gt;IFERROR(INDEX(Parâmetros!$B$39:$B$48,MATCH($E325,Parâmetros!$A$39:$A$48,0)),99),IFERROR(INDEX(Cadastro!$F$5:$F$167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registro"),IF(AND($AB325&lt;&gt;$AB324,IFERROR(INDEX(Cadastro!$F$5:$F$167,$AB325),"")=""),"Indeterminado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IFERROR(MATCH($A325&amp;"|"&amp;TEXT(_xlfn.MAXIFS(Cadastro!$E$5:$E$167,Cadastro!$A$5:$A$167,$A325,Cadastro!$E$5:$E$167,"&lt;="&amp;$F325),"yyyymmdd"),Cadastro!$I$5:$I$167,0),"")</f>
        <v>23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IFERROR(INDEX(Cadastro!$C$5:$C$167,$AB326),"NÃO INFORMADO")</f>
        <v>USI</v>
      </c>
      <c r="D326" s="17" t="str">
        <f>IFERROR(INDEX(Cadastro!$D$5:$D$167,$AB326),"")</f>
        <v>C</v>
      </c>
      <c r="E326" s="17" t="str">
        <f>IFERROR(INDEX(Cadastro!$G$5:$G$167,$AB326),"")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$167,$AB326),"")="",IF($L326&gt;0,1,0),IF(IFERROR(INDEX(Cadastro!$F$5:$F$167,$AB326),"")&lt;=IFERROR(INDEX(Parâmetros!$B$39:$B$48,MATCH($E326,Parâmetros!$A$39:$A$48,0)),99),IFERROR(INDEX(Cadastro!$F$5:$F$167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$167,$AB326),"")="",0,IF(IFERROR(INDEX(Cadastro!$F$5:$F$167,$AB326),"")&gt;IFERROR(INDEX(Parâmetros!$B$39:$B$48,MATCH($E326,Parâmetros!$A$39:$A$48,0)),99),IFERROR(INDEX(Cadastro!$F$5:$F$167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registro"),IF(AND($AB326&lt;&gt;$AB325,IFERROR(INDEX(Cadastro!$F$5:$F$167,$AB326),"")=""),"Indeterminado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IFERROR(MATCH($A326&amp;"|"&amp;TEXT(_xlfn.MAXIFS(Cadastro!$E$5:$E$167,Cadastro!$A$5:$A$167,$A326,Cadastro!$E$5:$E$167,"&lt;="&amp;$F326),"yyyymmdd"),Cadastro!$I$5:$I$167,0),"")</f>
        <v>23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IFERROR(INDEX(Cadastro!$C$5:$C$167,$AB327),"NÃO INFORMADO")</f>
        <v>USI</v>
      </c>
      <c r="D327" s="17" t="str">
        <f>IFERROR(INDEX(Cadastro!$D$5:$D$167,$AB327),"")</f>
        <v>C</v>
      </c>
      <c r="E327" s="17" t="str">
        <f>IFERROR(INDEX(Cadastro!$G$5:$G$167,$AB327),"")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$167,$AB327),"")="",IF($L327&gt;0,1,0),IF(IFERROR(INDEX(Cadastro!$F$5:$F$167,$AB327),"")&lt;=IFERROR(INDEX(Parâmetros!$B$39:$B$48,MATCH($E327,Parâmetros!$A$39:$A$48,0)),99),IFERROR(INDEX(Cadastro!$F$5:$F$167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$167,$AB327),"")="",0,IF(IFERROR(INDEX(Cadastro!$F$5:$F$167,$AB327),"")&gt;IFERROR(INDEX(Parâmetros!$B$39:$B$48,MATCH($E327,Parâmetros!$A$39:$A$48,0)),99),IFERROR(INDEX(Cadastro!$F$5:$F$167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registro"),IF(AND($AB327&lt;&gt;$AB326,IFERROR(INDEX(Cadastro!$F$5:$F$167,$AB327),"")=""),"Indeterminado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IFERROR(MATCH($A327&amp;"|"&amp;TEXT(_xlfn.MAXIFS(Cadastro!$E$5:$E$167,Cadastro!$A$5:$A$167,$A327,Cadastro!$E$5:$E$167,"&lt;="&amp;$F327),"yyyymmdd"),Cadastro!$I$5:$I$167,0),"")</f>
        <v>23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IFERROR(INDEX(Cadastro!$C$5:$C$167,$AB328),"NÃO INFORMADO")</f>
        <v>USI</v>
      </c>
      <c r="D328" s="17" t="str">
        <f>IFERROR(INDEX(Cadastro!$D$5:$D$167,$AB328),"")</f>
        <v>C</v>
      </c>
      <c r="E328" s="17" t="str">
        <f>IFERROR(INDEX(Cadastro!$G$5:$G$167,$AB328),"")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$167,$AB328),"")="",IF($L328&gt;0,1,0),IF(IFERROR(INDEX(Cadastro!$F$5:$F$167,$AB328),"")&lt;=IFERROR(INDEX(Parâmetros!$B$39:$B$48,MATCH($E328,Parâmetros!$A$39:$A$48,0)),99),IFERROR(INDEX(Cadastro!$F$5:$F$167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$167,$AB328),"")="",0,IF(IFERROR(INDEX(Cadastro!$F$5:$F$167,$AB328),"")&gt;IFERROR(INDEX(Parâmetros!$B$39:$B$48,MATCH($E328,Parâmetros!$A$39:$A$48,0)),99),IFERROR(INDEX(Cadastro!$F$5:$F$167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registro"),IF(AND($AB328&lt;&gt;$AB327,IFERROR(INDEX(Cadastro!$F$5:$F$167,$AB328),"")=""),"Indeterminado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IFERROR(MATCH($A328&amp;"|"&amp;TEXT(_xlfn.MAXIFS(Cadastro!$E$5:$E$167,Cadastro!$A$5:$A$167,$A328,Cadastro!$E$5:$E$167,"&lt;="&amp;$F328),"yyyymmdd"),Cadastro!$I$5:$I$167,0),"")</f>
        <v>23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IFERROR(INDEX(Cadastro!$C$5:$C$167,$AB329),"NÃO INFORMADO")</f>
        <v>USI</v>
      </c>
      <c r="D329" s="17" t="str">
        <f>IFERROR(INDEX(Cadastro!$D$5:$D$167,$AB329),"")</f>
        <v>C</v>
      </c>
      <c r="E329" s="17" t="str">
        <f>IFERROR(INDEX(Cadastro!$G$5:$G$167,$AB329),"")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$167,$AB329),"")="",IF($L329&gt;0,1,0),IF(IFERROR(INDEX(Cadastro!$F$5:$F$167,$AB329),"")&lt;=IFERROR(INDEX(Parâmetros!$B$39:$B$48,MATCH($E329,Parâmetros!$A$39:$A$48,0)),99),IFERROR(INDEX(Cadastro!$F$5:$F$167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$167,$AB329),"")="",0,IF(IFERROR(INDEX(Cadastro!$F$5:$F$167,$AB329),"")&gt;IFERROR(INDEX(Parâmetros!$B$39:$B$48,MATCH($E329,Parâmetros!$A$39:$A$48,0)),99),IFERROR(INDEX(Cadastro!$F$5:$F$167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registro"),IF(AND($AB329&lt;&gt;$AB328,IFERROR(INDEX(Cadastro!$F$5:$F$167,$AB329),"")=""),"Indeterminado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IFERROR(MATCH($A329&amp;"|"&amp;TEXT(_xlfn.MAXIFS(Cadastro!$E$5:$E$167,Cadastro!$A$5:$A$167,$A329,Cadastro!$E$5:$E$167,"&lt;="&amp;$F329),"yyyymmdd"),Cadastro!$I$5:$I$167,0),"")</f>
        <v>23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IFERROR(INDEX(Cadastro!$C$5:$C$167,$AB330),"NÃO INFORMADO")</f>
        <v>USI</v>
      </c>
      <c r="D330" s="17" t="str">
        <f>IFERROR(INDEX(Cadastro!$D$5:$D$167,$AB330),"")</f>
        <v>C</v>
      </c>
      <c r="E330" s="17" t="str">
        <f>IFERROR(INDEX(Cadastro!$G$5:$G$167,$AB330),"")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$167,$AB330),"")="",IF($L330&gt;0,1,0),IF(IFERROR(INDEX(Cadastro!$F$5:$F$167,$AB330),"")&lt;=IFERROR(INDEX(Parâmetros!$B$39:$B$48,MATCH($E330,Parâmetros!$A$39:$A$48,0)),99),IFERROR(INDEX(Cadastro!$F$5:$F$167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$167,$AB330),"")="",0,IF(IFERROR(INDEX(Cadastro!$F$5:$F$167,$AB330),"")&gt;IFERROR(INDEX(Parâmetros!$B$39:$B$48,MATCH($E330,Parâmetros!$A$39:$A$48,0)),99),IFERROR(INDEX(Cadastro!$F$5:$F$167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registro"),IF(AND($AB330&lt;&gt;$AB329,IFERROR(INDEX(Cadastro!$F$5:$F$167,$AB330),"")=""),"Indeterminado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IFERROR(MATCH($A330&amp;"|"&amp;TEXT(_xlfn.MAXIFS(Cadastro!$E$5:$E$167,Cadastro!$A$5:$A$167,$A330,Cadastro!$E$5:$E$167,"&lt;="&amp;$F330),"yyyymmdd"),Cadastro!$I$5:$I$167,0),"")</f>
        <v>23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IFERROR(INDEX(Cadastro!$C$5:$C$167,$AB331),"NÃO INFORMADO")</f>
        <v>USI</v>
      </c>
      <c r="D331" s="17" t="str">
        <f>IFERROR(INDEX(Cadastro!$D$5:$D$167,$AB331),"")</f>
        <v>C</v>
      </c>
      <c r="E331" s="17" t="str">
        <f>IFERROR(INDEX(Cadastro!$G$5:$G$167,$AB331),"")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$167,$AB331),"")="",IF($L331&gt;0,1,0),IF(IFERROR(INDEX(Cadastro!$F$5:$F$167,$AB331),"")&lt;=IFERROR(INDEX(Parâmetros!$B$39:$B$48,MATCH($E331,Parâmetros!$A$39:$A$48,0)),99),IFERROR(INDEX(Cadastro!$F$5:$F$167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$167,$AB331),"")="",0,IF(IFERROR(INDEX(Cadastro!$F$5:$F$167,$AB331),"")&gt;IFERROR(INDEX(Parâmetros!$B$39:$B$48,MATCH($E331,Parâmetros!$A$39:$A$48,0)),99),IFERROR(INDEX(Cadastro!$F$5:$F$167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registro"),IF(AND($AB331&lt;&gt;$AB330,IFERROR(INDEX(Cadastro!$F$5:$F$167,$AB331),"")=""),"Indeterminado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IFERROR(MATCH($A331&amp;"|"&amp;TEXT(_xlfn.MAXIFS(Cadastro!$E$5:$E$167,Cadastro!$A$5:$A$167,$A331,Cadastro!$E$5:$E$167,"&lt;="&amp;$F331),"yyyymmdd"),Cadastro!$I$5:$I$167,0),"")</f>
        <v>23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IFERROR(INDEX(Cadastro!$C$5:$C$167,$AB332),"NÃO INFORMADO")</f>
        <v>USI</v>
      </c>
      <c r="D332" s="17" t="str">
        <f>IFERROR(INDEX(Cadastro!$D$5:$D$167,$AB332),"")</f>
        <v>C</v>
      </c>
      <c r="E332" s="17" t="str">
        <f>IFERROR(INDEX(Cadastro!$G$5:$G$167,$AB332),"")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$167,$AB332),"")="",IF($L332&gt;0,1,0),IF(IFERROR(INDEX(Cadastro!$F$5:$F$167,$AB332),"")&lt;=IFERROR(INDEX(Parâmetros!$B$39:$B$48,MATCH($E332,Parâmetros!$A$39:$A$48,0)),99),IFERROR(INDEX(Cadastro!$F$5:$F$167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$167,$AB332),"")="",0,IF(IFERROR(INDEX(Cadastro!$F$5:$F$167,$AB332),"")&gt;IFERROR(INDEX(Parâmetros!$B$39:$B$48,MATCH($E332,Parâmetros!$A$39:$A$48,0)),99),IFERROR(INDEX(Cadastro!$F$5:$F$167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registro"),IF(AND($AB332&lt;&gt;$AB331,IFERROR(INDEX(Cadastro!$F$5:$F$167,$AB332),"")=""),"Indeterminado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IFERROR(MATCH($A332&amp;"|"&amp;TEXT(_xlfn.MAXIFS(Cadastro!$E$5:$E$167,Cadastro!$A$5:$A$167,$A332,Cadastro!$E$5:$E$167,"&lt;="&amp;$F332),"yyyymmdd"),Cadastro!$I$5:$I$167,0),"")</f>
        <v>23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IFERROR(INDEX(Cadastro!$C$5:$C$167,$AB333),"NÃO INFORMADO")</f>
        <v>USI</v>
      </c>
      <c r="D333" s="17" t="str">
        <f>IFERROR(INDEX(Cadastro!$D$5:$D$167,$AB333),"")</f>
        <v>C</v>
      </c>
      <c r="E333" s="17" t="str">
        <f>IFERROR(INDEX(Cadastro!$G$5:$G$167,$AB333),"")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$167,$AB333),"")="",IF($L333&gt;0,1,0),IF(IFERROR(INDEX(Cadastro!$F$5:$F$167,$AB333),"")&lt;=IFERROR(INDEX(Parâmetros!$B$39:$B$48,MATCH($E333,Parâmetros!$A$39:$A$48,0)),99),IFERROR(INDEX(Cadastro!$F$5:$F$167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$167,$AB333),"")="",0,IF(IFERROR(INDEX(Cadastro!$F$5:$F$167,$AB333),"")&gt;IFERROR(INDEX(Parâmetros!$B$39:$B$48,MATCH($E333,Parâmetros!$A$39:$A$48,0)),99),IFERROR(INDEX(Cadastro!$F$5:$F$167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registro"),IF(AND($AB333&lt;&gt;$AB332,IFERROR(INDEX(Cadastro!$F$5:$F$167,$AB333),"")=""),"Indeterminado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IFERROR(MATCH($A333&amp;"|"&amp;TEXT(_xlfn.MAXIFS(Cadastro!$E$5:$E$167,Cadastro!$A$5:$A$167,$A333,Cadastro!$E$5:$E$167,"&lt;="&amp;$F333),"yyyymmdd"),Cadastro!$I$5:$I$167,0),"")</f>
        <v>23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IFERROR(INDEX(Cadastro!$C$5:$C$167,$AB334),"NÃO INFORMADO")</f>
        <v>USI</v>
      </c>
      <c r="D334" s="17" t="str">
        <f>IFERROR(INDEX(Cadastro!$D$5:$D$167,$AB334),"")</f>
        <v>C</v>
      </c>
      <c r="E334" s="17" t="str">
        <f>IFERROR(INDEX(Cadastro!$G$5:$G$167,$AB334),"")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$167,$AB334),"")="",IF($L334&gt;0,1,0),IF(IFERROR(INDEX(Cadastro!$F$5:$F$167,$AB334),"")&lt;=IFERROR(INDEX(Parâmetros!$B$39:$B$48,MATCH($E334,Parâmetros!$A$39:$A$48,0)),99),IFERROR(INDEX(Cadastro!$F$5:$F$167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$167,$AB334),"")="",0,IF(IFERROR(INDEX(Cadastro!$F$5:$F$167,$AB334),"")&gt;IFERROR(INDEX(Parâmetros!$B$39:$B$48,MATCH($E334,Parâmetros!$A$39:$A$48,0)),99),IFERROR(INDEX(Cadastro!$F$5:$F$167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registro"),IF(AND($AB334&lt;&gt;$AB333,IFERROR(INDEX(Cadastro!$F$5:$F$167,$AB334),"")=""),"Indeterminado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IFERROR(MATCH($A334&amp;"|"&amp;TEXT(_xlfn.MAXIFS(Cadastro!$E$5:$E$167,Cadastro!$A$5:$A$167,$A334,Cadastro!$E$5:$E$167,"&lt;="&amp;$F334),"yyyymmdd"),Cadastro!$I$5:$I$167,0),"")</f>
        <v>23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IFERROR(INDEX(Cadastro!$C$5:$C$167,$AB335),"NÃO INFORMADO")</f>
        <v>USI</v>
      </c>
      <c r="D335" s="17" t="str">
        <f>IFERROR(INDEX(Cadastro!$D$5:$D$167,$AB335),"")</f>
        <v>C</v>
      </c>
      <c r="E335" s="17" t="str">
        <f>IFERROR(INDEX(Cadastro!$G$5:$G$167,$AB335),"")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$167,$AB335),"")="",IF($L335&gt;0,1,0),IF(IFERROR(INDEX(Cadastro!$F$5:$F$167,$AB335),"")&lt;=IFERROR(INDEX(Parâmetros!$B$39:$B$48,MATCH($E335,Parâmetros!$A$39:$A$48,0)),99),IFERROR(INDEX(Cadastro!$F$5:$F$167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$167,$AB335),"")="",0,IF(IFERROR(INDEX(Cadastro!$F$5:$F$167,$AB335),"")&gt;IFERROR(INDEX(Parâmetros!$B$39:$B$48,MATCH($E335,Parâmetros!$A$39:$A$48,0)),99),IFERROR(INDEX(Cadastro!$F$5:$F$167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registro"),IF(AND($AB335&lt;&gt;$AB334,IFERROR(INDEX(Cadastro!$F$5:$F$167,$AB335),"")=""),"Indeterminado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IFERROR(MATCH($A335&amp;"|"&amp;TEXT(_xlfn.MAXIFS(Cadastro!$E$5:$E$167,Cadastro!$A$5:$A$167,$A335,Cadastro!$E$5:$E$167,"&lt;="&amp;$F335),"yyyymmdd"),Cadastro!$I$5:$I$167,0),"")</f>
        <v>23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IFERROR(INDEX(Cadastro!$C$5:$C$167,$AB336),"NÃO INFORMADO")</f>
        <v>USI</v>
      </c>
      <c r="D336" s="17" t="str">
        <f>IFERROR(INDEX(Cadastro!$D$5:$D$167,$AB336),"")</f>
        <v>C</v>
      </c>
      <c r="E336" s="17" t="str">
        <f>IFERROR(INDEX(Cadastro!$G$5:$G$167,$AB336),"")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$167,$AB336),"")="",IF($L336&gt;0,1,0),IF(IFERROR(INDEX(Cadastro!$F$5:$F$167,$AB336),"")&lt;=IFERROR(INDEX(Parâmetros!$B$39:$B$48,MATCH($E336,Parâmetros!$A$39:$A$48,0)),99),IFERROR(INDEX(Cadastro!$F$5:$F$167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$167,$AB336),"")="",0,IF(IFERROR(INDEX(Cadastro!$F$5:$F$167,$AB336),"")&gt;IFERROR(INDEX(Parâmetros!$B$39:$B$48,MATCH($E336,Parâmetros!$A$39:$A$48,0)),99),IFERROR(INDEX(Cadastro!$F$5:$F$167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registro"),IF(AND($AB336&lt;&gt;$AB335,IFERROR(INDEX(Cadastro!$F$5:$F$167,$AB336),"")=""),"Indeterminado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IFERROR(MATCH($A336&amp;"|"&amp;TEXT(_xlfn.MAXIFS(Cadastro!$E$5:$E$167,Cadastro!$A$5:$A$167,$A336,Cadastro!$E$5:$E$167,"&lt;="&amp;$F336),"yyyymmdd"),Cadastro!$I$5:$I$167,0),"")</f>
        <v>23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IFERROR(INDEX(Cadastro!$C$5:$C$167,$AB337),"NÃO INFORMADO")</f>
        <v>USI</v>
      </c>
      <c r="D337" s="17" t="str">
        <f>IFERROR(INDEX(Cadastro!$D$5:$D$167,$AB337),"")</f>
        <v>C</v>
      </c>
      <c r="E337" s="17" t="str">
        <f>IFERROR(INDEX(Cadastro!$G$5:$G$167,$AB337),"")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$167,$AB337),"")="",IF($L337&gt;0,1,0),IF(IFERROR(INDEX(Cadastro!$F$5:$F$167,$AB337),"")&lt;=IFERROR(INDEX(Parâmetros!$B$39:$B$48,MATCH($E337,Parâmetros!$A$39:$A$48,0)),99),IFERROR(INDEX(Cadastro!$F$5:$F$167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$167,$AB337),"")="",0,IF(IFERROR(INDEX(Cadastro!$F$5:$F$167,$AB337),"")&gt;IFERROR(INDEX(Parâmetros!$B$39:$B$48,MATCH($E337,Parâmetros!$A$39:$A$48,0)),99),IFERROR(INDEX(Cadastro!$F$5:$F$167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registro"),IF(AND($AB337&lt;&gt;$AB336,IFERROR(INDEX(Cadastro!$F$5:$F$167,$AB337),"")=""),"Indeterminado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IFERROR(MATCH($A337&amp;"|"&amp;TEXT(_xlfn.MAXIFS(Cadastro!$E$5:$E$167,Cadastro!$A$5:$A$167,$A337,Cadastro!$E$5:$E$167,"&lt;="&amp;$F337),"yyyymmdd"),Cadastro!$I$5:$I$167,0),"")</f>
        <v>23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IFERROR(INDEX(Cadastro!$C$5:$C$167,$AB338),"NÃO INFORMADO")</f>
        <v>INS</v>
      </c>
      <c r="D338" s="17" t="str">
        <f>IFERROR(INDEX(Cadastro!$D$5:$D$167,$AB338),"")</f>
        <v>A</v>
      </c>
      <c r="E338" s="17" t="str">
        <f>IFERROR(INDEX(Cadastro!$G$5:$G$167,$AB338),"")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$167,$AB338),"")="",IF($L338&gt;0,1,0),IF(IFERROR(INDEX(Cadastro!$F$5:$F$167,$AB338),"")&lt;=IFERROR(INDEX(Parâmetros!$B$39:$B$48,MATCH($E338,Parâmetros!$A$39:$A$48,0)),99),IFERROR(INDEX(Cadastro!$F$5:$F$167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$167,$AB338),"")="",0,IF(IFERROR(INDEX(Cadastro!$F$5:$F$167,$AB338),"")&gt;IFERROR(INDEX(Parâmetros!$B$39:$B$48,MATCH($E338,Parâmetros!$A$39:$A$48,0)),99),IFERROR(INDEX(Cadastro!$F$5:$F$167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registro"),IF(AND($AB338&lt;&gt;$AB337,IFERROR(INDEX(Cadastro!$F$5:$F$167,$AB338),"")=""),"Indeterminado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IFERROR(MATCH($A338&amp;"|"&amp;TEXT(_xlfn.MAXIFS(Cadastro!$E$5:$E$167,Cadastro!$A$5:$A$167,$A338,Cadastro!$E$5:$E$167,"&lt;="&amp;$F338),"yyyymmdd"),Cadastro!$I$5:$I$167,0),"")</f>
        <v>29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IFERROR(INDEX(Cadastro!$C$5:$C$167,$AB339),"NÃO INFORMADO")</f>
        <v>INS</v>
      </c>
      <c r="D339" s="17" t="str">
        <f>IFERROR(INDEX(Cadastro!$D$5:$D$167,$AB339),"")</f>
        <v>A</v>
      </c>
      <c r="E339" s="17" t="str">
        <f>IFERROR(INDEX(Cadastro!$G$5:$G$167,$AB339),"")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$167,$AB339),"")="",IF($L339&gt;0,1,0),IF(IFERROR(INDEX(Cadastro!$F$5:$F$167,$AB339),"")&lt;=IFERROR(INDEX(Parâmetros!$B$39:$B$48,MATCH($E339,Parâmetros!$A$39:$A$48,0)),99),IFERROR(INDEX(Cadastro!$F$5:$F$167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$167,$AB339),"")="",0,IF(IFERROR(INDEX(Cadastro!$F$5:$F$167,$AB339),"")&gt;IFERROR(INDEX(Parâmetros!$B$39:$B$48,MATCH($E339,Parâmetros!$A$39:$A$48,0)),99),IFERROR(INDEX(Cadastro!$F$5:$F$167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registro"),IF(AND($AB339&lt;&gt;$AB338,IFERROR(INDEX(Cadastro!$F$5:$F$167,$AB339),"")=""),"Indeterminado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IFERROR(MATCH($A339&amp;"|"&amp;TEXT(_xlfn.MAXIFS(Cadastro!$E$5:$E$167,Cadastro!$A$5:$A$167,$A339,Cadastro!$E$5:$E$167,"&lt;="&amp;$F339),"yyyymmdd"),Cadastro!$I$5:$I$167,0),"")</f>
        <v>29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IFERROR(INDEX(Cadastro!$C$5:$C$167,$AB340),"NÃO INFORMADO")</f>
        <v>INS</v>
      </c>
      <c r="D340" s="17" t="str">
        <f>IFERROR(INDEX(Cadastro!$D$5:$D$167,$AB340),"")</f>
        <v>A</v>
      </c>
      <c r="E340" s="17" t="str">
        <f>IFERROR(INDEX(Cadastro!$G$5:$G$167,$AB340),"")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$167,$AB340),"")="",IF($L340&gt;0,1,0),IF(IFERROR(INDEX(Cadastro!$F$5:$F$167,$AB340),"")&lt;=IFERROR(INDEX(Parâmetros!$B$39:$B$48,MATCH($E340,Parâmetros!$A$39:$A$48,0)),99),IFERROR(INDEX(Cadastro!$F$5:$F$167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$167,$AB340),"")="",0,IF(IFERROR(INDEX(Cadastro!$F$5:$F$167,$AB340),"")&gt;IFERROR(INDEX(Parâmetros!$B$39:$B$48,MATCH($E340,Parâmetros!$A$39:$A$48,0)),99),IFERROR(INDEX(Cadastro!$F$5:$F$167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registro"),IF(AND($AB340&lt;&gt;$AB339,IFERROR(INDEX(Cadastro!$F$5:$F$167,$AB340),"")=""),"Indeterminado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IFERROR(MATCH($A340&amp;"|"&amp;TEXT(_xlfn.MAXIFS(Cadastro!$E$5:$E$167,Cadastro!$A$5:$A$167,$A340,Cadastro!$E$5:$E$167,"&lt;="&amp;$F340),"yyyymmdd"),Cadastro!$I$5:$I$167,0),"")</f>
        <v>29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IFERROR(INDEX(Cadastro!$C$5:$C$167,$AB341),"NÃO INFORMADO")</f>
        <v>INS</v>
      </c>
      <c r="D341" s="17" t="str">
        <f>IFERROR(INDEX(Cadastro!$D$5:$D$167,$AB341),"")</f>
        <v>A</v>
      </c>
      <c r="E341" s="17" t="str">
        <f>IFERROR(INDEX(Cadastro!$G$5:$G$167,$AB341),"")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$167,$AB341),"")="",IF($L341&gt;0,1,0),IF(IFERROR(INDEX(Cadastro!$F$5:$F$167,$AB341),"")&lt;=IFERROR(INDEX(Parâmetros!$B$39:$B$48,MATCH($E341,Parâmetros!$A$39:$A$48,0)),99),IFERROR(INDEX(Cadastro!$F$5:$F$167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$167,$AB341),"")="",0,IF(IFERROR(INDEX(Cadastro!$F$5:$F$167,$AB341),"")&gt;IFERROR(INDEX(Parâmetros!$B$39:$B$48,MATCH($E341,Parâmetros!$A$39:$A$48,0)),99),IFERROR(INDEX(Cadastro!$F$5:$F$167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registro"),IF(AND($AB341&lt;&gt;$AB340,IFERROR(INDEX(Cadastro!$F$5:$F$167,$AB341),"")=""),"Indeterminado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IFERROR(MATCH($A341&amp;"|"&amp;TEXT(_xlfn.MAXIFS(Cadastro!$E$5:$E$167,Cadastro!$A$5:$A$167,$A341,Cadastro!$E$5:$E$167,"&lt;="&amp;$F341),"yyyymmdd"),Cadastro!$I$5:$I$167,0),"")</f>
        <v>29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IFERROR(INDEX(Cadastro!$C$5:$C$167,$AB342),"NÃO INFORMADO")</f>
        <v>INS</v>
      </c>
      <c r="D342" s="17" t="str">
        <f>IFERROR(INDEX(Cadastro!$D$5:$D$167,$AB342),"")</f>
        <v>A</v>
      </c>
      <c r="E342" s="17" t="str">
        <f>IFERROR(INDEX(Cadastro!$G$5:$G$167,$AB342),"")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$167,$AB342),"")="",IF($L342&gt;0,1,0),IF(IFERROR(INDEX(Cadastro!$F$5:$F$167,$AB342),"")&lt;=IFERROR(INDEX(Parâmetros!$B$39:$B$48,MATCH($E342,Parâmetros!$A$39:$A$48,0)),99),IFERROR(INDEX(Cadastro!$F$5:$F$167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$167,$AB342),"")="",0,IF(IFERROR(INDEX(Cadastro!$F$5:$F$167,$AB342),"")&gt;IFERROR(INDEX(Parâmetros!$B$39:$B$48,MATCH($E342,Parâmetros!$A$39:$A$48,0)),99),IFERROR(INDEX(Cadastro!$F$5:$F$167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registro"),IF(AND($AB342&lt;&gt;$AB341,IFERROR(INDEX(Cadastro!$F$5:$F$167,$AB342),"")=""),"Indeterminado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IFERROR(MATCH($A342&amp;"|"&amp;TEXT(_xlfn.MAXIFS(Cadastro!$E$5:$E$167,Cadastro!$A$5:$A$167,$A342,Cadastro!$E$5:$E$167,"&lt;="&amp;$F342),"yyyymmdd"),Cadastro!$I$5:$I$167,0),"")</f>
        <v>29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IFERROR(INDEX(Cadastro!$C$5:$C$167,$AB343),"NÃO INFORMADO")</f>
        <v>INS</v>
      </c>
      <c r="D343" s="17" t="str">
        <f>IFERROR(INDEX(Cadastro!$D$5:$D$167,$AB343),"")</f>
        <v>A</v>
      </c>
      <c r="E343" s="17" t="str">
        <f>IFERROR(INDEX(Cadastro!$G$5:$G$167,$AB343),"")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$167,$AB343),"")="",IF($L343&gt;0,1,0),IF(IFERROR(INDEX(Cadastro!$F$5:$F$167,$AB343),"")&lt;=IFERROR(INDEX(Parâmetros!$B$39:$B$48,MATCH($E343,Parâmetros!$A$39:$A$48,0)),99),IFERROR(INDEX(Cadastro!$F$5:$F$167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$167,$AB343),"")="",0,IF(IFERROR(INDEX(Cadastro!$F$5:$F$167,$AB343),"")&gt;IFERROR(INDEX(Parâmetros!$B$39:$B$48,MATCH($E343,Parâmetros!$A$39:$A$48,0)),99),IFERROR(INDEX(Cadastro!$F$5:$F$167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registro"),IF(AND($AB343&lt;&gt;$AB342,IFERROR(INDEX(Cadastro!$F$5:$F$167,$AB343),"")=""),"Indeterminado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IFERROR(MATCH($A343&amp;"|"&amp;TEXT(_xlfn.MAXIFS(Cadastro!$E$5:$E$167,Cadastro!$A$5:$A$167,$A343,Cadastro!$E$5:$E$167,"&lt;="&amp;$F343),"yyyymmdd"),Cadastro!$I$5:$I$167,0),"")</f>
        <v>29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IFERROR(INDEX(Cadastro!$C$5:$C$167,$AB344),"NÃO INFORMADO")</f>
        <v>INS</v>
      </c>
      <c r="D344" s="17" t="str">
        <f>IFERROR(INDEX(Cadastro!$D$5:$D$167,$AB344),"")</f>
        <v>A</v>
      </c>
      <c r="E344" s="17" t="str">
        <f>IFERROR(INDEX(Cadastro!$G$5:$G$167,$AB344),"")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$167,$AB344),"")="",IF($L344&gt;0,1,0),IF(IFERROR(INDEX(Cadastro!$F$5:$F$167,$AB344),"")&lt;=IFERROR(INDEX(Parâmetros!$B$39:$B$48,MATCH($E344,Parâmetros!$A$39:$A$48,0)),99),IFERROR(INDEX(Cadastro!$F$5:$F$167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$167,$AB344),"")="",0,IF(IFERROR(INDEX(Cadastro!$F$5:$F$167,$AB344),"")&gt;IFERROR(INDEX(Parâmetros!$B$39:$B$48,MATCH($E344,Parâmetros!$A$39:$A$48,0)),99),IFERROR(INDEX(Cadastro!$F$5:$F$167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registro"),IF(AND($AB344&lt;&gt;$AB343,IFERROR(INDEX(Cadastro!$F$5:$F$167,$AB344),"")=""),"Indeterminado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IFERROR(MATCH($A344&amp;"|"&amp;TEXT(_xlfn.MAXIFS(Cadastro!$E$5:$E$167,Cadastro!$A$5:$A$167,$A344,Cadastro!$E$5:$E$167,"&lt;="&amp;$F344),"yyyymmdd"),Cadastro!$I$5:$I$167,0),"")</f>
        <v>29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IFERROR(INDEX(Cadastro!$C$5:$C$167,$AB345),"NÃO INFORMADO")</f>
        <v>INS</v>
      </c>
      <c r="D345" s="17" t="str">
        <f>IFERROR(INDEX(Cadastro!$D$5:$D$167,$AB345),"")</f>
        <v>A</v>
      </c>
      <c r="E345" s="17" t="str">
        <f>IFERROR(INDEX(Cadastro!$G$5:$G$167,$AB345),"")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725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5.07</v>
      </c>
      <c r="M345" s="30">
        <f>IFERROR(INDEX(Parâmetros!$E$6:$E$11,MATCH($K345,Parâmetros!$A$6:$A$11,0)),"")</f>
        <v>7.58</v>
      </c>
      <c r="N345" s="33">
        <f t="shared" si="31"/>
        <v>0.66886543535620058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Não</v>
      </c>
      <c r="S345" s="30">
        <f t="shared" si="34"/>
        <v>0.99399999999999977</v>
      </c>
      <c r="T345" s="32" t="str">
        <f>IF($Q345&lt;&gt;"Sim","",IF($N345&gt;Parâmetros!$E$15,"Sim","Não"))</f>
        <v>Não</v>
      </c>
      <c r="U345" s="17" t="str">
        <f t="shared" si="35"/>
        <v>Abaixo da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$167,$AB345),"")="",IF($L345&gt;0,1,0),IF(IFERROR(INDEX(Cadastro!$F$5:$F$167,$AB345),"")&lt;=IFERROR(INDEX(Parâmetros!$B$39:$B$48,MATCH($E345,Parâmetros!$A$39:$A$48,0)),99),IFERROR(INDEX(Cadastro!$F$5:$F$167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$167,$AB345),"")="",0,IF(IFERROR(INDEX(Cadastro!$F$5:$F$167,$AB345),"")&gt;IFERROR(INDEX(Parâmetros!$B$39:$B$48,MATCH($E345,Parâmetros!$A$39:$A$48,0)),99),IFERROR(INDEX(Cadastro!$F$5:$F$167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registro"),IF(AND($AB345&lt;&gt;$AB344,IFERROR(INDEX(Cadastro!$F$5:$F$167,$AB345),"")=""),"Indeterminado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IFERROR(MATCH($A345&amp;"|"&amp;TEXT(_xlfn.MAXIFS(Cadastro!$E$5:$E$167,Cadastro!$A$5:$A$167,$A345,Cadastro!$E$5:$E$167,"&lt;="&amp;$F345),"yyyymmdd"),Cadastro!$I$5:$I$167,0),"")</f>
        <v>29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IFERROR(INDEX(Cadastro!$C$5:$C$167,$AB346),"NÃO INFORMADO")</f>
        <v>INS</v>
      </c>
      <c r="D346" s="17" t="str">
        <f>IFERROR(INDEX(Cadastro!$D$5:$D$167,$AB346),"")</f>
        <v>A</v>
      </c>
      <c r="E346" s="17" t="str">
        <f>IFERROR(INDEX(Cadastro!$G$5:$G$167,$AB346),"")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$167,$AB346),"")="",IF($L346&gt;0,1,0),IF(IFERROR(INDEX(Cadastro!$F$5:$F$167,$AB346),"")&lt;=IFERROR(INDEX(Parâmetros!$B$39:$B$48,MATCH($E346,Parâmetros!$A$39:$A$48,0)),99),IFERROR(INDEX(Cadastro!$F$5:$F$167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$167,$AB346),"")="",0,IF(IFERROR(INDEX(Cadastro!$F$5:$F$167,$AB346),"")&gt;IFERROR(INDEX(Parâmetros!$B$39:$B$48,MATCH($E346,Parâmetros!$A$39:$A$48,0)),99),IFERROR(INDEX(Cadastro!$F$5:$F$167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registro"),IF(AND($AB346&lt;&gt;$AB345,IFERROR(INDEX(Cadastro!$F$5:$F$167,$AB346),"")=""),"Indeterminado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IFERROR(MATCH($A346&amp;"|"&amp;TEXT(_xlfn.MAXIFS(Cadastro!$E$5:$E$167,Cadastro!$A$5:$A$167,$A346,Cadastro!$E$5:$E$167,"&lt;="&amp;$F346),"yyyymmdd"),Cadastro!$I$5:$I$167,0),"")</f>
        <v>29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IFERROR(INDEX(Cadastro!$C$5:$C$167,$AB347),"NÃO INFORMADO")</f>
        <v>INS</v>
      </c>
      <c r="D347" s="17" t="str">
        <f>IFERROR(INDEX(Cadastro!$D$5:$D$167,$AB347),"")</f>
        <v>A</v>
      </c>
      <c r="E347" s="17" t="str">
        <f>IFERROR(INDEX(Cadastro!$G$5:$G$167,$AB347),"")</f>
        <v>A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0</v>
      </c>
      <c r="M347" s="30">
        <f>IFERROR(INDEX(Parâmetros!$E$6:$E$11,MATCH($K347,Parâmetros!$A$6:$A$11,0)),"")</f>
        <v>7.58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1 de 5 do ciclo</v>
      </c>
      <c r="W347" s="34">
        <f>IF(OR(OR($D347="6x1",$D347="FF 6x1"),$D347="5x2"),"",IF($AB347&lt;&gt;$AB346,IF(IFERROR(INDEX(Cadastro!$F$5:$F$167,$AB347),"")="",IF($L347&gt;0,1,0),IF(IFERROR(INDEX(Cadastro!$F$5:$F$167,$AB347),"")&lt;=IFERROR(INDEX(Parâmetros!$B$39:$B$48,MATCH($E347,Parâmetros!$A$39:$A$48,0)),99),IFERROR(INDEX(Cadastro!$F$5:$F$167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$167,$AB347),"")="",0,IF(IFERROR(INDEX(Cadastro!$F$5:$F$167,$AB347),"")&gt;IFERROR(INDEX(Parâmetros!$B$39:$B$48,MATCH($E347,Parâmetros!$A$39:$A$48,0)),99),IFERROR(INDEX(Cadastro!$F$5:$F$167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registro"),IF(AND($AB347&lt;&gt;$AB346,IFERROR(INDEX(Cadastro!$F$5:$F$167,$AB347),"")=""),"Indeterminado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IFERROR(MATCH($A347&amp;"|"&amp;TEXT(_xlfn.MAXIFS(Cadastro!$E$5:$E$167,Cadastro!$A$5:$A$167,$A347,Cadastro!$E$5:$E$167,"&lt;="&amp;$F347),"yyyymmdd"),Cadastro!$I$5:$I$167,0),"")</f>
        <v>29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IFERROR(INDEX(Cadastro!$C$5:$C$167,$AB348),"NÃO INFORMADO")</f>
        <v>INS</v>
      </c>
      <c r="D348" s="17" t="str">
        <f>IFERROR(INDEX(Cadastro!$D$5:$D$167,$AB348),"")</f>
        <v>A</v>
      </c>
      <c r="E348" s="17" t="str">
        <f>IFERROR(INDEX(Cadastro!$G$5:$G$167,$AB348),"")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$167,$AB348),"")="",IF($L348&gt;0,1,0),IF(IFERROR(INDEX(Cadastro!$F$5:$F$167,$AB348),"")&lt;=IFERROR(INDEX(Parâmetros!$B$39:$B$48,MATCH($E348,Parâmetros!$A$39:$A$48,0)),99),IFERROR(INDEX(Cadastro!$F$5:$F$167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$167,$AB348),"")="",0,IF(IFERROR(INDEX(Cadastro!$F$5:$F$167,$AB348),"")&gt;IFERROR(INDEX(Parâmetros!$B$39:$B$48,MATCH($E348,Parâmetros!$A$39:$A$48,0)),99),IFERROR(INDEX(Cadastro!$F$5:$F$167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registro"),IF(AND($AB348&lt;&gt;$AB347,IFERROR(INDEX(Cadastro!$F$5:$F$167,$AB348),"")=""),"Indeterminado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IFERROR(MATCH($A348&amp;"|"&amp;TEXT(_xlfn.MAXIFS(Cadastro!$E$5:$E$167,Cadastro!$A$5:$A$167,$A348,Cadastro!$E$5:$E$167,"&lt;="&amp;$F348),"yyyymmdd"),Cadastro!$I$5:$I$167,0),"")</f>
        <v>29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IFERROR(INDEX(Cadastro!$C$5:$C$167,$AB349),"NÃO INFORMADO")</f>
        <v>INS</v>
      </c>
      <c r="D349" s="17" t="str">
        <f>IFERROR(INDEX(Cadastro!$D$5:$D$167,$AB349),"")</f>
        <v>A</v>
      </c>
      <c r="E349" s="17" t="str">
        <f>IFERROR(INDEX(Cadastro!$G$5:$G$167,$AB349),"")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$167,$AB349),"")="",IF($L349&gt;0,1,0),IF(IFERROR(INDEX(Cadastro!$F$5:$F$167,$AB349),"")&lt;=IFERROR(INDEX(Parâmetros!$B$39:$B$48,MATCH($E349,Parâmetros!$A$39:$A$48,0)),99),IFERROR(INDEX(Cadastro!$F$5:$F$167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$167,$AB349),"")="",0,IF(IFERROR(INDEX(Cadastro!$F$5:$F$167,$AB349),"")&gt;IFERROR(INDEX(Parâmetros!$B$39:$B$48,MATCH($E349,Parâmetros!$A$39:$A$48,0)),99),IFERROR(INDEX(Cadastro!$F$5:$F$167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registro"),IF(AND($AB349&lt;&gt;$AB348,IFERROR(INDEX(Cadastro!$F$5:$F$167,$AB349),"")=""),"Indeterminado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IFERROR(MATCH($A349&amp;"|"&amp;TEXT(_xlfn.MAXIFS(Cadastro!$E$5:$E$167,Cadastro!$A$5:$A$167,$A349,Cadastro!$E$5:$E$167,"&lt;="&amp;$F349),"yyyymmdd"),Cadastro!$I$5:$I$167,0),"")</f>
        <v>29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IFERROR(INDEX(Cadastro!$C$5:$C$167,$AB350),"NÃO INFORMADO")</f>
        <v>INS</v>
      </c>
      <c r="D350" s="17" t="str">
        <f>IFERROR(INDEX(Cadastro!$D$5:$D$167,$AB350),"")</f>
        <v>A</v>
      </c>
      <c r="E350" s="17" t="str">
        <f>IFERROR(INDEX(Cadastro!$G$5:$G$167,$AB350),"")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$167,$AB350),"")="",IF($L350&gt;0,1,0),IF(IFERROR(INDEX(Cadastro!$F$5:$F$167,$AB350),"")&lt;=IFERROR(INDEX(Parâmetros!$B$39:$B$48,MATCH($E350,Parâmetros!$A$39:$A$48,0)),99),IFERROR(INDEX(Cadastro!$F$5:$F$167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$167,$AB350),"")="",0,IF(IFERROR(INDEX(Cadastro!$F$5:$F$167,$AB350),"")&gt;IFERROR(INDEX(Parâmetros!$B$39:$B$48,MATCH($E350,Parâmetros!$A$39:$A$48,0)),99),IFERROR(INDEX(Cadastro!$F$5:$F$167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registro"),IF(AND($AB350&lt;&gt;$AB349,IFERROR(INDEX(Cadastro!$F$5:$F$167,$AB350),"")=""),"Indeterminado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IFERROR(MATCH($A350&amp;"|"&amp;TEXT(_xlfn.MAXIFS(Cadastro!$E$5:$E$167,Cadastro!$A$5:$A$167,$A350,Cadastro!$E$5:$E$167,"&lt;="&amp;$F350),"yyyymmdd"),Cadastro!$I$5:$I$167,0),"")</f>
        <v>29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IFERROR(INDEX(Cadastro!$C$5:$C$167,$AB351),"NÃO INFORMADO")</f>
        <v>INS</v>
      </c>
      <c r="D351" s="17" t="str">
        <f>IFERROR(INDEX(Cadastro!$D$5:$D$167,$AB351),"")</f>
        <v>A</v>
      </c>
      <c r="E351" s="17" t="str">
        <f>IFERROR(INDEX(Cadastro!$G$5:$G$167,$AB351),"")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$167,$AB351),"")="",IF($L351&gt;0,1,0),IF(IFERROR(INDEX(Cadastro!$F$5:$F$167,$AB351),"")&lt;=IFERROR(INDEX(Parâmetros!$B$39:$B$48,MATCH($E351,Parâmetros!$A$39:$A$48,0)),99),IFERROR(INDEX(Cadastro!$F$5:$F$167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$167,$AB351),"")="",0,IF(IFERROR(INDEX(Cadastro!$F$5:$F$167,$AB351),"")&gt;IFERROR(INDEX(Parâmetros!$B$39:$B$48,MATCH($E351,Parâmetros!$A$39:$A$48,0)),99),IFERROR(INDEX(Cadastro!$F$5:$F$167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registro"),IF(AND($AB351&lt;&gt;$AB350,IFERROR(INDEX(Cadastro!$F$5:$F$167,$AB351),"")=""),"Indeterminado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IFERROR(MATCH($A351&amp;"|"&amp;TEXT(_xlfn.MAXIFS(Cadastro!$E$5:$E$167,Cadastro!$A$5:$A$167,$A351,Cadastro!$E$5:$E$167,"&lt;="&amp;$F351),"yyyymmdd"),Cadastro!$I$5:$I$167,0),"")</f>
        <v>29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IFERROR(INDEX(Cadastro!$C$5:$C$167,$AB352),"NÃO INFORMADO")</f>
        <v>INS</v>
      </c>
      <c r="D352" s="17" t="str">
        <f>IFERROR(INDEX(Cadastro!$D$5:$D$167,$AB352),"")</f>
        <v>A</v>
      </c>
      <c r="E352" s="17" t="str">
        <f>IFERROR(INDEX(Cadastro!$G$5:$G$167,$AB352),"")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$167,$AB352),"")="",IF($L352&gt;0,1,0),IF(IFERROR(INDEX(Cadastro!$F$5:$F$167,$AB352),"")&lt;=IFERROR(INDEX(Parâmetros!$B$39:$B$48,MATCH($E352,Parâmetros!$A$39:$A$48,0)),99),IFERROR(INDEX(Cadastro!$F$5:$F$167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$167,$AB352),"")="",0,IF(IFERROR(INDEX(Cadastro!$F$5:$F$167,$AB352),"")&gt;IFERROR(INDEX(Parâmetros!$B$39:$B$48,MATCH($E352,Parâmetros!$A$39:$A$48,0)),99),IFERROR(INDEX(Cadastro!$F$5:$F$167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registro"),IF(AND($AB352&lt;&gt;$AB351,IFERROR(INDEX(Cadastro!$F$5:$F$167,$AB352),"")=""),"Indeterminado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IFERROR(MATCH($A352&amp;"|"&amp;TEXT(_xlfn.MAXIFS(Cadastro!$E$5:$E$167,Cadastro!$A$5:$A$167,$A352,Cadastro!$E$5:$E$167,"&lt;="&amp;$F352),"yyyymmdd"),Cadastro!$I$5:$I$167,0),"")</f>
        <v>29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IFERROR(INDEX(Cadastro!$C$5:$C$167,$AB353),"NÃO INFORMADO")</f>
        <v>INS</v>
      </c>
      <c r="D353" s="17" t="str">
        <f>IFERROR(INDEX(Cadastro!$D$5:$D$167,$AB353),"")</f>
        <v>A</v>
      </c>
      <c r="E353" s="17" t="str">
        <f>IFERROR(INDEX(Cadastro!$G$5:$G$167,$AB353),"")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$167,$AB353),"")="",IF($L353&gt;0,1,0),IF(IFERROR(INDEX(Cadastro!$F$5:$F$167,$AB353),"")&lt;=IFERROR(INDEX(Parâmetros!$B$39:$B$48,MATCH($E353,Parâmetros!$A$39:$A$48,0)),99),IFERROR(INDEX(Cadastro!$F$5:$F$167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$167,$AB353),"")="",0,IF(IFERROR(INDEX(Cadastro!$F$5:$F$167,$AB353),"")&gt;IFERROR(INDEX(Parâmetros!$B$39:$B$48,MATCH($E353,Parâmetros!$A$39:$A$48,0)),99),IFERROR(INDEX(Cadastro!$F$5:$F$167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registro"),IF(AND($AB353&lt;&gt;$AB352,IFERROR(INDEX(Cadastro!$F$5:$F$167,$AB353),"")=""),"Indeterminado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IFERROR(MATCH($A353&amp;"|"&amp;TEXT(_xlfn.MAXIFS(Cadastro!$E$5:$E$167,Cadastro!$A$5:$A$167,$A353,Cadastro!$E$5:$E$167,"&lt;="&amp;$F353),"yyyymmdd"),Cadastro!$I$5:$I$167,0),"")</f>
        <v>29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IFERROR(INDEX(Cadastro!$C$5:$C$167,$AB354),"NÃO INFORMADO")</f>
        <v>INS</v>
      </c>
      <c r="D354" s="17" t="str">
        <f>IFERROR(INDEX(Cadastro!$D$5:$D$167,$AB354),"")</f>
        <v>A</v>
      </c>
      <c r="E354" s="17" t="str">
        <f>IFERROR(INDEX(Cadastro!$G$5:$G$167,$AB354),"")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$167,$AB354),"")="",IF($L354&gt;0,1,0),IF(IFERROR(INDEX(Cadastro!$F$5:$F$167,$AB354),"")&lt;=IFERROR(INDEX(Parâmetros!$B$39:$B$48,MATCH($E354,Parâmetros!$A$39:$A$48,0)),99),IFERROR(INDEX(Cadastro!$F$5:$F$167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$167,$AB354),"")="",0,IF(IFERROR(INDEX(Cadastro!$F$5:$F$167,$AB354),"")&gt;IFERROR(INDEX(Parâmetros!$B$39:$B$48,MATCH($E354,Parâmetros!$A$39:$A$48,0)),99),IFERROR(INDEX(Cadastro!$F$5:$F$167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registro"),IF(AND($AB354&lt;&gt;$AB353,IFERROR(INDEX(Cadastro!$F$5:$F$167,$AB354),"")=""),"Indeterminado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IFERROR(MATCH($A354&amp;"|"&amp;TEXT(_xlfn.MAXIFS(Cadastro!$E$5:$E$167,Cadastro!$A$5:$A$167,$A354,Cadastro!$E$5:$E$167,"&lt;="&amp;$F354),"yyyymmdd"),Cadastro!$I$5:$I$167,0),"")</f>
        <v>29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IFERROR(INDEX(Cadastro!$C$5:$C$167,$AB355),"NÃO INFORMADO")</f>
        <v>INS</v>
      </c>
      <c r="D355" s="17" t="str">
        <f>IFERROR(INDEX(Cadastro!$D$5:$D$167,$AB355),"")</f>
        <v>A</v>
      </c>
      <c r="E355" s="17" t="str">
        <f>IFERROR(INDEX(Cadastro!$G$5:$G$167,$AB355),"")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$167,$AB355),"")="",IF($L355&gt;0,1,0),IF(IFERROR(INDEX(Cadastro!$F$5:$F$167,$AB355),"")&lt;=IFERROR(INDEX(Parâmetros!$B$39:$B$48,MATCH($E355,Parâmetros!$A$39:$A$48,0)),99),IFERROR(INDEX(Cadastro!$F$5:$F$167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$167,$AB355),"")="",0,IF(IFERROR(INDEX(Cadastro!$F$5:$F$167,$AB355),"")&gt;IFERROR(INDEX(Parâmetros!$B$39:$B$48,MATCH($E355,Parâmetros!$A$39:$A$48,0)),99),IFERROR(INDEX(Cadastro!$F$5:$F$167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registro"),IF(AND($AB355&lt;&gt;$AB354,IFERROR(INDEX(Cadastro!$F$5:$F$167,$AB355),"")=""),"Indeterminado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IFERROR(MATCH($A355&amp;"|"&amp;TEXT(_xlfn.MAXIFS(Cadastro!$E$5:$E$167,Cadastro!$A$5:$A$167,$A355,Cadastro!$E$5:$E$167,"&lt;="&amp;$F355),"yyyymmdd"),Cadastro!$I$5:$I$167,0),"")</f>
        <v>29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IFERROR(INDEX(Cadastro!$C$5:$C$167,$AB356),"NÃO INFORMADO")</f>
        <v>INS</v>
      </c>
      <c r="D356" s="17" t="str">
        <f>IFERROR(INDEX(Cadastro!$D$5:$D$167,$AB356),"")</f>
        <v>A</v>
      </c>
      <c r="E356" s="17" t="str">
        <f>IFERROR(INDEX(Cadastro!$G$5:$G$167,$AB356),"")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$167,$AB356),"")="",IF($L356&gt;0,1,0),IF(IFERROR(INDEX(Cadastro!$F$5:$F$167,$AB356),"")&lt;=IFERROR(INDEX(Parâmetros!$B$39:$B$48,MATCH($E356,Parâmetros!$A$39:$A$48,0)),99),IFERROR(INDEX(Cadastro!$F$5:$F$167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$167,$AB356),"")="",0,IF(IFERROR(INDEX(Cadastro!$F$5:$F$167,$AB356),"")&gt;IFERROR(INDEX(Parâmetros!$B$39:$B$48,MATCH($E356,Parâmetros!$A$39:$A$48,0)),99),IFERROR(INDEX(Cadastro!$F$5:$F$167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registro"),IF(AND($AB356&lt;&gt;$AB355,IFERROR(INDEX(Cadastro!$F$5:$F$167,$AB356),"")=""),"Indeterminado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IFERROR(MATCH($A356&amp;"|"&amp;TEXT(_xlfn.MAXIFS(Cadastro!$E$5:$E$167,Cadastro!$A$5:$A$167,$A356,Cadastro!$E$5:$E$167,"&lt;="&amp;$F356),"yyyymmdd"),Cadastro!$I$5:$I$167,0),"")</f>
        <v>29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IFERROR(INDEX(Cadastro!$C$5:$C$167,$AB357),"NÃO INFORMADO")</f>
        <v>INS</v>
      </c>
      <c r="D357" s="17" t="str">
        <f>IFERROR(INDEX(Cadastro!$D$5:$D$167,$AB357),"")</f>
        <v>A</v>
      </c>
      <c r="E357" s="17" t="str">
        <f>IFERROR(INDEX(Cadastro!$G$5:$G$167,$AB357),"")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$167,$AB357),"")="",IF($L357&gt;0,1,0),IF(IFERROR(INDEX(Cadastro!$F$5:$F$167,$AB357),"")&lt;=IFERROR(INDEX(Parâmetros!$B$39:$B$48,MATCH($E357,Parâmetros!$A$39:$A$48,0)),99),IFERROR(INDEX(Cadastro!$F$5:$F$167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$167,$AB357),"")="",0,IF(IFERROR(INDEX(Cadastro!$F$5:$F$167,$AB357),"")&gt;IFERROR(INDEX(Parâmetros!$B$39:$B$48,MATCH($E357,Parâmetros!$A$39:$A$48,0)),99),IFERROR(INDEX(Cadastro!$F$5:$F$167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registro"),IF(AND($AB357&lt;&gt;$AB356,IFERROR(INDEX(Cadastro!$F$5:$F$167,$AB357),"")=""),"Indeterminado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IFERROR(MATCH($A357&amp;"|"&amp;TEXT(_xlfn.MAXIFS(Cadastro!$E$5:$E$167,Cadastro!$A$5:$A$167,$A357,Cadastro!$E$5:$E$167,"&lt;="&amp;$F357),"yyyymmdd"),Cadastro!$I$5:$I$167,0),"")</f>
        <v>29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IFERROR(INDEX(Cadastro!$C$5:$C$167,$AB358),"NÃO INFORMADO")</f>
        <v>INS</v>
      </c>
      <c r="D358" s="17" t="str">
        <f>IFERROR(INDEX(Cadastro!$D$5:$D$167,$AB358),"")</f>
        <v>A</v>
      </c>
      <c r="E358" s="17" t="str">
        <f>IFERROR(INDEX(Cadastro!$G$5:$G$167,$AB358),"")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$167,$AB358),"")="",IF($L358&gt;0,1,0),IF(IFERROR(INDEX(Cadastro!$F$5:$F$167,$AB358),"")&lt;=IFERROR(INDEX(Parâmetros!$B$39:$B$48,MATCH($E358,Parâmetros!$A$39:$A$48,0)),99),IFERROR(INDEX(Cadastro!$F$5:$F$167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$167,$AB358),"")="",0,IF(IFERROR(INDEX(Cadastro!$F$5:$F$167,$AB358),"")&gt;IFERROR(INDEX(Parâmetros!$B$39:$B$48,MATCH($E358,Parâmetros!$A$39:$A$48,0)),99),IFERROR(INDEX(Cadastro!$F$5:$F$167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registro"),IF(AND($AB358&lt;&gt;$AB357,IFERROR(INDEX(Cadastro!$F$5:$F$167,$AB358),"")=""),"Indeterminado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IFERROR(MATCH($A358&amp;"|"&amp;TEXT(_xlfn.MAXIFS(Cadastro!$E$5:$E$167,Cadastro!$A$5:$A$167,$A358,Cadastro!$E$5:$E$167,"&lt;="&amp;$F358),"yyyymmdd"),Cadastro!$I$5:$I$167,0),"")</f>
        <v>29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IFERROR(INDEX(Cadastro!$C$5:$C$167,$AB359),"NÃO INFORMADO")</f>
        <v>INS</v>
      </c>
      <c r="D359" s="17" t="str">
        <f>IFERROR(INDEX(Cadastro!$D$5:$D$167,$AB359),"")</f>
        <v>A</v>
      </c>
      <c r="E359" s="17" t="str">
        <f>IFERROR(INDEX(Cadastro!$G$5:$G$167,$AB359),"")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$167,$AB359),"")="",IF($L359&gt;0,1,0),IF(IFERROR(INDEX(Cadastro!$F$5:$F$167,$AB359),"")&lt;=IFERROR(INDEX(Parâmetros!$B$39:$B$48,MATCH($E359,Parâmetros!$A$39:$A$48,0)),99),IFERROR(INDEX(Cadastro!$F$5:$F$167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$167,$AB359),"")="",0,IF(IFERROR(INDEX(Cadastro!$F$5:$F$167,$AB359),"")&gt;IFERROR(INDEX(Parâmetros!$B$39:$B$48,MATCH($E359,Parâmetros!$A$39:$A$48,0)),99),IFERROR(INDEX(Cadastro!$F$5:$F$167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registro"),IF(AND($AB359&lt;&gt;$AB358,IFERROR(INDEX(Cadastro!$F$5:$F$167,$AB359),"")=""),"Indeterminado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IFERROR(MATCH($A359&amp;"|"&amp;TEXT(_xlfn.MAXIFS(Cadastro!$E$5:$E$167,Cadastro!$A$5:$A$167,$A359,Cadastro!$E$5:$E$167,"&lt;="&amp;$F359),"yyyymmdd"),Cadastro!$I$5:$I$167,0),"")</f>
        <v>29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IFERROR(INDEX(Cadastro!$C$5:$C$167,$AB360),"NÃO INFORMADO")</f>
        <v>INS</v>
      </c>
      <c r="D360" s="17" t="str">
        <f>IFERROR(INDEX(Cadastro!$D$5:$D$167,$AB360),"")</f>
        <v>A</v>
      </c>
      <c r="E360" s="17" t="str">
        <f>IFERROR(INDEX(Cadastro!$G$5:$G$167,$AB360),"")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$167,$AB360),"")="",IF($L360&gt;0,1,0),IF(IFERROR(INDEX(Cadastro!$F$5:$F$167,$AB360),"")&lt;=IFERROR(INDEX(Parâmetros!$B$39:$B$48,MATCH($E360,Parâmetros!$A$39:$A$48,0)),99),IFERROR(INDEX(Cadastro!$F$5:$F$167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$167,$AB360),"")="",0,IF(IFERROR(INDEX(Cadastro!$F$5:$F$167,$AB360),"")&gt;IFERROR(INDEX(Parâmetros!$B$39:$B$48,MATCH($E360,Parâmetros!$A$39:$A$48,0)),99),IFERROR(INDEX(Cadastro!$F$5:$F$167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registro"),IF(AND($AB360&lt;&gt;$AB359,IFERROR(INDEX(Cadastro!$F$5:$F$167,$AB360),"")=""),"Indeterminado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IFERROR(MATCH($A360&amp;"|"&amp;TEXT(_xlfn.MAXIFS(Cadastro!$E$5:$E$167,Cadastro!$A$5:$A$167,$A360,Cadastro!$E$5:$E$167,"&lt;="&amp;$F360),"yyyymmdd"),Cadastro!$I$5:$I$167,0),"")</f>
        <v>29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IFERROR(INDEX(Cadastro!$C$5:$C$167,$AB361),"NÃO INFORMADO")</f>
        <v>INS</v>
      </c>
      <c r="D361" s="17" t="str">
        <f>IFERROR(INDEX(Cadastro!$D$5:$D$167,$AB361),"")</f>
        <v>A</v>
      </c>
      <c r="E361" s="17" t="str">
        <f>IFERROR(INDEX(Cadastro!$G$5:$G$167,$AB361),"")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$167,$AB361),"")="",IF($L361&gt;0,1,0),IF(IFERROR(INDEX(Cadastro!$F$5:$F$167,$AB361),"")&lt;=IFERROR(INDEX(Parâmetros!$B$39:$B$48,MATCH($E361,Parâmetros!$A$39:$A$48,0)),99),IFERROR(INDEX(Cadastro!$F$5:$F$167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$167,$AB361),"")="",0,IF(IFERROR(INDEX(Cadastro!$F$5:$F$167,$AB361),"")&gt;IFERROR(INDEX(Parâmetros!$B$39:$B$48,MATCH($E361,Parâmetros!$A$39:$A$48,0)),99),IFERROR(INDEX(Cadastro!$F$5:$F$167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registro"),IF(AND($AB361&lt;&gt;$AB360,IFERROR(INDEX(Cadastro!$F$5:$F$167,$AB361),"")=""),"Indeterminado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IFERROR(MATCH($A361&amp;"|"&amp;TEXT(_xlfn.MAXIFS(Cadastro!$E$5:$E$167,Cadastro!$A$5:$A$167,$A361,Cadastro!$E$5:$E$167,"&lt;="&amp;$F361),"yyyymmdd"),Cadastro!$I$5:$I$167,0),"")</f>
        <v>29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IFERROR(INDEX(Cadastro!$C$5:$C$167,$AB362),"NÃO INFORMADO")</f>
        <v>INS</v>
      </c>
      <c r="D362" s="17" t="str">
        <f>IFERROR(INDEX(Cadastro!$D$5:$D$167,$AB362),"")</f>
        <v>A</v>
      </c>
      <c r="E362" s="17" t="str">
        <f>IFERROR(INDEX(Cadastro!$G$5:$G$167,$AB362),"")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$167,$AB362),"")="",IF($L362&gt;0,1,0),IF(IFERROR(INDEX(Cadastro!$F$5:$F$167,$AB362),"")&lt;=IFERROR(INDEX(Parâmetros!$B$39:$B$48,MATCH($E362,Parâmetros!$A$39:$A$48,0)),99),IFERROR(INDEX(Cadastro!$F$5:$F$167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$167,$AB362),"")="",0,IF(IFERROR(INDEX(Cadastro!$F$5:$F$167,$AB362),"")&gt;IFERROR(INDEX(Parâmetros!$B$39:$B$48,MATCH($E362,Parâmetros!$A$39:$A$48,0)),99),IFERROR(INDEX(Cadastro!$F$5:$F$167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registro"),IF(AND($AB362&lt;&gt;$AB361,IFERROR(INDEX(Cadastro!$F$5:$F$167,$AB362),"")=""),"Indeterminado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IFERROR(MATCH($A362&amp;"|"&amp;TEXT(_xlfn.MAXIFS(Cadastro!$E$5:$E$167,Cadastro!$A$5:$A$167,$A362,Cadastro!$E$5:$E$167,"&lt;="&amp;$F362),"yyyymmdd"),Cadastro!$I$5:$I$167,0),"")</f>
        <v>29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IFERROR(INDEX(Cadastro!$C$5:$C$167,$AB363),"NÃO INFORMADO")</f>
        <v>INS</v>
      </c>
      <c r="D363" s="17" t="str">
        <f>IFERROR(INDEX(Cadastro!$D$5:$D$167,$AB363),"")</f>
        <v>A</v>
      </c>
      <c r="E363" s="17" t="str">
        <f>IFERROR(INDEX(Cadastro!$G$5:$G$167,$AB363),"")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$167,$AB363),"")="",IF($L363&gt;0,1,0),IF(IFERROR(INDEX(Cadastro!$F$5:$F$167,$AB363),"")&lt;=IFERROR(INDEX(Parâmetros!$B$39:$B$48,MATCH($E363,Parâmetros!$A$39:$A$48,0)),99),IFERROR(INDEX(Cadastro!$F$5:$F$167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$167,$AB363),"")="",0,IF(IFERROR(INDEX(Cadastro!$F$5:$F$167,$AB363),"")&gt;IFERROR(INDEX(Parâmetros!$B$39:$B$48,MATCH($E363,Parâmetros!$A$39:$A$48,0)),99),IFERROR(INDEX(Cadastro!$F$5:$F$167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registro"),IF(AND($AB363&lt;&gt;$AB362,IFERROR(INDEX(Cadastro!$F$5:$F$167,$AB363),"")=""),"Indeterminado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IFERROR(MATCH($A363&amp;"|"&amp;TEXT(_xlfn.MAXIFS(Cadastro!$E$5:$E$167,Cadastro!$A$5:$A$167,$A363,Cadastro!$E$5:$E$167,"&lt;="&amp;$F363),"yyyymmdd"),Cadastro!$I$5:$I$167,0),"")</f>
        <v>29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IFERROR(INDEX(Cadastro!$C$5:$C$167,$AB364),"NÃO INFORMADO")</f>
        <v>INS</v>
      </c>
      <c r="D364" s="17" t="str">
        <f>IFERROR(INDEX(Cadastro!$D$5:$D$167,$AB364),"")</f>
        <v>A</v>
      </c>
      <c r="E364" s="17" t="str">
        <f>IFERROR(INDEX(Cadastro!$G$5:$G$167,$AB364),"")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$167,$AB364),"")="",IF($L364&gt;0,1,0),IF(IFERROR(INDEX(Cadastro!$F$5:$F$167,$AB364),"")&lt;=IFERROR(INDEX(Parâmetros!$B$39:$B$48,MATCH($E364,Parâmetros!$A$39:$A$48,0)),99),IFERROR(INDEX(Cadastro!$F$5:$F$167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$167,$AB364),"")="",0,IF(IFERROR(INDEX(Cadastro!$F$5:$F$167,$AB364),"")&gt;IFERROR(INDEX(Parâmetros!$B$39:$B$48,MATCH($E364,Parâmetros!$A$39:$A$48,0)),99),IFERROR(INDEX(Cadastro!$F$5:$F$167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registro"),IF(AND($AB364&lt;&gt;$AB363,IFERROR(INDEX(Cadastro!$F$5:$F$167,$AB364),"")=""),"Indeterminado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IFERROR(MATCH($A364&amp;"|"&amp;TEXT(_xlfn.MAXIFS(Cadastro!$E$5:$E$167,Cadastro!$A$5:$A$167,$A364,Cadastro!$E$5:$E$167,"&lt;="&amp;$F364),"yyyymmdd"),Cadastro!$I$5:$I$167,0),"")</f>
        <v>29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IFERROR(INDEX(Cadastro!$C$5:$C$167,$AB365),"NÃO INFORMADO")</f>
        <v>INS</v>
      </c>
      <c r="D365" s="17" t="str">
        <f>IFERROR(INDEX(Cadastro!$D$5:$D$167,$AB365),"")</f>
        <v>A</v>
      </c>
      <c r="E365" s="17" t="str">
        <f>IFERROR(INDEX(Cadastro!$G$5:$G$167,$AB365),"")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$167,$AB365),"")="",IF($L365&gt;0,1,0),IF(IFERROR(INDEX(Cadastro!$F$5:$F$167,$AB365),"")&lt;=IFERROR(INDEX(Parâmetros!$B$39:$B$48,MATCH($E365,Parâmetros!$A$39:$A$48,0)),99),IFERROR(INDEX(Cadastro!$F$5:$F$167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$167,$AB365),"")="",0,IF(IFERROR(INDEX(Cadastro!$F$5:$F$167,$AB365),"")&gt;IFERROR(INDEX(Parâmetros!$B$39:$B$48,MATCH($E365,Parâmetros!$A$39:$A$48,0)),99),IFERROR(INDEX(Cadastro!$F$5:$F$167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registro"),IF(AND($AB365&lt;&gt;$AB364,IFERROR(INDEX(Cadastro!$F$5:$F$167,$AB365),"")=""),"Indeterminado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IFERROR(MATCH($A365&amp;"|"&amp;TEXT(_xlfn.MAXIFS(Cadastro!$E$5:$E$167,Cadastro!$A$5:$A$167,$A365,Cadastro!$E$5:$E$167,"&lt;="&amp;$F365),"yyyymmdd"),Cadastro!$I$5:$I$167,0),"")</f>
        <v>29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IFERROR(INDEX(Cadastro!$C$5:$C$167,$AB366),"NÃO INFORMADO")</f>
        <v>MEC</v>
      </c>
      <c r="D366" s="17" t="str">
        <f>IFERROR(INDEX(Cadastro!$D$5:$D$167,$AB366),"")</f>
        <v>B</v>
      </c>
      <c r="E366" s="17" t="str">
        <f>IFERROR(INDEX(Cadastro!$G$5:$G$167,$AB366),"")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$167,$AB366),"")="",IF($L366&gt;0,1,0),IF(IFERROR(INDEX(Cadastro!$F$5:$F$167,$AB366),"")&lt;=IFERROR(INDEX(Parâmetros!$B$39:$B$48,MATCH($E366,Parâmetros!$A$39:$A$48,0)),99),IFERROR(INDEX(Cadastro!$F$5:$F$167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$167,$AB366),"")="",0,IF(IFERROR(INDEX(Cadastro!$F$5:$F$167,$AB366),"")&gt;IFERROR(INDEX(Parâmetros!$B$39:$B$48,MATCH($E366,Parâmetros!$A$39:$A$48,0)),99),IFERROR(INDEX(Cadastro!$F$5:$F$167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registro"),IF(AND($AB366&lt;&gt;$AB365,IFERROR(INDEX(Cadastro!$F$5:$F$167,$AB366),"")=""),"Indeterminado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IFERROR(MATCH($A366&amp;"|"&amp;TEXT(_xlfn.MAXIFS(Cadastro!$E$5:$E$167,Cadastro!$A$5:$A$167,$A366,Cadastro!$E$5:$E$167,"&lt;="&amp;$F366),"yyyymmdd"),Cadastro!$I$5:$I$167,0),"")</f>
        <v>31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IFERROR(INDEX(Cadastro!$C$5:$C$167,$AB367),"NÃO INFORMADO")</f>
        <v>MEC</v>
      </c>
      <c r="D367" s="17" t="str">
        <f>IFERROR(INDEX(Cadastro!$D$5:$D$167,$AB367),"")</f>
        <v>B</v>
      </c>
      <c r="E367" s="17" t="str">
        <f>IFERROR(INDEX(Cadastro!$G$5:$G$167,$AB367),"")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$167,$AB367),"")="",IF($L367&gt;0,1,0),IF(IFERROR(INDEX(Cadastro!$F$5:$F$167,$AB367),"")&lt;=IFERROR(INDEX(Parâmetros!$B$39:$B$48,MATCH($E367,Parâmetros!$A$39:$A$48,0)),99),IFERROR(INDEX(Cadastro!$F$5:$F$167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$167,$AB367),"")="",0,IF(IFERROR(INDEX(Cadastro!$F$5:$F$167,$AB367),"")&gt;IFERROR(INDEX(Parâmetros!$B$39:$B$48,MATCH($E367,Parâmetros!$A$39:$A$48,0)),99),IFERROR(INDEX(Cadastro!$F$5:$F$167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registro"),IF(AND($AB367&lt;&gt;$AB366,IFERROR(INDEX(Cadastro!$F$5:$F$167,$AB367),"")=""),"Indeterminado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IFERROR(MATCH($A367&amp;"|"&amp;TEXT(_xlfn.MAXIFS(Cadastro!$E$5:$E$167,Cadastro!$A$5:$A$167,$A367,Cadastro!$E$5:$E$167,"&lt;="&amp;$F367),"yyyymmdd"),Cadastro!$I$5:$I$167,0),"")</f>
        <v>31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IFERROR(INDEX(Cadastro!$C$5:$C$167,$AB368),"NÃO INFORMADO")</f>
        <v>MEC</v>
      </c>
      <c r="D368" s="17" t="str">
        <f>IFERROR(INDEX(Cadastro!$D$5:$D$167,$AB368),"")</f>
        <v>B</v>
      </c>
      <c r="E368" s="17" t="str">
        <f>IFERROR(INDEX(Cadastro!$G$5:$G$167,$AB368),"")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$167,$AB368),"")="",IF($L368&gt;0,1,0),IF(IFERROR(INDEX(Cadastro!$F$5:$F$167,$AB368),"")&lt;=IFERROR(INDEX(Parâmetros!$B$39:$B$48,MATCH($E368,Parâmetros!$A$39:$A$48,0)),99),IFERROR(INDEX(Cadastro!$F$5:$F$167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$167,$AB368),"")="",0,IF(IFERROR(INDEX(Cadastro!$F$5:$F$167,$AB368),"")&gt;IFERROR(INDEX(Parâmetros!$B$39:$B$48,MATCH($E368,Parâmetros!$A$39:$A$48,0)),99),IFERROR(INDEX(Cadastro!$F$5:$F$167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registro"),IF(AND($AB368&lt;&gt;$AB367,IFERROR(INDEX(Cadastro!$F$5:$F$167,$AB368),"")=""),"Indeterminado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IFERROR(MATCH($A368&amp;"|"&amp;TEXT(_xlfn.MAXIFS(Cadastro!$E$5:$E$167,Cadastro!$A$5:$A$167,$A368,Cadastro!$E$5:$E$167,"&lt;="&amp;$F368),"yyyymmdd"),Cadastro!$I$5:$I$167,0),"")</f>
        <v>31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IFERROR(INDEX(Cadastro!$C$5:$C$167,$AB369),"NÃO INFORMADO")</f>
        <v>MEC</v>
      </c>
      <c r="D369" s="17" t="str">
        <f>IFERROR(INDEX(Cadastro!$D$5:$D$167,$AB369),"")</f>
        <v>B</v>
      </c>
      <c r="E369" s="17" t="str">
        <f>IFERROR(INDEX(Cadastro!$G$5:$G$167,$AB369),"")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$167,$AB369),"")="",IF($L369&gt;0,1,0),IF(IFERROR(INDEX(Cadastro!$F$5:$F$167,$AB369),"")&lt;=IFERROR(INDEX(Parâmetros!$B$39:$B$48,MATCH($E369,Parâmetros!$A$39:$A$48,0)),99),IFERROR(INDEX(Cadastro!$F$5:$F$167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$167,$AB369),"")="",0,IF(IFERROR(INDEX(Cadastro!$F$5:$F$167,$AB369),"")&gt;IFERROR(INDEX(Parâmetros!$B$39:$B$48,MATCH($E369,Parâmetros!$A$39:$A$48,0)),99),IFERROR(INDEX(Cadastro!$F$5:$F$167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registro"),IF(AND($AB369&lt;&gt;$AB368,IFERROR(INDEX(Cadastro!$F$5:$F$167,$AB369),"")=""),"Indeterminado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IFERROR(MATCH($A369&amp;"|"&amp;TEXT(_xlfn.MAXIFS(Cadastro!$E$5:$E$167,Cadastro!$A$5:$A$167,$A369,Cadastro!$E$5:$E$167,"&lt;="&amp;$F369),"yyyymmdd"),Cadastro!$I$5:$I$167,0),"")</f>
        <v>31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IFERROR(INDEX(Cadastro!$C$5:$C$167,$AB370),"NÃO INFORMADO")</f>
        <v>MEC</v>
      </c>
      <c r="D370" s="17" t="str">
        <f>IFERROR(INDEX(Cadastro!$D$5:$D$167,$AB370),"")</f>
        <v>B</v>
      </c>
      <c r="E370" s="17" t="str">
        <f>IFERROR(INDEX(Cadastro!$G$5:$G$167,$AB370),"")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$167,$AB370),"")="",IF($L370&gt;0,1,0),IF(IFERROR(INDEX(Cadastro!$F$5:$F$167,$AB370),"")&lt;=IFERROR(INDEX(Parâmetros!$B$39:$B$48,MATCH($E370,Parâmetros!$A$39:$A$48,0)),99),IFERROR(INDEX(Cadastro!$F$5:$F$167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$167,$AB370),"")="",0,IF(IFERROR(INDEX(Cadastro!$F$5:$F$167,$AB370),"")&gt;IFERROR(INDEX(Parâmetros!$B$39:$B$48,MATCH($E370,Parâmetros!$A$39:$A$48,0)),99),IFERROR(INDEX(Cadastro!$F$5:$F$167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registro"),IF(AND($AB370&lt;&gt;$AB369,IFERROR(INDEX(Cadastro!$F$5:$F$167,$AB370),"")=""),"Indeterminado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IFERROR(MATCH($A370&amp;"|"&amp;TEXT(_xlfn.MAXIFS(Cadastro!$E$5:$E$167,Cadastro!$A$5:$A$167,$A370,Cadastro!$E$5:$E$167,"&lt;="&amp;$F370),"yyyymmdd"),Cadastro!$I$5:$I$167,0),"")</f>
        <v>31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IFERROR(INDEX(Cadastro!$C$5:$C$167,$AB371),"NÃO INFORMADO")</f>
        <v>MEC</v>
      </c>
      <c r="D371" s="17" t="str">
        <f>IFERROR(INDEX(Cadastro!$D$5:$D$167,$AB371),"")</f>
        <v>B</v>
      </c>
      <c r="E371" s="17" t="str">
        <f>IFERROR(INDEX(Cadastro!$G$5:$G$167,$AB371),"")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$167,$AB371),"")="",IF($L371&gt;0,1,0),IF(IFERROR(INDEX(Cadastro!$F$5:$F$167,$AB371),"")&lt;=IFERROR(INDEX(Parâmetros!$B$39:$B$48,MATCH($E371,Parâmetros!$A$39:$A$48,0)),99),IFERROR(INDEX(Cadastro!$F$5:$F$167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$167,$AB371),"")="",0,IF(IFERROR(INDEX(Cadastro!$F$5:$F$167,$AB371),"")&gt;IFERROR(INDEX(Parâmetros!$B$39:$B$48,MATCH($E371,Parâmetros!$A$39:$A$48,0)),99),IFERROR(INDEX(Cadastro!$F$5:$F$167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registro"),IF(AND($AB371&lt;&gt;$AB370,IFERROR(INDEX(Cadastro!$F$5:$F$167,$AB371),"")=""),"Indeterminado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IFERROR(MATCH($A371&amp;"|"&amp;TEXT(_xlfn.MAXIFS(Cadastro!$E$5:$E$167,Cadastro!$A$5:$A$167,$A371,Cadastro!$E$5:$E$167,"&lt;="&amp;$F371),"yyyymmdd"),Cadastro!$I$5:$I$167,0),"")</f>
        <v>31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IFERROR(INDEX(Cadastro!$C$5:$C$167,$AB372),"NÃO INFORMADO")</f>
        <v>MEC</v>
      </c>
      <c r="D372" s="17" t="str">
        <f>IFERROR(INDEX(Cadastro!$D$5:$D$167,$AB372),"")</f>
        <v>B</v>
      </c>
      <c r="E372" s="17" t="str">
        <f>IFERROR(INDEX(Cadastro!$G$5:$G$167,$AB372),"")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$167,$AB372),"")="",IF($L372&gt;0,1,0),IF(IFERROR(INDEX(Cadastro!$F$5:$F$167,$AB372),"")&lt;=IFERROR(INDEX(Parâmetros!$B$39:$B$48,MATCH($E372,Parâmetros!$A$39:$A$48,0)),99),IFERROR(INDEX(Cadastro!$F$5:$F$167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$167,$AB372),"")="",0,IF(IFERROR(INDEX(Cadastro!$F$5:$F$167,$AB372),"")&gt;IFERROR(INDEX(Parâmetros!$B$39:$B$48,MATCH($E372,Parâmetros!$A$39:$A$48,0)),99),IFERROR(INDEX(Cadastro!$F$5:$F$167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registro"),IF(AND($AB372&lt;&gt;$AB371,IFERROR(INDEX(Cadastro!$F$5:$F$167,$AB372),"")=""),"Indeterminado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IFERROR(MATCH($A372&amp;"|"&amp;TEXT(_xlfn.MAXIFS(Cadastro!$E$5:$E$167,Cadastro!$A$5:$A$167,$A372,Cadastro!$E$5:$E$167,"&lt;="&amp;$F372),"yyyymmdd"),Cadastro!$I$5:$I$167,0),"")</f>
        <v>31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IFERROR(INDEX(Cadastro!$C$5:$C$167,$AB373),"NÃO INFORMADO")</f>
        <v>MEC</v>
      </c>
      <c r="D373" s="17" t="str">
        <f>IFERROR(INDEX(Cadastro!$D$5:$D$167,$AB373),"")</f>
        <v>B</v>
      </c>
      <c r="E373" s="17" t="str">
        <f>IFERROR(INDEX(Cadastro!$G$5:$G$167,$AB373),"")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$167,$AB373),"")="",IF($L373&gt;0,1,0),IF(IFERROR(INDEX(Cadastro!$F$5:$F$167,$AB373),"")&lt;=IFERROR(INDEX(Parâmetros!$B$39:$B$48,MATCH($E373,Parâmetros!$A$39:$A$48,0)),99),IFERROR(INDEX(Cadastro!$F$5:$F$167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$167,$AB373),"")="",0,IF(IFERROR(INDEX(Cadastro!$F$5:$F$167,$AB373),"")&gt;IFERROR(INDEX(Parâmetros!$B$39:$B$48,MATCH($E373,Parâmetros!$A$39:$A$48,0)),99),IFERROR(INDEX(Cadastro!$F$5:$F$167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registro"),IF(AND($AB373&lt;&gt;$AB372,IFERROR(INDEX(Cadastro!$F$5:$F$167,$AB373),"")=""),"Indeterminado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IFERROR(MATCH($A373&amp;"|"&amp;TEXT(_xlfn.MAXIFS(Cadastro!$E$5:$E$167,Cadastro!$A$5:$A$167,$A373,Cadastro!$E$5:$E$167,"&lt;="&amp;$F373),"yyyymmdd"),Cadastro!$I$5:$I$167,0),"")</f>
        <v>31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IFERROR(INDEX(Cadastro!$C$5:$C$167,$AB374),"NÃO INFORMADO")</f>
        <v>MEC</v>
      </c>
      <c r="D374" s="17" t="str">
        <f>IFERROR(INDEX(Cadastro!$D$5:$D$167,$AB374),"")</f>
        <v>B</v>
      </c>
      <c r="E374" s="17" t="str">
        <f>IFERROR(INDEX(Cadastro!$G$5:$G$167,$AB374),"")</f>
        <v>B</v>
      </c>
      <c r="F374" s="29">
        <v>46308</v>
      </c>
      <c r="G374" s="32" t="str">
        <f t="shared" si="30"/>
        <v>ter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3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32"/>
        <v/>
      </c>
      <c r="R374" s="32" t="str">
        <f t="shared" si="33"/>
        <v/>
      </c>
      <c r="S374" s="30" t="str">
        <f t="shared" si="34"/>
        <v/>
      </c>
      <c r="T374" s="32" t="str">
        <f>IF($Q374&lt;&gt;"Sim","",IF($N374&gt;Parâmetros!$E$15,"Sim","Não"))</f>
        <v/>
      </c>
      <c r="U374" s="17" t="str">
        <f t="shared" si="3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$167,$AB374),"")="",IF($L374&gt;0,1,0),IF(IFERROR(INDEX(Cadastro!$F$5:$F$167,$AB374),"")&lt;=IFERROR(INDEX(Parâmetros!$B$39:$B$48,MATCH($E374,Parâmetros!$A$39:$A$48,0)),99),IFERROR(INDEX(Cadastro!$F$5:$F$167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$167,$AB374),"")="",0,IF(IFERROR(INDEX(Cadastro!$F$5:$F$167,$AB374),"")&gt;IFERROR(INDEX(Parâmetros!$B$39:$B$48,MATCH($E374,Parâmetros!$A$39:$A$48,0)),99),IFERROR(INDEX(Cadastro!$F$5:$F$167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registro"),IF(AND($AB374&lt;&gt;$AB373,IFERROR(INDEX(Cadastro!$F$5:$F$167,$AB374),"")=""),"Indeterminado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IFERROR(MATCH($A374&amp;"|"&amp;TEXT(_xlfn.MAXIFS(Cadastro!$E$5:$E$167,Cadastro!$A$5:$A$167,$A374,Cadastro!$E$5:$E$167,"&lt;="&amp;$F374),"yyyymmdd"),Cadastro!$I$5:$I$167,0),"")</f>
        <v>31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IFERROR(INDEX(Cadastro!$C$5:$C$167,$AB375),"NÃO INFORMADO")</f>
        <v>MEC</v>
      </c>
      <c r="D375" s="17" t="str">
        <f>IFERROR(INDEX(Cadastro!$D$5:$D$167,$AB375),"")</f>
        <v>B</v>
      </c>
      <c r="E375" s="17" t="str">
        <f>IFERROR(INDEX(Cadastro!$G$5:$G$167,$AB375),"")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$167,$AB375),"")="",IF($L375&gt;0,1,0),IF(IFERROR(INDEX(Cadastro!$F$5:$F$167,$AB375),"")&lt;=IFERROR(INDEX(Parâmetros!$B$39:$B$48,MATCH($E375,Parâmetros!$A$39:$A$48,0)),99),IFERROR(INDEX(Cadastro!$F$5:$F$167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$167,$AB375),"")="",0,IF(IFERROR(INDEX(Cadastro!$F$5:$F$167,$AB375),"")&gt;IFERROR(INDEX(Parâmetros!$B$39:$B$48,MATCH($E375,Parâmetros!$A$39:$A$48,0)),99),IFERROR(INDEX(Cadastro!$F$5:$F$167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registro"),IF(AND($AB375&lt;&gt;$AB374,IFERROR(INDEX(Cadastro!$F$5:$F$167,$AB375),"")=""),"Indeterminado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IFERROR(MATCH($A375&amp;"|"&amp;TEXT(_xlfn.MAXIFS(Cadastro!$E$5:$E$167,Cadastro!$A$5:$A$167,$A375,Cadastro!$E$5:$E$167,"&lt;="&amp;$F375),"yyyymmdd"),Cadastro!$I$5:$I$167,0),"")</f>
        <v>31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IFERROR(INDEX(Cadastro!$C$5:$C$167,$AB376),"NÃO INFORMADO")</f>
        <v>MEC</v>
      </c>
      <c r="D376" s="17" t="str">
        <f>IFERROR(INDEX(Cadastro!$D$5:$D$167,$AB376),"")</f>
        <v>B</v>
      </c>
      <c r="E376" s="17" t="str">
        <f>IFERROR(INDEX(Cadastro!$G$5:$G$167,$AB376),"")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$167,$AB376),"")="",IF($L376&gt;0,1,0),IF(IFERROR(INDEX(Cadastro!$F$5:$F$167,$AB376),"")&lt;=IFERROR(INDEX(Parâmetros!$B$39:$B$48,MATCH($E376,Parâmetros!$A$39:$A$48,0)),99),IFERROR(INDEX(Cadastro!$F$5:$F$167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$167,$AB376),"")="",0,IF(IFERROR(INDEX(Cadastro!$F$5:$F$167,$AB376),"")&gt;IFERROR(INDEX(Parâmetros!$B$39:$B$48,MATCH($E376,Parâmetros!$A$39:$A$48,0)),99),IFERROR(INDEX(Cadastro!$F$5:$F$167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registro"),IF(AND($AB376&lt;&gt;$AB375,IFERROR(INDEX(Cadastro!$F$5:$F$167,$AB376),"")=""),"Indeterminado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IFERROR(MATCH($A376&amp;"|"&amp;TEXT(_xlfn.MAXIFS(Cadastro!$E$5:$E$167,Cadastro!$A$5:$A$167,$A376,Cadastro!$E$5:$E$167,"&lt;="&amp;$F376),"yyyymmdd"),Cadastro!$I$5:$I$167,0),"")</f>
        <v>31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IFERROR(INDEX(Cadastro!$C$5:$C$167,$AB377),"NÃO INFORMADO")</f>
        <v>MEC</v>
      </c>
      <c r="D377" s="17" t="str">
        <f>IFERROR(INDEX(Cadastro!$D$5:$D$167,$AB377),"")</f>
        <v>B</v>
      </c>
      <c r="E377" s="17" t="str">
        <f>IFERROR(INDEX(Cadastro!$G$5:$G$167,$AB377),"")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$167,$AB377),"")="",IF($L377&gt;0,1,0),IF(IFERROR(INDEX(Cadastro!$F$5:$F$167,$AB377),"")&lt;=IFERROR(INDEX(Parâmetros!$B$39:$B$48,MATCH($E377,Parâmetros!$A$39:$A$48,0)),99),IFERROR(INDEX(Cadastro!$F$5:$F$167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$167,$AB377),"")="",0,IF(IFERROR(INDEX(Cadastro!$F$5:$F$167,$AB377),"")&gt;IFERROR(INDEX(Parâmetros!$B$39:$B$48,MATCH($E377,Parâmetros!$A$39:$A$48,0)),99),IFERROR(INDEX(Cadastro!$F$5:$F$167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registro"),IF(AND($AB377&lt;&gt;$AB376,IFERROR(INDEX(Cadastro!$F$5:$F$167,$AB377),"")=""),"Indeterminado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IFERROR(MATCH($A377&amp;"|"&amp;TEXT(_xlfn.MAXIFS(Cadastro!$E$5:$E$167,Cadastro!$A$5:$A$167,$A377,Cadastro!$E$5:$E$167,"&lt;="&amp;$F377),"yyyymmdd"),Cadastro!$I$5:$I$167,0),"")</f>
        <v>31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IFERROR(INDEX(Cadastro!$C$5:$C$167,$AB378),"NÃO INFORMADO")</f>
        <v>MEC</v>
      </c>
      <c r="D378" s="17" t="str">
        <f>IFERROR(INDEX(Cadastro!$D$5:$D$167,$AB378),"")</f>
        <v>B</v>
      </c>
      <c r="E378" s="17" t="str">
        <f>IFERROR(INDEX(Cadastro!$G$5:$G$167,$AB378),"")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$167,$AB378),"")="",IF($L378&gt;0,1,0),IF(IFERROR(INDEX(Cadastro!$F$5:$F$167,$AB378),"")&lt;=IFERROR(INDEX(Parâmetros!$B$39:$B$48,MATCH($E378,Parâmetros!$A$39:$A$48,0)),99),IFERROR(INDEX(Cadastro!$F$5:$F$167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$167,$AB378),"")="",0,IF(IFERROR(INDEX(Cadastro!$F$5:$F$167,$AB378),"")&gt;IFERROR(INDEX(Parâmetros!$B$39:$B$48,MATCH($E378,Parâmetros!$A$39:$A$48,0)),99),IFERROR(INDEX(Cadastro!$F$5:$F$167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registro"),IF(AND($AB378&lt;&gt;$AB377,IFERROR(INDEX(Cadastro!$F$5:$F$167,$AB378),"")=""),"Indeterminado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IFERROR(MATCH($A378&amp;"|"&amp;TEXT(_xlfn.MAXIFS(Cadastro!$E$5:$E$167,Cadastro!$A$5:$A$167,$A378,Cadastro!$E$5:$E$167,"&lt;="&amp;$F378),"yyyymmdd"),Cadastro!$I$5:$I$167,0),"")</f>
        <v>31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IFERROR(INDEX(Cadastro!$C$5:$C$167,$AB379),"NÃO INFORMADO")</f>
        <v>MEC</v>
      </c>
      <c r="D379" s="17" t="str">
        <f>IFERROR(INDEX(Cadastro!$D$5:$D$167,$AB379),"")</f>
        <v>B</v>
      </c>
      <c r="E379" s="17" t="str">
        <f>IFERROR(INDEX(Cadastro!$G$5:$G$167,$AB379),"")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$167,$AB379),"")="",IF($L379&gt;0,1,0),IF(IFERROR(INDEX(Cadastro!$F$5:$F$167,$AB379),"")&lt;=IFERROR(INDEX(Parâmetros!$B$39:$B$48,MATCH($E379,Parâmetros!$A$39:$A$48,0)),99),IFERROR(INDEX(Cadastro!$F$5:$F$167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$167,$AB379),"")="",0,IF(IFERROR(INDEX(Cadastro!$F$5:$F$167,$AB379),"")&gt;IFERROR(INDEX(Parâmetros!$B$39:$B$48,MATCH($E379,Parâmetros!$A$39:$A$48,0)),99),IFERROR(INDEX(Cadastro!$F$5:$F$167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registro"),IF(AND($AB379&lt;&gt;$AB378,IFERROR(INDEX(Cadastro!$F$5:$F$167,$AB379),"")=""),"Indeterminado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IFERROR(MATCH($A379&amp;"|"&amp;TEXT(_xlfn.MAXIFS(Cadastro!$E$5:$E$167,Cadastro!$A$5:$A$167,$A379,Cadastro!$E$5:$E$167,"&lt;="&amp;$F379),"yyyymmdd"),Cadastro!$I$5:$I$167,0),"")</f>
        <v>31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IFERROR(INDEX(Cadastro!$C$5:$C$167,$AB380),"NÃO INFORMADO")</f>
        <v>MEC</v>
      </c>
      <c r="D380" s="17" t="str">
        <f>IFERROR(INDEX(Cadastro!$D$5:$D$167,$AB380),"")</f>
        <v>B</v>
      </c>
      <c r="E380" s="17" t="str">
        <f>IFERROR(INDEX(Cadastro!$G$5:$G$167,$AB380),"")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$167,$AB380),"")="",IF($L380&gt;0,1,0),IF(IFERROR(INDEX(Cadastro!$F$5:$F$167,$AB380),"")&lt;=IFERROR(INDEX(Parâmetros!$B$39:$B$48,MATCH($E380,Parâmetros!$A$39:$A$48,0)),99),IFERROR(INDEX(Cadastro!$F$5:$F$167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$167,$AB380),"")="",0,IF(IFERROR(INDEX(Cadastro!$F$5:$F$167,$AB380),"")&gt;IFERROR(INDEX(Parâmetros!$B$39:$B$48,MATCH($E380,Parâmetros!$A$39:$A$48,0)),99),IFERROR(INDEX(Cadastro!$F$5:$F$167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registro"),IF(AND($AB380&lt;&gt;$AB379,IFERROR(INDEX(Cadastro!$F$5:$F$167,$AB380),"")=""),"Indeterminado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IFERROR(MATCH($A380&amp;"|"&amp;TEXT(_xlfn.MAXIFS(Cadastro!$E$5:$E$167,Cadastro!$A$5:$A$167,$A380,Cadastro!$E$5:$E$167,"&lt;="&amp;$F380),"yyyymmdd"),Cadastro!$I$5:$I$167,0),"")</f>
        <v>31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IFERROR(INDEX(Cadastro!$C$5:$C$167,$AB381),"NÃO INFORMADO")</f>
        <v>MEC</v>
      </c>
      <c r="D381" s="17" t="str">
        <f>IFERROR(INDEX(Cadastro!$D$5:$D$167,$AB381),"")</f>
        <v>B</v>
      </c>
      <c r="E381" s="17" t="str">
        <f>IFERROR(INDEX(Cadastro!$G$5:$G$167,$AB381),"")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$167,$AB381),"")="",IF($L381&gt;0,1,0),IF(IFERROR(INDEX(Cadastro!$F$5:$F$167,$AB381),"")&lt;=IFERROR(INDEX(Parâmetros!$B$39:$B$48,MATCH($E381,Parâmetros!$A$39:$A$48,0)),99),IFERROR(INDEX(Cadastro!$F$5:$F$167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$167,$AB381),"")="",0,IF(IFERROR(INDEX(Cadastro!$F$5:$F$167,$AB381),"")&gt;IFERROR(INDEX(Parâmetros!$B$39:$B$48,MATCH($E381,Parâmetros!$A$39:$A$48,0)),99),IFERROR(INDEX(Cadastro!$F$5:$F$167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registro"),IF(AND($AB381&lt;&gt;$AB380,IFERROR(INDEX(Cadastro!$F$5:$F$167,$AB381),"")=""),"Indeterminado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IFERROR(MATCH($A381&amp;"|"&amp;TEXT(_xlfn.MAXIFS(Cadastro!$E$5:$E$167,Cadastro!$A$5:$A$167,$A381,Cadastro!$E$5:$E$167,"&lt;="&amp;$F381),"yyyymmdd"),Cadastro!$I$5:$I$167,0),"")</f>
        <v>31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IFERROR(INDEX(Cadastro!$C$5:$C$167,$AB382),"NÃO INFORMADO")</f>
        <v>MEC</v>
      </c>
      <c r="D382" s="17" t="str">
        <f>IFERROR(INDEX(Cadastro!$D$5:$D$167,$AB382),"")</f>
        <v>B</v>
      </c>
      <c r="E382" s="17" t="str">
        <f>IFERROR(INDEX(Cadastro!$G$5:$G$167,$AB382),"")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$167,$AB382),"")="",IF($L382&gt;0,1,0),IF(IFERROR(INDEX(Cadastro!$F$5:$F$167,$AB382),"")&lt;=IFERROR(INDEX(Parâmetros!$B$39:$B$48,MATCH($E382,Parâmetros!$A$39:$A$48,0)),99),IFERROR(INDEX(Cadastro!$F$5:$F$167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$167,$AB382),"")="",0,IF(IFERROR(INDEX(Cadastro!$F$5:$F$167,$AB382),"")&gt;IFERROR(INDEX(Parâmetros!$B$39:$B$48,MATCH($E382,Parâmetros!$A$39:$A$48,0)),99),IFERROR(INDEX(Cadastro!$F$5:$F$167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registro"),IF(AND($AB382&lt;&gt;$AB381,IFERROR(INDEX(Cadastro!$F$5:$F$167,$AB382),"")=""),"Indeterminado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IFERROR(MATCH($A382&amp;"|"&amp;TEXT(_xlfn.MAXIFS(Cadastro!$E$5:$E$167,Cadastro!$A$5:$A$167,$A382,Cadastro!$E$5:$E$167,"&lt;="&amp;$F382),"yyyymmdd"),Cadastro!$I$5:$I$167,0),"")</f>
        <v>31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IFERROR(INDEX(Cadastro!$C$5:$C$167,$AB383),"NÃO INFORMADO")</f>
        <v>MEC</v>
      </c>
      <c r="D383" s="17" t="str">
        <f>IFERROR(INDEX(Cadastro!$D$5:$D$167,$AB383),"")</f>
        <v>B</v>
      </c>
      <c r="E383" s="17" t="str">
        <f>IFERROR(INDEX(Cadastro!$G$5:$G$167,$AB383),"")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$167,$AB383),"")="",IF($L383&gt;0,1,0),IF(IFERROR(INDEX(Cadastro!$F$5:$F$167,$AB383),"")&lt;=IFERROR(INDEX(Parâmetros!$B$39:$B$48,MATCH($E383,Parâmetros!$A$39:$A$48,0)),99),IFERROR(INDEX(Cadastro!$F$5:$F$167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$167,$AB383),"")="",0,IF(IFERROR(INDEX(Cadastro!$F$5:$F$167,$AB383),"")&gt;IFERROR(INDEX(Parâmetros!$B$39:$B$48,MATCH($E383,Parâmetros!$A$39:$A$48,0)),99),IFERROR(INDEX(Cadastro!$F$5:$F$167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registro"),IF(AND($AB383&lt;&gt;$AB382,IFERROR(INDEX(Cadastro!$F$5:$F$167,$AB383),"")=""),"Indeterminado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IFERROR(MATCH($A383&amp;"|"&amp;TEXT(_xlfn.MAXIFS(Cadastro!$E$5:$E$167,Cadastro!$A$5:$A$167,$A383,Cadastro!$E$5:$E$167,"&lt;="&amp;$F383),"yyyymmdd"),Cadastro!$I$5:$I$167,0),"")</f>
        <v>31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IFERROR(INDEX(Cadastro!$C$5:$C$167,$AB384),"NÃO INFORMADO")</f>
        <v>MEC</v>
      </c>
      <c r="D384" s="17" t="str">
        <f>IFERROR(INDEX(Cadastro!$D$5:$D$167,$AB384),"")</f>
        <v>B</v>
      </c>
      <c r="E384" s="17" t="str">
        <f>IFERROR(INDEX(Cadastro!$G$5:$G$167,$AB384),"")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$167,$AB384),"")="",IF($L384&gt;0,1,0),IF(IFERROR(INDEX(Cadastro!$F$5:$F$167,$AB384),"")&lt;=IFERROR(INDEX(Parâmetros!$B$39:$B$48,MATCH($E384,Parâmetros!$A$39:$A$48,0)),99),IFERROR(INDEX(Cadastro!$F$5:$F$167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$167,$AB384),"")="",0,IF(IFERROR(INDEX(Cadastro!$F$5:$F$167,$AB384),"")&gt;IFERROR(INDEX(Parâmetros!$B$39:$B$48,MATCH($E384,Parâmetros!$A$39:$A$48,0)),99),IFERROR(INDEX(Cadastro!$F$5:$F$167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registro"),IF(AND($AB384&lt;&gt;$AB383,IFERROR(INDEX(Cadastro!$F$5:$F$167,$AB384),"")=""),"Indeterminado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IFERROR(MATCH($A384&amp;"|"&amp;TEXT(_xlfn.MAXIFS(Cadastro!$E$5:$E$167,Cadastro!$A$5:$A$167,$A384,Cadastro!$E$5:$E$167,"&lt;="&amp;$F384),"yyyymmdd"),Cadastro!$I$5:$I$167,0),"")</f>
        <v>31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IFERROR(INDEX(Cadastro!$C$5:$C$167,$AB385),"NÃO INFORMADO")</f>
        <v>MEC</v>
      </c>
      <c r="D385" s="17" t="str">
        <f>IFERROR(INDEX(Cadastro!$D$5:$D$167,$AB385),"")</f>
        <v>B</v>
      </c>
      <c r="E385" s="17" t="str">
        <f>IFERROR(INDEX(Cadastro!$G$5:$G$167,$AB385),"")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$167,$AB385),"")="",IF($L385&gt;0,1,0),IF(IFERROR(INDEX(Cadastro!$F$5:$F$167,$AB385),"")&lt;=IFERROR(INDEX(Parâmetros!$B$39:$B$48,MATCH($E385,Parâmetros!$A$39:$A$48,0)),99),IFERROR(INDEX(Cadastro!$F$5:$F$167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$167,$AB385),"")="",0,IF(IFERROR(INDEX(Cadastro!$F$5:$F$167,$AB385),"")&gt;IFERROR(INDEX(Parâmetros!$B$39:$B$48,MATCH($E385,Parâmetros!$A$39:$A$48,0)),99),IFERROR(INDEX(Cadastro!$F$5:$F$167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registro"),IF(AND($AB385&lt;&gt;$AB384,IFERROR(INDEX(Cadastro!$F$5:$F$167,$AB385),"")=""),"Indeterminado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IFERROR(MATCH($A385&amp;"|"&amp;TEXT(_xlfn.MAXIFS(Cadastro!$E$5:$E$167,Cadastro!$A$5:$A$167,$A385,Cadastro!$E$5:$E$167,"&lt;="&amp;$F385),"yyyymmdd"),Cadastro!$I$5:$I$167,0),"")</f>
        <v>31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IFERROR(INDEX(Cadastro!$C$5:$C$167,$AB386),"NÃO INFORMADO")</f>
        <v>MEC</v>
      </c>
      <c r="D386" s="17" t="str">
        <f>IFERROR(INDEX(Cadastro!$D$5:$D$167,$AB386),"")</f>
        <v>B</v>
      </c>
      <c r="E386" s="17" t="str">
        <f>IFERROR(INDEX(Cadastro!$G$5:$G$167,$AB386),"")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$167,$AB386),"")="",IF($L386&gt;0,1,0),IF(IFERROR(INDEX(Cadastro!$F$5:$F$167,$AB386),"")&lt;=IFERROR(INDEX(Parâmetros!$B$39:$B$48,MATCH($E386,Parâmetros!$A$39:$A$48,0)),99),IFERROR(INDEX(Cadastro!$F$5:$F$167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$167,$AB386),"")="",0,IF(IFERROR(INDEX(Cadastro!$F$5:$F$167,$AB386),"")&gt;IFERROR(INDEX(Parâmetros!$B$39:$B$48,MATCH($E386,Parâmetros!$A$39:$A$48,0)),99),IFERROR(INDEX(Cadastro!$F$5:$F$167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registro"),IF(AND($AB386&lt;&gt;$AB385,IFERROR(INDEX(Cadastro!$F$5:$F$167,$AB386),"")=""),"Indeterminado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IFERROR(MATCH($A386&amp;"|"&amp;TEXT(_xlfn.MAXIFS(Cadastro!$E$5:$E$167,Cadastro!$A$5:$A$167,$A386,Cadastro!$E$5:$E$167,"&lt;="&amp;$F386),"yyyymmdd"),Cadastro!$I$5:$I$167,0),"")</f>
        <v>31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IFERROR(INDEX(Cadastro!$C$5:$C$167,$AB387),"NÃO INFORMADO")</f>
        <v>MEC</v>
      </c>
      <c r="D387" s="17" t="str">
        <f>IFERROR(INDEX(Cadastro!$D$5:$D$167,$AB387),"")</f>
        <v>B</v>
      </c>
      <c r="E387" s="17" t="str">
        <f>IFERROR(INDEX(Cadastro!$G$5:$G$167,$AB387),"")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$167,$AB387),"")="",IF($L387&gt;0,1,0),IF(IFERROR(INDEX(Cadastro!$F$5:$F$167,$AB387),"")&lt;=IFERROR(INDEX(Parâmetros!$B$39:$B$48,MATCH($E387,Parâmetros!$A$39:$A$48,0)),99),IFERROR(INDEX(Cadastro!$F$5:$F$167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$167,$AB387),"")="",0,IF(IFERROR(INDEX(Cadastro!$F$5:$F$167,$AB387),"")&gt;IFERROR(INDEX(Parâmetros!$B$39:$B$48,MATCH($E387,Parâmetros!$A$39:$A$48,0)),99),IFERROR(INDEX(Cadastro!$F$5:$F$167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registro"),IF(AND($AB387&lt;&gt;$AB386,IFERROR(INDEX(Cadastro!$F$5:$F$167,$AB387),"")=""),"Indeterminado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IFERROR(MATCH($A387&amp;"|"&amp;TEXT(_xlfn.MAXIFS(Cadastro!$E$5:$E$167,Cadastro!$A$5:$A$167,$A387,Cadastro!$E$5:$E$167,"&lt;="&amp;$F387),"yyyymmdd"),Cadastro!$I$5:$I$167,0),"")</f>
        <v>31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IFERROR(INDEX(Cadastro!$C$5:$C$167,$AB388),"NÃO INFORMADO")</f>
        <v>MEC</v>
      </c>
      <c r="D388" s="17" t="str">
        <f>IFERROR(INDEX(Cadastro!$D$5:$D$167,$AB388),"")</f>
        <v>B</v>
      </c>
      <c r="E388" s="17" t="str">
        <f>IFERROR(INDEX(Cadastro!$G$5:$G$167,$AB388),"")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$167,$AB388),"")="",IF($L388&gt;0,1,0),IF(IFERROR(INDEX(Cadastro!$F$5:$F$167,$AB388),"")&lt;=IFERROR(INDEX(Parâmetros!$B$39:$B$48,MATCH($E388,Parâmetros!$A$39:$A$48,0)),99),IFERROR(INDEX(Cadastro!$F$5:$F$167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$167,$AB388),"")="",0,IF(IFERROR(INDEX(Cadastro!$F$5:$F$167,$AB388),"")&gt;IFERROR(INDEX(Parâmetros!$B$39:$B$48,MATCH($E388,Parâmetros!$A$39:$A$48,0)),99),IFERROR(INDEX(Cadastro!$F$5:$F$167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registro"),IF(AND($AB388&lt;&gt;$AB387,IFERROR(INDEX(Cadastro!$F$5:$F$167,$AB388),"")=""),"Indeterminado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IFERROR(MATCH($A388&amp;"|"&amp;TEXT(_xlfn.MAXIFS(Cadastro!$E$5:$E$167,Cadastro!$A$5:$A$167,$A388,Cadastro!$E$5:$E$167,"&lt;="&amp;$F388),"yyyymmdd"),Cadastro!$I$5:$I$167,0),"")</f>
        <v>31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IFERROR(INDEX(Cadastro!$C$5:$C$167,$AB389),"NÃO INFORMADO")</f>
        <v>MEC</v>
      </c>
      <c r="D389" s="17" t="str">
        <f>IFERROR(INDEX(Cadastro!$D$5:$D$167,$AB389),"")</f>
        <v>B</v>
      </c>
      <c r="E389" s="17" t="str">
        <f>IFERROR(INDEX(Cadastro!$G$5:$G$167,$AB389),"")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$167,$AB389),"")="",IF($L389&gt;0,1,0),IF(IFERROR(INDEX(Cadastro!$F$5:$F$167,$AB389),"")&lt;=IFERROR(INDEX(Parâmetros!$B$39:$B$48,MATCH($E389,Parâmetros!$A$39:$A$48,0)),99),IFERROR(INDEX(Cadastro!$F$5:$F$167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$167,$AB389),"")="",0,IF(IFERROR(INDEX(Cadastro!$F$5:$F$167,$AB389),"")&gt;IFERROR(INDEX(Parâmetros!$B$39:$B$48,MATCH($E389,Parâmetros!$A$39:$A$48,0)),99),IFERROR(INDEX(Cadastro!$F$5:$F$167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registro"),IF(AND($AB389&lt;&gt;$AB388,IFERROR(INDEX(Cadastro!$F$5:$F$167,$AB389),"")=""),"Indeterminado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IFERROR(MATCH($A389&amp;"|"&amp;TEXT(_xlfn.MAXIFS(Cadastro!$E$5:$E$167,Cadastro!$A$5:$A$167,$A389,Cadastro!$E$5:$E$167,"&lt;="&amp;$F389),"yyyymmdd"),Cadastro!$I$5:$I$167,0),"")</f>
        <v>31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IFERROR(INDEX(Cadastro!$C$5:$C$167,$AB390),"NÃO INFORMADO")</f>
        <v>MEC</v>
      </c>
      <c r="D390" s="17" t="str">
        <f>IFERROR(INDEX(Cadastro!$D$5:$D$167,$AB390),"")</f>
        <v>B</v>
      </c>
      <c r="E390" s="17" t="str">
        <f>IFERROR(INDEX(Cadastro!$G$5:$G$167,$AB390),"")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$167,$AB390),"")="",IF($L390&gt;0,1,0),IF(IFERROR(INDEX(Cadastro!$F$5:$F$167,$AB390),"")&lt;=IFERROR(INDEX(Parâmetros!$B$39:$B$48,MATCH($E390,Parâmetros!$A$39:$A$48,0)),99),IFERROR(INDEX(Cadastro!$F$5:$F$167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$167,$AB390),"")="",0,IF(IFERROR(INDEX(Cadastro!$F$5:$F$167,$AB390),"")&gt;IFERROR(INDEX(Parâmetros!$B$39:$B$48,MATCH($E390,Parâmetros!$A$39:$A$48,0)),99),IFERROR(INDEX(Cadastro!$F$5:$F$167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registro"),IF(AND($AB390&lt;&gt;$AB389,IFERROR(INDEX(Cadastro!$F$5:$F$167,$AB390),"")=""),"Indeterminado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IFERROR(MATCH($A390&amp;"|"&amp;TEXT(_xlfn.MAXIFS(Cadastro!$E$5:$E$167,Cadastro!$A$5:$A$167,$A390,Cadastro!$E$5:$E$167,"&lt;="&amp;$F390),"yyyymmdd"),Cadastro!$I$5:$I$167,0),"")</f>
        <v>31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IFERROR(INDEX(Cadastro!$C$5:$C$167,$AB391),"NÃO INFORMADO")</f>
        <v>MEC</v>
      </c>
      <c r="D391" s="17" t="str">
        <f>IFERROR(INDEX(Cadastro!$D$5:$D$167,$AB391),"")</f>
        <v>B</v>
      </c>
      <c r="E391" s="17" t="str">
        <f>IFERROR(INDEX(Cadastro!$G$5:$G$167,$AB391),"")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$167,$AB391),"")="",IF($L391&gt;0,1,0),IF(IFERROR(INDEX(Cadastro!$F$5:$F$167,$AB391),"")&lt;=IFERROR(INDEX(Parâmetros!$B$39:$B$48,MATCH($E391,Parâmetros!$A$39:$A$48,0)),99),IFERROR(INDEX(Cadastro!$F$5:$F$167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$167,$AB391),"")="",0,IF(IFERROR(INDEX(Cadastro!$F$5:$F$167,$AB391),"")&gt;IFERROR(INDEX(Parâmetros!$B$39:$B$48,MATCH($E391,Parâmetros!$A$39:$A$48,0)),99),IFERROR(INDEX(Cadastro!$F$5:$F$167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registro"),IF(AND($AB391&lt;&gt;$AB390,IFERROR(INDEX(Cadastro!$F$5:$F$167,$AB391),"")=""),"Indeterminado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IFERROR(MATCH($A391&amp;"|"&amp;TEXT(_xlfn.MAXIFS(Cadastro!$E$5:$E$167,Cadastro!$A$5:$A$167,$A391,Cadastro!$E$5:$E$167,"&lt;="&amp;$F391),"yyyymmdd"),Cadastro!$I$5:$I$167,0),"")</f>
        <v>31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IFERROR(INDEX(Cadastro!$C$5:$C$167,$AB392),"NÃO INFORMADO")</f>
        <v>MEC</v>
      </c>
      <c r="D392" s="17" t="str">
        <f>IFERROR(INDEX(Cadastro!$D$5:$D$167,$AB392),"")</f>
        <v>B</v>
      </c>
      <c r="E392" s="17" t="str">
        <f>IFERROR(INDEX(Cadastro!$G$5:$G$167,$AB392),"")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$167,$AB392),"")="",IF($L392&gt;0,1,0),IF(IFERROR(INDEX(Cadastro!$F$5:$F$167,$AB392),"")&lt;=IFERROR(INDEX(Parâmetros!$B$39:$B$48,MATCH($E392,Parâmetros!$A$39:$A$48,0)),99),IFERROR(INDEX(Cadastro!$F$5:$F$167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$167,$AB392),"")="",0,IF(IFERROR(INDEX(Cadastro!$F$5:$F$167,$AB392),"")&gt;IFERROR(INDEX(Parâmetros!$B$39:$B$48,MATCH($E392,Parâmetros!$A$39:$A$48,0)),99),IFERROR(INDEX(Cadastro!$F$5:$F$167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registro"),IF(AND($AB392&lt;&gt;$AB391,IFERROR(INDEX(Cadastro!$F$5:$F$167,$AB392),"")=""),"Indeterminado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IFERROR(MATCH($A392&amp;"|"&amp;TEXT(_xlfn.MAXIFS(Cadastro!$E$5:$E$167,Cadastro!$A$5:$A$167,$A392,Cadastro!$E$5:$E$167,"&lt;="&amp;$F392),"yyyymmdd"),Cadastro!$I$5:$I$167,0),"")</f>
        <v>31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IFERROR(INDEX(Cadastro!$C$5:$C$167,$AB393),"NÃO INFORMADO")</f>
        <v>MEC</v>
      </c>
      <c r="D393" s="17" t="str">
        <f>IFERROR(INDEX(Cadastro!$D$5:$D$167,$AB393),"")</f>
        <v>B</v>
      </c>
      <c r="E393" s="17" t="str">
        <f>IFERROR(INDEX(Cadastro!$G$5:$G$167,$AB393),"")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$167,$AB393),"")="",IF($L393&gt;0,1,0),IF(IFERROR(INDEX(Cadastro!$F$5:$F$167,$AB393),"")&lt;=IFERROR(INDEX(Parâmetros!$B$39:$B$48,MATCH($E393,Parâmetros!$A$39:$A$48,0)),99),IFERROR(INDEX(Cadastro!$F$5:$F$167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$167,$AB393),"")="",0,IF(IFERROR(INDEX(Cadastro!$F$5:$F$167,$AB393),"")&gt;IFERROR(INDEX(Parâmetros!$B$39:$B$48,MATCH($E393,Parâmetros!$A$39:$A$48,0)),99),IFERROR(INDEX(Cadastro!$F$5:$F$167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registro"),IF(AND($AB393&lt;&gt;$AB392,IFERROR(INDEX(Cadastro!$F$5:$F$167,$AB393),"")=""),"Indeterminado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IFERROR(MATCH($A393&amp;"|"&amp;TEXT(_xlfn.MAXIFS(Cadastro!$E$5:$E$167,Cadastro!$A$5:$A$167,$A393,Cadastro!$E$5:$E$167,"&lt;="&amp;$F393),"yyyymmdd"),Cadastro!$I$5:$I$167,0),"")</f>
        <v>31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IFERROR(INDEX(Cadastro!$C$5:$C$167,$AB394),"NÃO INFORMADO")</f>
        <v>ENGMAN</v>
      </c>
      <c r="D394" s="17" t="str">
        <f>IFERROR(INDEX(Cadastro!$D$5:$D$167,$AB394),"")</f>
        <v>6x1</v>
      </c>
      <c r="E394" s="17" t="str">
        <f>IFERROR(INDEX(Cadastro!$G$5:$G$167,$AB394),"")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$167,$AB394),"")="",IF($L394&gt;0,1,0),IF(IFERROR(INDEX(Cadastro!$F$5:$F$167,$AB394),"")&lt;=IFERROR(INDEX(Parâmetros!$B$39:$B$48,MATCH($E394,Parâmetros!$A$39:$A$48,0)),99),IFERROR(INDEX(Cadastro!$F$5:$F$167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$167,$AB394),"")="",0,IF(IFERROR(INDEX(Cadastro!$F$5:$F$167,$AB394),"")&gt;IFERROR(INDEX(Parâmetros!$B$39:$B$48,MATCH($E394,Parâmetros!$A$39:$A$48,0)),99),IFERROR(INDEX(Cadastro!$F$5:$F$167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registro"),IF(AND($AB394&lt;&gt;$AB393,IFERROR(INDEX(Cadastro!$F$5:$F$167,$AB394),"")=""),"Indeterminado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IFERROR(MATCH($A394&amp;"|"&amp;TEXT(_xlfn.MAXIFS(Cadastro!$E$5:$E$167,Cadastro!$A$5:$A$167,$A394,Cadastro!$E$5:$E$167,"&lt;="&amp;$F394),"yyyymmdd"),Cadastro!$I$5:$I$167,0),"")</f>
        <v>35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IFERROR(INDEX(Cadastro!$C$5:$C$167,$AB395),"NÃO INFORMADO")</f>
        <v>ENGMAN</v>
      </c>
      <c r="D395" s="17" t="str">
        <f>IFERROR(INDEX(Cadastro!$D$5:$D$167,$AB395),"")</f>
        <v>6x1</v>
      </c>
      <c r="E395" s="17" t="str">
        <f>IFERROR(INDEX(Cadastro!$G$5:$G$167,$AB395),"")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$167,$AB395),"")="",IF($L395&gt;0,1,0),IF(IFERROR(INDEX(Cadastro!$F$5:$F$167,$AB395),"")&lt;=IFERROR(INDEX(Parâmetros!$B$39:$B$48,MATCH($E395,Parâmetros!$A$39:$A$48,0)),99),IFERROR(INDEX(Cadastro!$F$5:$F$167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$167,$AB395),"")="",0,IF(IFERROR(INDEX(Cadastro!$F$5:$F$167,$AB395),"")&gt;IFERROR(INDEX(Parâmetros!$B$39:$B$48,MATCH($E395,Parâmetros!$A$39:$A$48,0)),99),IFERROR(INDEX(Cadastro!$F$5:$F$167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registro"),IF(AND($AB395&lt;&gt;$AB394,IFERROR(INDEX(Cadastro!$F$5:$F$167,$AB395),"")=""),"Indeterminado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IFERROR(MATCH($A395&amp;"|"&amp;TEXT(_xlfn.MAXIFS(Cadastro!$E$5:$E$167,Cadastro!$A$5:$A$167,$A395,Cadastro!$E$5:$E$167,"&lt;="&amp;$F395),"yyyymmdd"),Cadastro!$I$5:$I$167,0),"")</f>
        <v>35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IFERROR(INDEX(Cadastro!$C$5:$C$167,$AB396),"NÃO INFORMADO")</f>
        <v>ENGMAN</v>
      </c>
      <c r="D396" s="17" t="str">
        <f>IFERROR(INDEX(Cadastro!$D$5:$D$167,$AB396),"")</f>
        <v>6x1</v>
      </c>
      <c r="E396" s="17" t="str">
        <f>IFERROR(INDEX(Cadastro!$G$5:$G$167,$AB396),"")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$167,$AB396),"")="",IF($L396&gt;0,1,0),IF(IFERROR(INDEX(Cadastro!$F$5:$F$167,$AB396),"")&lt;=IFERROR(INDEX(Parâmetros!$B$39:$B$48,MATCH($E396,Parâmetros!$A$39:$A$48,0)),99),IFERROR(INDEX(Cadastro!$F$5:$F$167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$167,$AB396),"")="",0,IF(IFERROR(INDEX(Cadastro!$F$5:$F$167,$AB396),"")&gt;IFERROR(INDEX(Parâmetros!$B$39:$B$48,MATCH($E396,Parâmetros!$A$39:$A$48,0)),99),IFERROR(INDEX(Cadastro!$F$5:$F$167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registro"),IF(AND($AB396&lt;&gt;$AB395,IFERROR(INDEX(Cadastro!$F$5:$F$167,$AB396),"")=""),"Indeterminado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IFERROR(MATCH($A396&amp;"|"&amp;TEXT(_xlfn.MAXIFS(Cadastro!$E$5:$E$167,Cadastro!$A$5:$A$167,$A396,Cadastro!$E$5:$E$167,"&lt;="&amp;$F396),"yyyymmdd"),Cadastro!$I$5:$I$167,0),"")</f>
        <v>35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IFERROR(INDEX(Cadastro!$C$5:$C$167,$AB397),"NÃO INFORMADO")</f>
        <v>ENGMAN</v>
      </c>
      <c r="D397" s="17" t="str">
        <f>IFERROR(INDEX(Cadastro!$D$5:$D$167,$AB397),"")</f>
        <v>6x1</v>
      </c>
      <c r="E397" s="17" t="str">
        <f>IFERROR(INDEX(Cadastro!$G$5:$G$167,$AB397),"")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$167,$AB397),"")="",IF($L397&gt;0,1,0),IF(IFERROR(INDEX(Cadastro!$F$5:$F$167,$AB397),"")&lt;=IFERROR(INDEX(Parâmetros!$B$39:$B$48,MATCH($E397,Parâmetros!$A$39:$A$48,0)),99),IFERROR(INDEX(Cadastro!$F$5:$F$167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$167,$AB397),"")="",0,IF(IFERROR(INDEX(Cadastro!$F$5:$F$167,$AB397),"")&gt;IFERROR(INDEX(Parâmetros!$B$39:$B$48,MATCH($E397,Parâmetros!$A$39:$A$48,0)),99),IFERROR(INDEX(Cadastro!$F$5:$F$167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registro"),IF(AND($AB397&lt;&gt;$AB396,IFERROR(INDEX(Cadastro!$F$5:$F$167,$AB397),"")=""),"Indeterminado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IFERROR(MATCH($A397&amp;"|"&amp;TEXT(_xlfn.MAXIFS(Cadastro!$E$5:$E$167,Cadastro!$A$5:$A$167,$A397,Cadastro!$E$5:$E$167,"&lt;="&amp;$F397),"yyyymmdd"),Cadastro!$I$5:$I$167,0),"")</f>
        <v>35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IFERROR(INDEX(Cadastro!$C$5:$C$167,$AB398),"NÃO INFORMADO")</f>
        <v>ENGMAN</v>
      </c>
      <c r="D398" s="17" t="str">
        <f>IFERROR(INDEX(Cadastro!$D$5:$D$167,$AB398),"")</f>
        <v>6x1</v>
      </c>
      <c r="E398" s="17" t="str">
        <f>IFERROR(INDEX(Cadastro!$G$5:$G$167,$AB398),"")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$167,$AB398),"")="",IF($L398&gt;0,1,0),IF(IFERROR(INDEX(Cadastro!$F$5:$F$167,$AB398),"")&lt;=IFERROR(INDEX(Parâmetros!$B$39:$B$48,MATCH($E398,Parâmetros!$A$39:$A$48,0)),99),IFERROR(INDEX(Cadastro!$F$5:$F$167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$167,$AB398),"")="",0,IF(IFERROR(INDEX(Cadastro!$F$5:$F$167,$AB398),"")&gt;IFERROR(INDEX(Parâmetros!$B$39:$B$48,MATCH($E398,Parâmetros!$A$39:$A$48,0)),99),IFERROR(INDEX(Cadastro!$F$5:$F$167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registro"),IF(AND($AB398&lt;&gt;$AB397,IFERROR(INDEX(Cadastro!$F$5:$F$167,$AB398),"")=""),"Indeterminado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IFERROR(MATCH($A398&amp;"|"&amp;TEXT(_xlfn.MAXIFS(Cadastro!$E$5:$E$167,Cadastro!$A$5:$A$167,$A398,Cadastro!$E$5:$E$167,"&lt;="&amp;$F398),"yyyymmdd"),Cadastro!$I$5:$I$167,0),"")</f>
        <v>35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IFERROR(INDEX(Cadastro!$C$5:$C$167,$AB399),"NÃO INFORMADO")</f>
        <v>ENGMAN</v>
      </c>
      <c r="D399" s="17" t="str">
        <f>IFERROR(INDEX(Cadastro!$D$5:$D$167,$AB399),"")</f>
        <v>6x1</v>
      </c>
      <c r="E399" s="17" t="str">
        <f>IFERROR(INDEX(Cadastro!$G$5:$G$167,$AB399),"")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$167,$AB399),"")="",IF($L399&gt;0,1,0),IF(IFERROR(INDEX(Cadastro!$F$5:$F$167,$AB399),"")&lt;=IFERROR(INDEX(Parâmetros!$B$39:$B$48,MATCH($E399,Parâmetros!$A$39:$A$48,0)),99),IFERROR(INDEX(Cadastro!$F$5:$F$167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$167,$AB399),"")="",0,IF(IFERROR(INDEX(Cadastro!$F$5:$F$167,$AB399),"")&gt;IFERROR(INDEX(Parâmetros!$B$39:$B$48,MATCH($E399,Parâmetros!$A$39:$A$48,0)),99),IFERROR(INDEX(Cadastro!$F$5:$F$167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registro"),IF(AND($AB399&lt;&gt;$AB398,IFERROR(INDEX(Cadastro!$F$5:$F$167,$AB399),"")=""),"Indeterminado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3</v>
      </c>
      <c r="AB399" s="31">
        <f>IFERROR(MATCH($A399&amp;"|"&amp;TEXT(_xlfn.MAXIFS(Cadastro!$E$5:$E$167,Cadastro!$A$5:$A$167,$A399,Cadastro!$E$5:$E$167,"&lt;="&amp;$F399),"yyyymmdd"),Cadastro!$I$5:$I$167,0),"")</f>
        <v>35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IFERROR(INDEX(Cadastro!$C$5:$C$167,$AB400),"NÃO INFORMADO")</f>
        <v>ENGMAN</v>
      </c>
      <c r="D400" s="17" t="str">
        <f>IFERROR(INDEX(Cadastro!$D$5:$D$167,$AB400),"")</f>
        <v>6x1</v>
      </c>
      <c r="E400" s="17" t="str">
        <f>IFERROR(INDEX(Cadastro!$G$5:$G$167,$AB400),"")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$167,$AB400),"")="",IF($L400&gt;0,1,0),IF(IFERROR(INDEX(Cadastro!$F$5:$F$167,$AB400),"")&lt;=IFERROR(INDEX(Parâmetros!$B$39:$B$48,MATCH($E400,Parâmetros!$A$39:$A$48,0)),99),IFERROR(INDEX(Cadastro!$F$5:$F$167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$167,$AB400),"")="",0,IF(IFERROR(INDEX(Cadastro!$F$5:$F$167,$AB400),"")&gt;IFERROR(INDEX(Parâmetros!$B$39:$B$48,MATCH($E400,Parâmetros!$A$39:$A$48,0)),99),IFERROR(INDEX(Cadastro!$F$5:$F$167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registro"),IF(AND($AB400&lt;&gt;$AB399,IFERROR(INDEX(Cadastro!$F$5:$F$167,$AB400),"")=""),"Indeterminado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2</v>
      </c>
      <c r="AB400" s="31">
        <f>IFERROR(MATCH($A400&amp;"|"&amp;TEXT(_xlfn.MAXIFS(Cadastro!$E$5:$E$167,Cadastro!$A$5:$A$167,$A400,Cadastro!$E$5:$E$167,"&lt;="&amp;$F400),"yyyymmdd"),Cadastro!$I$5:$I$167,0),"")</f>
        <v>35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IFERROR(INDEX(Cadastro!$C$5:$C$167,$AB401),"NÃO INFORMADO")</f>
        <v>ENGMAN</v>
      </c>
      <c r="D401" s="17" t="str">
        <f>IFERROR(INDEX(Cadastro!$D$5:$D$167,$AB401),"")</f>
        <v>6x1</v>
      </c>
      <c r="E401" s="17" t="str">
        <f>IFERROR(INDEX(Cadastro!$G$5:$G$167,$AB401),"")</f>
        <v>6x1</v>
      </c>
      <c r="F401" s="29">
        <v>46307</v>
      </c>
      <c r="G401" s="32" t="str">
        <f t="shared" si="36"/>
        <v>seg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37"/>
        <v>0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Não</v>
      </c>
      <c r="R401" s="32" t="str">
        <f t="shared" si="39"/>
        <v/>
      </c>
      <c r="S401" s="30" t="str">
        <f t="shared" si="40"/>
        <v/>
      </c>
      <c r="T401" s="32" t="str">
        <f>IF($Q401&lt;&gt;"Sim","",IF($N401&gt;Parâmetros!$E$15,"Sim","Não"))</f>
        <v/>
      </c>
      <c r="U401" s="17" t="str">
        <f t="shared" si="41"/>
        <v>Falta de registro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$167,$AB401),"")="",IF($L401&gt;0,1,0),IF(IFERROR(INDEX(Cadastro!$F$5:$F$167,$AB401),"")&lt;=IFERROR(INDEX(Parâmetros!$B$39:$B$48,MATCH($E401,Parâmetros!$A$39:$A$48,0)),99),IFERROR(INDEX(Cadastro!$F$5:$F$167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$167,$AB401),"")="",0,IF(IFERROR(INDEX(Cadastro!$F$5:$F$167,$AB401),"")&gt;IFERROR(INDEX(Parâmetros!$B$39:$B$48,MATCH($E401,Parâmetros!$A$39:$A$48,0)),99),IFERROR(INDEX(Cadastro!$F$5:$F$167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registro"),IF(AND($AB401&lt;&gt;$AB400,IFERROR(INDEX(Cadastro!$F$5:$F$167,$AB401),"")=""),"Indeterminado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3</v>
      </c>
      <c r="AA401" s="34">
        <f>IF(OR($L401&gt;0,$F401&gt;Parâmetros!$E$14),0,IF(OR($A401&lt;&gt;$A402,$F402&gt;Parâmetros!$E$14),1,N($AA402)+1))</f>
        <v>1</v>
      </c>
      <c r="AB401" s="31">
        <f>IFERROR(MATCH($A401&amp;"|"&amp;TEXT(_xlfn.MAXIFS(Cadastro!$E$5:$E$167,Cadastro!$A$5:$A$167,$A401,Cadastro!$E$5:$E$167,"&lt;="&amp;$F401),"yyyymmdd"),Cadastro!$I$5:$I$167,0),"")</f>
        <v>35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IFERROR(INDEX(Cadastro!$C$5:$C$167,$AB402),"NÃO INFORMADO")</f>
        <v>ENGMAN</v>
      </c>
      <c r="D402" s="17" t="str">
        <f>IFERROR(INDEX(Cadastro!$D$5:$D$167,$AB402),"")</f>
        <v>6x1</v>
      </c>
      <c r="E402" s="17" t="str">
        <f>IFERROR(INDEX(Cadastro!$G$5:$G$167,$AB402),"")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38"/>
        <v/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$167,$AB402),"")="",IF($L402&gt;0,1,0),IF(IFERROR(INDEX(Cadastro!$F$5:$F$167,$AB402),"")&lt;=IFERROR(INDEX(Parâmetros!$B$39:$B$48,MATCH($E402,Parâmetros!$A$39:$A$48,0)),99),IFERROR(INDEX(Cadastro!$F$5:$F$167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$167,$AB402),"")="",0,IF(IFERROR(INDEX(Cadastro!$F$5:$F$167,$AB402),"")&gt;IFERROR(INDEX(Parâmetros!$B$39:$B$48,MATCH($E402,Parâmetros!$A$39:$A$48,0)),99),IFERROR(INDEX(Cadastro!$F$5:$F$167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registro"),IF(AND($AB402&lt;&gt;$AB401,IFERROR(INDEX(Cadastro!$F$5:$F$167,$AB402),"")=""),"Indeterminado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IFERROR(MATCH($A402&amp;"|"&amp;TEXT(_xlfn.MAXIFS(Cadastro!$E$5:$E$167,Cadastro!$A$5:$A$167,$A402,Cadastro!$E$5:$E$167,"&lt;="&amp;$F402),"yyyymmdd"),Cadastro!$I$5:$I$167,0),"")</f>
        <v>35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IFERROR(INDEX(Cadastro!$C$5:$C$167,$AB403),"NÃO INFORMADO")</f>
        <v>ENGMAN</v>
      </c>
      <c r="D403" s="17" t="str">
        <f>IFERROR(INDEX(Cadastro!$D$5:$D$167,$AB403),"")</f>
        <v>6x1</v>
      </c>
      <c r="E403" s="17" t="str">
        <f>IFERROR(INDEX(Cadastro!$G$5:$G$167,$AB403),"")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$167,$AB403),"")="",IF($L403&gt;0,1,0),IF(IFERROR(INDEX(Cadastro!$F$5:$F$167,$AB403),"")&lt;=IFERROR(INDEX(Parâmetros!$B$39:$B$48,MATCH($E403,Parâmetros!$A$39:$A$48,0)),99),IFERROR(INDEX(Cadastro!$F$5:$F$167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$167,$AB403),"")="",0,IF(IFERROR(INDEX(Cadastro!$F$5:$F$167,$AB403),"")&gt;IFERROR(INDEX(Parâmetros!$B$39:$B$48,MATCH($E403,Parâmetros!$A$39:$A$48,0)),99),IFERROR(INDEX(Cadastro!$F$5:$F$167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registro"),IF(AND($AB403&lt;&gt;$AB402,IFERROR(INDEX(Cadastro!$F$5:$F$167,$AB403),"")=""),"Indeterminado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IFERROR(MATCH($A403&amp;"|"&amp;TEXT(_xlfn.MAXIFS(Cadastro!$E$5:$E$167,Cadastro!$A$5:$A$167,$A403,Cadastro!$E$5:$E$167,"&lt;="&amp;$F403),"yyyymmdd"),Cadastro!$I$5:$I$167,0),"")</f>
        <v>35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IFERROR(INDEX(Cadastro!$C$5:$C$167,$AB404),"NÃO INFORMADO")</f>
        <v>ENGMAN</v>
      </c>
      <c r="D404" s="17" t="str">
        <f>IFERROR(INDEX(Cadastro!$D$5:$D$167,$AB404),"")</f>
        <v>6x1</v>
      </c>
      <c r="E404" s="17" t="str">
        <f>IFERROR(INDEX(Cadastro!$G$5:$G$167,$AB404),"")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$167,$AB404),"")="",IF($L404&gt;0,1,0),IF(IFERROR(INDEX(Cadastro!$F$5:$F$167,$AB404),"")&lt;=IFERROR(INDEX(Parâmetros!$B$39:$B$48,MATCH($E404,Parâmetros!$A$39:$A$48,0)),99),IFERROR(INDEX(Cadastro!$F$5:$F$167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$167,$AB404),"")="",0,IF(IFERROR(INDEX(Cadastro!$F$5:$F$167,$AB404),"")&gt;IFERROR(INDEX(Parâmetros!$B$39:$B$48,MATCH($E404,Parâmetros!$A$39:$A$48,0)),99),IFERROR(INDEX(Cadastro!$F$5:$F$167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registro"),IF(AND($AB404&lt;&gt;$AB403,IFERROR(INDEX(Cadastro!$F$5:$F$167,$AB404),"")=""),"Indeterminado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IFERROR(MATCH($A404&amp;"|"&amp;TEXT(_xlfn.MAXIFS(Cadastro!$E$5:$E$167,Cadastro!$A$5:$A$167,$A404,Cadastro!$E$5:$E$167,"&lt;="&amp;$F404),"yyyymmdd"),Cadastro!$I$5:$I$167,0),"")</f>
        <v>35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IFERROR(INDEX(Cadastro!$C$5:$C$167,$AB405),"NÃO INFORMADO")</f>
        <v>ENGMAN</v>
      </c>
      <c r="D405" s="17" t="str">
        <f>IFERROR(INDEX(Cadastro!$D$5:$D$167,$AB405),"")</f>
        <v>6x1</v>
      </c>
      <c r="E405" s="17" t="str">
        <f>IFERROR(INDEX(Cadastro!$G$5:$G$167,$AB405),"")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$167,$AB405),"")="",IF($L405&gt;0,1,0),IF(IFERROR(INDEX(Cadastro!$F$5:$F$167,$AB405),"")&lt;=IFERROR(INDEX(Parâmetros!$B$39:$B$48,MATCH($E405,Parâmetros!$A$39:$A$48,0)),99),IFERROR(INDEX(Cadastro!$F$5:$F$167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$167,$AB405),"")="",0,IF(IFERROR(INDEX(Cadastro!$F$5:$F$167,$AB405),"")&gt;IFERROR(INDEX(Parâmetros!$B$39:$B$48,MATCH($E405,Parâmetros!$A$39:$A$48,0)),99),IFERROR(INDEX(Cadastro!$F$5:$F$167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registro"),IF(AND($AB405&lt;&gt;$AB404,IFERROR(INDEX(Cadastro!$F$5:$F$167,$AB405),"")=""),"Indeterminado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IFERROR(MATCH($A405&amp;"|"&amp;TEXT(_xlfn.MAXIFS(Cadastro!$E$5:$E$167,Cadastro!$A$5:$A$167,$A405,Cadastro!$E$5:$E$167,"&lt;="&amp;$F405),"yyyymmdd"),Cadastro!$I$5:$I$167,0),"")</f>
        <v>35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IFERROR(INDEX(Cadastro!$C$5:$C$167,$AB406),"NÃO INFORMADO")</f>
        <v>ENGMAN</v>
      </c>
      <c r="D406" s="17" t="str">
        <f>IFERROR(INDEX(Cadastro!$D$5:$D$167,$AB406),"")</f>
        <v>6x1</v>
      </c>
      <c r="E406" s="17" t="str">
        <f>IFERROR(INDEX(Cadastro!$G$5:$G$167,$AB406),"")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$167,$AB406),"")="",IF($L406&gt;0,1,0),IF(IFERROR(INDEX(Cadastro!$F$5:$F$167,$AB406),"")&lt;=IFERROR(INDEX(Parâmetros!$B$39:$B$48,MATCH($E406,Parâmetros!$A$39:$A$48,0)),99),IFERROR(INDEX(Cadastro!$F$5:$F$167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$167,$AB406),"")="",0,IF(IFERROR(INDEX(Cadastro!$F$5:$F$167,$AB406),"")&gt;IFERROR(INDEX(Parâmetros!$B$39:$B$48,MATCH($E406,Parâmetros!$A$39:$A$48,0)),99),IFERROR(INDEX(Cadastro!$F$5:$F$167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registro"),IF(AND($AB406&lt;&gt;$AB405,IFERROR(INDEX(Cadastro!$F$5:$F$167,$AB406),"")=""),"Indeterminado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IFERROR(MATCH($A406&amp;"|"&amp;TEXT(_xlfn.MAXIFS(Cadastro!$E$5:$E$167,Cadastro!$A$5:$A$167,$A406,Cadastro!$E$5:$E$167,"&lt;="&amp;$F406),"yyyymmdd"),Cadastro!$I$5:$I$167,0),"")</f>
        <v>35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IFERROR(INDEX(Cadastro!$C$5:$C$167,$AB407),"NÃO INFORMADO")</f>
        <v>ENGMAN</v>
      </c>
      <c r="D407" s="17" t="str">
        <f>IFERROR(INDEX(Cadastro!$D$5:$D$167,$AB407),"")</f>
        <v>6x1</v>
      </c>
      <c r="E407" s="17" t="str">
        <f>IFERROR(INDEX(Cadastro!$G$5:$G$167,$AB407),"")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$167,$AB407),"")="",IF($L407&gt;0,1,0),IF(IFERROR(INDEX(Cadastro!$F$5:$F$167,$AB407),"")&lt;=IFERROR(INDEX(Parâmetros!$B$39:$B$48,MATCH($E407,Parâmetros!$A$39:$A$48,0)),99),IFERROR(INDEX(Cadastro!$F$5:$F$167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$167,$AB407),"")="",0,IF(IFERROR(INDEX(Cadastro!$F$5:$F$167,$AB407),"")&gt;IFERROR(INDEX(Parâmetros!$B$39:$B$48,MATCH($E407,Parâmetros!$A$39:$A$48,0)),99),IFERROR(INDEX(Cadastro!$F$5:$F$167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registro"),IF(AND($AB407&lt;&gt;$AB406,IFERROR(INDEX(Cadastro!$F$5:$F$167,$AB407),"")=""),"Indeterminado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IFERROR(MATCH($A407&amp;"|"&amp;TEXT(_xlfn.MAXIFS(Cadastro!$E$5:$E$167,Cadastro!$A$5:$A$167,$A407,Cadastro!$E$5:$E$167,"&lt;="&amp;$F407),"yyyymmdd"),Cadastro!$I$5:$I$167,0),"")</f>
        <v>35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IFERROR(INDEX(Cadastro!$C$5:$C$167,$AB408),"NÃO INFORMADO")</f>
        <v>ENGMAN</v>
      </c>
      <c r="D408" s="17" t="str">
        <f>IFERROR(INDEX(Cadastro!$D$5:$D$167,$AB408),"")</f>
        <v>6x1</v>
      </c>
      <c r="E408" s="17" t="str">
        <f>IFERROR(INDEX(Cadastro!$G$5:$G$167,$AB408),"")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$167,$AB408),"")="",IF($L408&gt;0,1,0),IF(IFERROR(INDEX(Cadastro!$F$5:$F$167,$AB408),"")&lt;=IFERROR(INDEX(Parâmetros!$B$39:$B$48,MATCH($E408,Parâmetros!$A$39:$A$48,0)),99),IFERROR(INDEX(Cadastro!$F$5:$F$167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$167,$AB408),"")="",0,IF(IFERROR(INDEX(Cadastro!$F$5:$F$167,$AB408),"")&gt;IFERROR(INDEX(Parâmetros!$B$39:$B$48,MATCH($E408,Parâmetros!$A$39:$A$48,0)),99),IFERROR(INDEX(Cadastro!$F$5:$F$167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registro"),IF(AND($AB408&lt;&gt;$AB407,IFERROR(INDEX(Cadastro!$F$5:$F$167,$AB408),"")=""),"Indeterminado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IFERROR(MATCH($A408&amp;"|"&amp;TEXT(_xlfn.MAXIFS(Cadastro!$E$5:$E$167,Cadastro!$A$5:$A$167,$A408,Cadastro!$E$5:$E$167,"&lt;="&amp;$F408),"yyyymmdd"),Cadastro!$I$5:$I$167,0),"")</f>
        <v>35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IFERROR(INDEX(Cadastro!$C$5:$C$167,$AB409),"NÃO INFORMADO")</f>
        <v>ENGMAN</v>
      </c>
      <c r="D409" s="17" t="str">
        <f>IFERROR(INDEX(Cadastro!$D$5:$D$167,$AB409),"")</f>
        <v>6x1</v>
      </c>
      <c r="E409" s="17" t="str">
        <f>IFERROR(INDEX(Cadastro!$G$5:$G$167,$AB409),"")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$167,$AB409),"")="",IF($L409&gt;0,1,0),IF(IFERROR(INDEX(Cadastro!$F$5:$F$167,$AB409),"")&lt;=IFERROR(INDEX(Parâmetros!$B$39:$B$48,MATCH($E409,Parâmetros!$A$39:$A$48,0)),99),IFERROR(INDEX(Cadastro!$F$5:$F$167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$167,$AB409),"")="",0,IF(IFERROR(INDEX(Cadastro!$F$5:$F$167,$AB409),"")&gt;IFERROR(INDEX(Parâmetros!$B$39:$B$48,MATCH($E409,Parâmetros!$A$39:$A$48,0)),99),IFERROR(INDEX(Cadastro!$F$5:$F$167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registro"),IF(AND($AB409&lt;&gt;$AB408,IFERROR(INDEX(Cadastro!$F$5:$F$167,$AB409),"")=""),"Indeterminado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IFERROR(MATCH($A409&amp;"|"&amp;TEXT(_xlfn.MAXIFS(Cadastro!$E$5:$E$167,Cadastro!$A$5:$A$167,$A409,Cadastro!$E$5:$E$167,"&lt;="&amp;$F409),"yyyymmdd"),Cadastro!$I$5:$I$167,0),"")</f>
        <v>35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IFERROR(INDEX(Cadastro!$C$5:$C$167,$AB410),"NÃO INFORMADO")</f>
        <v>ENGMAN</v>
      </c>
      <c r="D410" s="17" t="str">
        <f>IFERROR(INDEX(Cadastro!$D$5:$D$167,$AB410),"")</f>
        <v>6x1</v>
      </c>
      <c r="E410" s="17" t="str">
        <f>IFERROR(INDEX(Cadastro!$G$5:$G$167,$AB410),"")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$167,$AB410),"")="",IF($L410&gt;0,1,0),IF(IFERROR(INDEX(Cadastro!$F$5:$F$167,$AB410),"")&lt;=IFERROR(INDEX(Parâmetros!$B$39:$B$48,MATCH($E410,Parâmetros!$A$39:$A$48,0)),99),IFERROR(INDEX(Cadastro!$F$5:$F$167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$167,$AB410),"")="",0,IF(IFERROR(INDEX(Cadastro!$F$5:$F$167,$AB410),"")&gt;IFERROR(INDEX(Parâmetros!$B$39:$B$48,MATCH($E410,Parâmetros!$A$39:$A$48,0)),99),IFERROR(INDEX(Cadastro!$F$5:$F$167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registro"),IF(AND($AB410&lt;&gt;$AB409,IFERROR(INDEX(Cadastro!$F$5:$F$167,$AB410),"")=""),"Indeterminado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IFERROR(MATCH($A410&amp;"|"&amp;TEXT(_xlfn.MAXIFS(Cadastro!$E$5:$E$167,Cadastro!$A$5:$A$167,$A410,Cadastro!$E$5:$E$167,"&lt;="&amp;$F410),"yyyymmdd"),Cadastro!$I$5:$I$167,0),"")</f>
        <v>35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IFERROR(INDEX(Cadastro!$C$5:$C$167,$AB411),"NÃO INFORMADO")</f>
        <v>ENGMAN</v>
      </c>
      <c r="D411" s="17" t="str">
        <f>IFERROR(INDEX(Cadastro!$D$5:$D$167,$AB411),"")</f>
        <v>6x1</v>
      </c>
      <c r="E411" s="17" t="str">
        <f>IFERROR(INDEX(Cadastro!$G$5:$G$167,$AB411),"")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$167,$AB411),"")="",IF($L411&gt;0,1,0),IF(IFERROR(INDEX(Cadastro!$F$5:$F$167,$AB411),"")&lt;=IFERROR(INDEX(Parâmetros!$B$39:$B$48,MATCH($E411,Parâmetros!$A$39:$A$48,0)),99),IFERROR(INDEX(Cadastro!$F$5:$F$167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$167,$AB411),"")="",0,IF(IFERROR(INDEX(Cadastro!$F$5:$F$167,$AB411),"")&gt;IFERROR(INDEX(Parâmetros!$B$39:$B$48,MATCH($E411,Parâmetros!$A$39:$A$48,0)),99),IFERROR(INDEX(Cadastro!$F$5:$F$167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registro"),IF(AND($AB411&lt;&gt;$AB410,IFERROR(INDEX(Cadastro!$F$5:$F$167,$AB411),"")=""),"Indeterminado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IFERROR(MATCH($A411&amp;"|"&amp;TEXT(_xlfn.MAXIFS(Cadastro!$E$5:$E$167,Cadastro!$A$5:$A$167,$A411,Cadastro!$E$5:$E$167,"&lt;="&amp;$F411),"yyyymmdd"),Cadastro!$I$5:$I$167,0),"")</f>
        <v>35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IFERROR(INDEX(Cadastro!$C$5:$C$167,$AB412),"NÃO INFORMADO")</f>
        <v>ENGMAN</v>
      </c>
      <c r="D412" s="17" t="str">
        <f>IFERROR(INDEX(Cadastro!$D$5:$D$167,$AB412),"")</f>
        <v>6x1</v>
      </c>
      <c r="E412" s="17" t="str">
        <f>IFERROR(INDEX(Cadastro!$G$5:$G$167,$AB412),"")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$167,$AB412),"")="",IF($L412&gt;0,1,0),IF(IFERROR(INDEX(Cadastro!$F$5:$F$167,$AB412),"")&lt;=IFERROR(INDEX(Parâmetros!$B$39:$B$48,MATCH($E412,Parâmetros!$A$39:$A$48,0)),99),IFERROR(INDEX(Cadastro!$F$5:$F$167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$167,$AB412),"")="",0,IF(IFERROR(INDEX(Cadastro!$F$5:$F$167,$AB412),"")&gt;IFERROR(INDEX(Parâmetros!$B$39:$B$48,MATCH($E412,Parâmetros!$A$39:$A$48,0)),99),IFERROR(INDEX(Cadastro!$F$5:$F$167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registro"),IF(AND($AB412&lt;&gt;$AB411,IFERROR(INDEX(Cadastro!$F$5:$F$167,$AB412),"")=""),"Indeterminado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IFERROR(MATCH($A412&amp;"|"&amp;TEXT(_xlfn.MAXIFS(Cadastro!$E$5:$E$167,Cadastro!$A$5:$A$167,$A412,Cadastro!$E$5:$E$167,"&lt;="&amp;$F412),"yyyymmdd"),Cadastro!$I$5:$I$167,0),"")</f>
        <v>35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IFERROR(INDEX(Cadastro!$C$5:$C$167,$AB413),"NÃO INFORMADO")</f>
        <v>ENGMAN</v>
      </c>
      <c r="D413" s="17" t="str">
        <f>IFERROR(INDEX(Cadastro!$D$5:$D$167,$AB413),"")</f>
        <v>6x1</v>
      </c>
      <c r="E413" s="17" t="str">
        <f>IFERROR(INDEX(Cadastro!$G$5:$G$167,$AB413),"")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$167,$AB413),"")="",IF($L413&gt;0,1,0),IF(IFERROR(INDEX(Cadastro!$F$5:$F$167,$AB413),"")&lt;=IFERROR(INDEX(Parâmetros!$B$39:$B$48,MATCH($E413,Parâmetros!$A$39:$A$48,0)),99),IFERROR(INDEX(Cadastro!$F$5:$F$167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$167,$AB413),"")="",0,IF(IFERROR(INDEX(Cadastro!$F$5:$F$167,$AB413),"")&gt;IFERROR(INDEX(Parâmetros!$B$39:$B$48,MATCH($E413,Parâmetros!$A$39:$A$48,0)),99),IFERROR(INDEX(Cadastro!$F$5:$F$167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registro"),IF(AND($AB413&lt;&gt;$AB412,IFERROR(INDEX(Cadastro!$F$5:$F$167,$AB413),"")=""),"Indeterminado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IFERROR(MATCH($A413&amp;"|"&amp;TEXT(_xlfn.MAXIFS(Cadastro!$E$5:$E$167,Cadastro!$A$5:$A$167,$A413,Cadastro!$E$5:$E$167,"&lt;="&amp;$F413),"yyyymmdd"),Cadastro!$I$5:$I$167,0),"")</f>
        <v>35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IFERROR(INDEX(Cadastro!$C$5:$C$167,$AB414),"NÃO INFORMADO")</f>
        <v>ENGMAN</v>
      </c>
      <c r="D414" s="17" t="str">
        <f>IFERROR(INDEX(Cadastro!$D$5:$D$167,$AB414),"")</f>
        <v>6x1</v>
      </c>
      <c r="E414" s="17" t="str">
        <f>IFERROR(INDEX(Cadastro!$G$5:$G$167,$AB414),"")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$167,$AB414),"")="",IF($L414&gt;0,1,0),IF(IFERROR(INDEX(Cadastro!$F$5:$F$167,$AB414),"")&lt;=IFERROR(INDEX(Parâmetros!$B$39:$B$48,MATCH($E414,Parâmetros!$A$39:$A$48,0)),99),IFERROR(INDEX(Cadastro!$F$5:$F$167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$167,$AB414),"")="",0,IF(IFERROR(INDEX(Cadastro!$F$5:$F$167,$AB414),"")&gt;IFERROR(INDEX(Parâmetros!$B$39:$B$48,MATCH($E414,Parâmetros!$A$39:$A$48,0)),99),IFERROR(INDEX(Cadastro!$F$5:$F$167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registro"),IF(AND($AB414&lt;&gt;$AB413,IFERROR(INDEX(Cadastro!$F$5:$F$167,$AB414),"")=""),"Indeterminado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IFERROR(MATCH($A414&amp;"|"&amp;TEXT(_xlfn.MAXIFS(Cadastro!$E$5:$E$167,Cadastro!$A$5:$A$167,$A414,Cadastro!$E$5:$E$167,"&lt;="&amp;$F414),"yyyymmdd"),Cadastro!$I$5:$I$167,0),"")</f>
        <v>35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IFERROR(INDEX(Cadastro!$C$5:$C$167,$AB415),"NÃO INFORMADO")</f>
        <v>ENGMAN</v>
      </c>
      <c r="D415" s="17" t="str">
        <f>IFERROR(INDEX(Cadastro!$D$5:$D$167,$AB415),"")</f>
        <v>6x1</v>
      </c>
      <c r="E415" s="17" t="str">
        <f>IFERROR(INDEX(Cadastro!$G$5:$G$167,$AB415),"")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$167,$AB415),"")="",IF($L415&gt;0,1,0),IF(IFERROR(INDEX(Cadastro!$F$5:$F$167,$AB415),"")&lt;=IFERROR(INDEX(Parâmetros!$B$39:$B$48,MATCH($E415,Parâmetros!$A$39:$A$48,0)),99),IFERROR(INDEX(Cadastro!$F$5:$F$167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$167,$AB415),"")="",0,IF(IFERROR(INDEX(Cadastro!$F$5:$F$167,$AB415),"")&gt;IFERROR(INDEX(Parâmetros!$B$39:$B$48,MATCH($E415,Parâmetros!$A$39:$A$48,0)),99),IFERROR(INDEX(Cadastro!$F$5:$F$167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registro"),IF(AND($AB415&lt;&gt;$AB414,IFERROR(INDEX(Cadastro!$F$5:$F$167,$AB415),"")=""),"Indeterminado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IFERROR(MATCH($A415&amp;"|"&amp;TEXT(_xlfn.MAXIFS(Cadastro!$E$5:$E$167,Cadastro!$A$5:$A$167,$A415,Cadastro!$E$5:$E$167,"&lt;="&amp;$F415),"yyyymmdd"),Cadastro!$I$5:$I$167,0),"")</f>
        <v>35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IFERROR(INDEX(Cadastro!$C$5:$C$167,$AB416),"NÃO INFORMADO")</f>
        <v>ENGMAN</v>
      </c>
      <c r="D416" s="17" t="str">
        <f>IFERROR(INDEX(Cadastro!$D$5:$D$167,$AB416),"")</f>
        <v>6x1</v>
      </c>
      <c r="E416" s="17" t="str">
        <f>IFERROR(INDEX(Cadastro!$G$5:$G$167,$AB416),"")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$167,$AB416),"")="",IF($L416&gt;0,1,0),IF(IFERROR(INDEX(Cadastro!$F$5:$F$167,$AB416),"")&lt;=IFERROR(INDEX(Parâmetros!$B$39:$B$48,MATCH($E416,Parâmetros!$A$39:$A$48,0)),99),IFERROR(INDEX(Cadastro!$F$5:$F$167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$167,$AB416),"")="",0,IF(IFERROR(INDEX(Cadastro!$F$5:$F$167,$AB416),"")&gt;IFERROR(INDEX(Parâmetros!$B$39:$B$48,MATCH($E416,Parâmetros!$A$39:$A$48,0)),99),IFERROR(INDEX(Cadastro!$F$5:$F$167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registro"),IF(AND($AB416&lt;&gt;$AB415,IFERROR(INDEX(Cadastro!$F$5:$F$167,$AB416),"")=""),"Indeterminado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IFERROR(MATCH($A416&amp;"|"&amp;TEXT(_xlfn.MAXIFS(Cadastro!$E$5:$E$167,Cadastro!$A$5:$A$167,$A416,Cadastro!$E$5:$E$167,"&lt;="&amp;$F416),"yyyymmdd"),Cadastro!$I$5:$I$167,0),"")</f>
        <v>35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IFERROR(INDEX(Cadastro!$C$5:$C$167,$AB417),"NÃO INFORMADO")</f>
        <v>ENGMAN</v>
      </c>
      <c r="D417" s="17" t="str">
        <f>IFERROR(INDEX(Cadastro!$D$5:$D$167,$AB417),"")</f>
        <v>6x1</v>
      </c>
      <c r="E417" s="17" t="str">
        <f>IFERROR(INDEX(Cadastro!$G$5:$G$167,$AB417),"")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$167,$AB417),"")="",IF($L417&gt;0,1,0),IF(IFERROR(INDEX(Cadastro!$F$5:$F$167,$AB417),"")&lt;=IFERROR(INDEX(Parâmetros!$B$39:$B$48,MATCH($E417,Parâmetros!$A$39:$A$48,0)),99),IFERROR(INDEX(Cadastro!$F$5:$F$167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$167,$AB417),"")="",0,IF(IFERROR(INDEX(Cadastro!$F$5:$F$167,$AB417),"")&gt;IFERROR(INDEX(Parâmetros!$B$39:$B$48,MATCH($E417,Parâmetros!$A$39:$A$48,0)),99),IFERROR(INDEX(Cadastro!$F$5:$F$167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registro"),IF(AND($AB417&lt;&gt;$AB416,IFERROR(INDEX(Cadastro!$F$5:$F$167,$AB417),"")=""),"Indeterminado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IFERROR(MATCH($A417&amp;"|"&amp;TEXT(_xlfn.MAXIFS(Cadastro!$E$5:$E$167,Cadastro!$A$5:$A$167,$A417,Cadastro!$E$5:$E$167,"&lt;="&amp;$F417),"yyyymmdd"),Cadastro!$I$5:$I$167,0),"")</f>
        <v>35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IFERROR(INDEX(Cadastro!$C$5:$C$167,$AB418),"NÃO INFORMADO")</f>
        <v>ENGMAN</v>
      </c>
      <c r="D418" s="17" t="str">
        <f>IFERROR(INDEX(Cadastro!$D$5:$D$167,$AB418),"")</f>
        <v>6x1</v>
      </c>
      <c r="E418" s="17" t="str">
        <f>IFERROR(INDEX(Cadastro!$G$5:$G$167,$AB418),"")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$167,$AB418),"")="",IF($L418&gt;0,1,0),IF(IFERROR(INDEX(Cadastro!$F$5:$F$167,$AB418),"")&lt;=IFERROR(INDEX(Parâmetros!$B$39:$B$48,MATCH($E418,Parâmetros!$A$39:$A$48,0)),99),IFERROR(INDEX(Cadastro!$F$5:$F$167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$167,$AB418),"")="",0,IF(IFERROR(INDEX(Cadastro!$F$5:$F$167,$AB418),"")&gt;IFERROR(INDEX(Parâmetros!$B$39:$B$48,MATCH($E418,Parâmetros!$A$39:$A$48,0)),99),IFERROR(INDEX(Cadastro!$F$5:$F$167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registro"),IF(AND($AB418&lt;&gt;$AB417,IFERROR(INDEX(Cadastro!$F$5:$F$167,$AB418),"")=""),"Indeterminado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IFERROR(MATCH($A418&amp;"|"&amp;TEXT(_xlfn.MAXIFS(Cadastro!$E$5:$E$167,Cadastro!$A$5:$A$167,$A418,Cadastro!$E$5:$E$167,"&lt;="&amp;$F418),"yyyymmdd"),Cadastro!$I$5:$I$167,0),"")</f>
        <v>35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IFERROR(INDEX(Cadastro!$C$5:$C$167,$AB419),"NÃO INFORMADO")</f>
        <v>ENGMAN</v>
      </c>
      <c r="D419" s="17" t="str">
        <f>IFERROR(INDEX(Cadastro!$D$5:$D$167,$AB419),"")</f>
        <v>6x1</v>
      </c>
      <c r="E419" s="17" t="str">
        <f>IFERROR(INDEX(Cadastro!$G$5:$G$167,$AB419),"")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$167,$AB419),"")="",IF($L419&gt;0,1,0),IF(IFERROR(INDEX(Cadastro!$F$5:$F$167,$AB419),"")&lt;=IFERROR(INDEX(Parâmetros!$B$39:$B$48,MATCH($E419,Parâmetros!$A$39:$A$48,0)),99),IFERROR(INDEX(Cadastro!$F$5:$F$167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$167,$AB419),"")="",0,IF(IFERROR(INDEX(Cadastro!$F$5:$F$167,$AB419),"")&gt;IFERROR(INDEX(Parâmetros!$B$39:$B$48,MATCH($E419,Parâmetros!$A$39:$A$48,0)),99),IFERROR(INDEX(Cadastro!$F$5:$F$167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registro"),IF(AND($AB419&lt;&gt;$AB418,IFERROR(INDEX(Cadastro!$F$5:$F$167,$AB419),"")=""),"Indeterminado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IFERROR(MATCH($A419&amp;"|"&amp;TEXT(_xlfn.MAXIFS(Cadastro!$E$5:$E$167,Cadastro!$A$5:$A$167,$A419,Cadastro!$E$5:$E$167,"&lt;="&amp;$F419),"yyyymmdd"),Cadastro!$I$5:$I$167,0),"")</f>
        <v>35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IFERROR(INDEX(Cadastro!$C$5:$C$167,$AB420),"NÃO INFORMADO")</f>
        <v>ENGMAN</v>
      </c>
      <c r="D420" s="17" t="str">
        <f>IFERROR(INDEX(Cadastro!$D$5:$D$167,$AB420),"")</f>
        <v>6x1</v>
      </c>
      <c r="E420" s="17" t="str">
        <f>IFERROR(INDEX(Cadastro!$G$5:$G$167,$AB420),"")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$167,$AB420),"")="",IF($L420&gt;0,1,0),IF(IFERROR(INDEX(Cadastro!$F$5:$F$167,$AB420),"")&lt;=IFERROR(INDEX(Parâmetros!$B$39:$B$48,MATCH($E420,Parâmetros!$A$39:$A$48,0)),99),IFERROR(INDEX(Cadastro!$F$5:$F$167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$167,$AB420),"")="",0,IF(IFERROR(INDEX(Cadastro!$F$5:$F$167,$AB420),"")&gt;IFERROR(INDEX(Parâmetros!$B$39:$B$48,MATCH($E420,Parâmetros!$A$39:$A$48,0)),99),IFERROR(INDEX(Cadastro!$F$5:$F$167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registro"),IF(AND($AB420&lt;&gt;$AB419,IFERROR(INDEX(Cadastro!$F$5:$F$167,$AB420),"")=""),"Indeterminado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IFERROR(MATCH($A420&amp;"|"&amp;TEXT(_xlfn.MAXIFS(Cadastro!$E$5:$E$167,Cadastro!$A$5:$A$167,$A420,Cadastro!$E$5:$E$167,"&lt;="&amp;$F420),"yyyymmdd"),Cadastro!$I$5:$I$167,0),"")</f>
        <v>35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IFERROR(INDEX(Cadastro!$C$5:$C$167,$AB421),"NÃO INFORMADO")</f>
        <v>ENGMAN</v>
      </c>
      <c r="D421" s="17" t="str">
        <f>IFERROR(INDEX(Cadastro!$D$5:$D$167,$AB421),"")</f>
        <v>6x1</v>
      </c>
      <c r="E421" s="17" t="str">
        <f>IFERROR(INDEX(Cadastro!$G$5:$G$167,$AB421),"")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$167,$AB421),"")="",IF($L421&gt;0,1,0),IF(IFERROR(INDEX(Cadastro!$F$5:$F$167,$AB421),"")&lt;=IFERROR(INDEX(Parâmetros!$B$39:$B$48,MATCH($E421,Parâmetros!$A$39:$A$48,0)),99),IFERROR(INDEX(Cadastro!$F$5:$F$167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$167,$AB421),"")="",0,IF(IFERROR(INDEX(Cadastro!$F$5:$F$167,$AB421),"")&gt;IFERROR(INDEX(Parâmetros!$B$39:$B$48,MATCH($E421,Parâmetros!$A$39:$A$48,0)),99),IFERROR(INDEX(Cadastro!$F$5:$F$167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registro"),IF(AND($AB421&lt;&gt;$AB420,IFERROR(INDEX(Cadastro!$F$5:$F$167,$AB421),"")=""),"Indeterminado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IFERROR(MATCH($A421&amp;"|"&amp;TEXT(_xlfn.MAXIFS(Cadastro!$E$5:$E$167,Cadastro!$A$5:$A$167,$A421,Cadastro!$E$5:$E$167,"&lt;="&amp;$F421),"yyyymmdd"),Cadastro!$I$5:$I$167,0),"")</f>
        <v>35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IFERROR(INDEX(Cadastro!$C$5:$C$167,$AB422),"NÃO INFORMADO")</f>
        <v>NÃO INFORMADO</v>
      </c>
      <c r="D422" s="17" t="str">
        <f>IFERROR(INDEX(Cadastro!$D$5:$D$167,$AB422),"")</f>
        <v>Férias</v>
      </c>
      <c r="E422" s="17" t="str">
        <f>IFERROR(INDEX(Cadastro!$G$5:$G$167,$AB422),"")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$167,$AB422),"")="",IF($L422&gt;0,1,0),IF(IFERROR(INDEX(Cadastro!$F$5:$F$167,$AB422),"")&lt;=IFERROR(INDEX(Parâmetros!$B$39:$B$48,MATCH($E422,Parâmetros!$A$39:$A$48,0)),99),IFERROR(INDEX(Cadastro!$F$5:$F$167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$167,$AB422),"")="",0,IF(IFERROR(INDEX(Cadastro!$F$5:$F$167,$AB422),"")&gt;IFERROR(INDEX(Parâmetros!$B$39:$B$48,MATCH($E422,Parâmetros!$A$39:$A$48,0)),99),IFERROR(INDEX(Cadastro!$F$5:$F$167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registro"),IF(AND($AB422&lt;&gt;$AB421,IFERROR(INDEX(Cadastro!$F$5:$F$167,$AB422),"")=""),"Indeterminado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8</v>
      </c>
      <c r="AB422" s="31">
        <f>IFERROR(MATCH($A422&amp;"|"&amp;TEXT(_xlfn.MAXIFS(Cadastro!$E$5:$E$167,Cadastro!$A$5:$A$167,$A422,Cadastro!$E$5:$E$167,"&lt;="&amp;$F422),"yyyymmdd"),Cadastro!$I$5:$I$167,0),"")</f>
        <v>39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IFERROR(INDEX(Cadastro!$C$5:$C$167,$AB423),"NÃO INFORMADO")</f>
        <v>NÃO INFORMADO</v>
      </c>
      <c r="D423" s="17" t="str">
        <f>IFERROR(INDEX(Cadastro!$D$5:$D$167,$AB423),"")</f>
        <v>Férias</v>
      </c>
      <c r="E423" s="17" t="str">
        <f>IFERROR(INDEX(Cadastro!$G$5:$G$167,$AB423),"")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$167,$AB423),"")="",IF($L423&gt;0,1,0),IF(IFERROR(INDEX(Cadastro!$F$5:$F$167,$AB423),"")&lt;=IFERROR(INDEX(Parâmetros!$B$39:$B$48,MATCH($E423,Parâmetros!$A$39:$A$48,0)),99),IFERROR(INDEX(Cadastro!$F$5:$F$167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$167,$AB423),"")="",0,IF(IFERROR(INDEX(Cadastro!$F$5:$F$167,$AB423),"")&gt;IFERROR(INDEX(Parâmetros!$B$39:$B$48,MATCH($E423,Parâmetros!$A$39:$A$48,0)),99),IFERROR(INDEX(Cadastro!$F$5:$F$167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registro"),IF(AND($AB423&lt;&gt;$AB422,IFERROR(INDEX(Cadastro!$F$5:$F$167,$AB423),"")=""),"Indeterminado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7</v>
      </c>
      <c r="AB423" s="31">
        <f>IFERROR(MATCH($A423&amp;"|"&amp;TEXT(_xlfn.MAXIFS(Cadastro!$E$5:$E$167,Cadastro!$A$5:$A$167,$A423,Cadastro!$E$5:$E$167,"&lt;="&amp;$F423),"yyyymmdd"),Cadastro!$I$5:$I$167,0),"")</f>
        <v>39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IFERROR(INDEX(Cadastro!$C$5:$C$167,$AB424),"NÃO INFORMADO")</f>
        <v>NÃO INFORMADO</v>
      </c>
      <c r="D424" s="17" t="str">
        <f>IFERROR(INDEX(Cadastro!$D$5:$D$167,$AB424),"")</f>
        <v>Férias</v>
      </c>
      <c r="E424" s="17" t="str">
        <f>IFERROR(INDEX(Cadastro!$G$5:$G$167,$AB424),"")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$167,$AB424),"")="",IF($L424&gt;0,1,0),IF(IFERROR(INDEX(Cadastro!$F$5:$F$167,$AB424),"")&lt;=IFERROR(INDEX(Parâmetros!$B$39:$B$48,MATCH($E424,Parâmetros!$A$39:$A$48,0)),99),IFERROR(INDEX(Cadastro!$F$5:$F$167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$167,$AB424),"")="",0,IF(IFERROR(INDEX(Cadastro!$F$5:$F$167,$AB424),"")&gt;IFERROR(INDEX(Parâmetros!$B$39:$B$48,MATCH($E424,Parâmetros!$A$39:$A$48,0)),99),IFERROR(INDEX(Cadastro!$F$5:$F$167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registro"),IF(AND($AB424&lt;&gt;$AB423,IFERROR(INDEX(Cadastro!$F$5:$F$167,$AB424),"")=""),"Indeterminado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6</v>
      </c>
      <c r="AB424" s="31">
        <f>IFERROR(MATCH($A424&amp;"|"&amp;TEXT(_xlfn.MAXIFS(Cadastro!$E$5:$E$167,Cadastro!$A$5:$A$167,$A424,Cadastro!$E$5:$E$167,"&lt;="&amp;$F424),"yyyymmdd"),Cadastro!$I$5:$I$167,0),"")</f>
        <v>39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IFERROR(INDEX(Cadastro!$C$5:$C$167,$AB425),"NÃO INFORMADO")</f>
        <v>NÃO INFORMADO</v>
      </c>
      <c r="D425" s="17" t="str">
        <f>IFERROR(INDEX(Cadastro!$D$5:$D$167,$AB425),"")</f>
        <v>Férias</v>
      </c>
      <c r="E425" s="17" t="str">
        <f>IFERROR(INDEX(Cadastro!$G$5:$G$167,$AB425),"")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$167,$AB425),"")="",IF($L425&gt;0,1,0),IF(IFERROR(INDEX(Cadastro!$F$5:$F$167,$AB425),"")&lt;=IFERROR(INDEX(Parâmetros!$B$39:$B$48,MATCH($E425,Parâmetros!$A$39:$A$48,0)),99),IFERROR(INDEX(Cadastro!$F$5:$F$167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$167,$AB425),"")="",0,IF(IFERROR(INDEX(Cadastro!$F$5:$F$167,$AB425),"")&gt;IFERROR(INDEX(Parâmetros!$B$39:$B$48,MATCH($E425,Parâmetros!$A$39:$A$48,0)),99),IFERROR(INDEX(Cadastro!$F$5:$F$167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registro"),IF(AND($AB425&lt;&gt;$AB424,IFERROR(INDEX(Cadastro!$F$5:$F$167,$AB425),"")=""),"Indeterminado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5</v>
      </c>
      <c r="AB425" s="31">
        <f>IFERROR(MATCH($A425&amp;"|"&amp;TEXT(_xlfn.MAXIFS(Cadastro!$E$5:$E$167,Cadastro!$A$5:$A$167,$A425,Cadastro!$E$5:$E$167,"&lt;="&amp;$F425),"yyyymmdd"),Cadastro!$I$5:$I$167,0),"")</f>
        <v>39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IFERROR(INDEX(Cadastro!$C$5:$C$167,$AB426),"NÃO INFORMADO")</f>
        <v>NÃO INFORMADO</v>
      </c>
      <c r="D426" s="17" t="str">
        <f>IFERROR(INDEX(Cadastro!$D$5:$D$167,$AB426),"")</f>
        <v>Férias</v>
      </c>
      <c r="E426" s="17" t="str">
        <f>IFERROR(INDEX(Cadastro!$G$5:$G$167,$AB426),"")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$167,$AB426),"")="",IF($L426&gt;0,1,0),IF(IFERROR(INDEX(Cadastro!$F$5:$F$167,$AB426),"")&lt;=IFERROR(INDEX(Parâmetros!$B$39:$B$48,MATCH($E426,Parâmetros!$A$39:$A$48,0)),99),IFERROR(INDEX(Cadastro!$F$5:$F$167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$167,$AB426),"")="",0,IF(IFERROR(INDEX(Cadastro!$F$5:$F$167,$AB426),"")&gt;IFERROR(INDEX(Parâmetros!$B$39:$B$48,MATCH($E426,Parâmetros!$A$39:$A$48,0)),99),IFERROR(INDEX(Cadastro!$F$5:$F$167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registro"),IF(AND($AB426&lt;&gt;$AB425,IFERROR(INDEX(Cadastro!$F$5:$F$167,$AB426),"")=""),"Indeterminado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4</v>
      </c>
      <c r="AB426" s="31">
        <f>IFERROR(MATCH($A426&amp;"|"&amp;TEXT(_xlfn.MAXIFS(Cadastro!$E$5:$E$167,Cadastro!$A$5:$A$167,$A426,Cadastro!$E$5:$E$167,"&lt;="&amp;$F426),"yyyymmdd"),Cadastro!$I$5:$I$167,0),"")</f>
        <v>39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IFERROR(INDEX(Cadastro!$C$5:$C$167,$AB427),"NÃO INFORMADO")</f>
        <v>NÃO INFORMADO</v>
      </c>
      <c r="D427" s="17" t="str">
        <f>IFERROR(INDEX(Cadastro!$D$5:$D$167,$AB427),"")</f>
        <v>Férias</v>
      </c>
      <c r="E427" s="17" t="str">
        <f>IFERROR(INDEX(Cadastro!$G$5:$G$167,$AB427),"")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$167,$AB427),"")="",IF($L427&gt;0,1,0),IF(IFERROR(INDEX(Cadastro!$F$5:$F$167,$AB427),"")&lt;=IFERROR(INDEX(Parâmetros!$B$39:$B$48,MATCH($E427,Parâmetros!$A$39:$A$48,0)),99),IFERROR(INDEX(Cadastro!$F$5:$F$167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$167,$AB427),"")="",0,IF(IFERROR(INDEX(Cadastro!$F$5:$F$167,$AB427),"")&gt;IFERROR(INDEX(Parâmetros!$B$39:$B$48,MATCH($E427,Parâmetros!$A$39:$A$48,0)),99),IFERROR(INDEX(Cadastro!$F$5:$F$167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registro"),IF(AND($AB427&lt;&gt;$AB426,IFERROR(INDEX(Cadastro!$F$5:$F$167,$AB427),"")=""),"Indeterminado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3</v>
      </c>
      <c r="AB427" s="31">
        <f>IFERROR(MATCH($A427&amp;"|"&amp;TEXT(_xlfn.MAXIFS(Cadastro!$E$5:$E$167,Cadastro!$A$5:$A$167,$A427,Cadastro!$E$5:$E$167,"&lt;="&amp;$F427),"yyyymmdd"),Cadastro!$I$5:$I$167,0),"")</f>
        <v>39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IFERROR(INDEX(Cadastro!$C$5:$C$167,$AB428),"NÃO INFORMADO")</f>
        <v>NÃO INFORMADO</v>
      </c>
      <c r="D428" s="17" t="str">
        <f>IFERROR(INDEX(Cadastro!$D$5:$D$167,$AB428),"")</f>
        <v>Férias</v>
      </c>
      <c r="E428" s="17" t="str">
        <f>IFERROR(INDEX(Cadastro!$G$5:$G$167,$AB428),"")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$167,$AB428),"")="",IF($L428&gt;0,1,0),IF(IFERROR(INDEX(Cadastro!$F$5:$F$167,$AB428),"")&lt;=IFERROR(INDEX(Parâmetros!$B$39:$B$48,MATCH($E428,Parâmetros!$A$39:$A$48,0)),99),IFERROR(INDEX(Cadastro!$F$5:$F$167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$167,$AB428),"")="",0,IF(IFERROR(INDEX(Cadastro!$F$5:$F$167,$AB428),"")&gt;IFERROR(INDEX(Parâmetros!$B$39:$B$48,MATCH($E428,Parâmetros!$A$39:$A$48,0)),99),IFERROR(INDEX(Cadastro!$F$5:$F$167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registro"),IF(AND($AB428&lt;&gt;$AB427,IFERROR(INDEX(Cadastro!$F$5:$F$167,$AB428),"")=""),"Indeterminado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2</v>
      </c>
      <c r="AB428" s="31">
        <f>IFERROR(MATCH($A428&amp;"|"&amp;TEXT(_xlfn.MAXIFS(Cadastro!$E$5:$E$167,Cadastro!$A$5:$A$167,$A428,Cadastro!$E$5:$E$167,"&lt;="&amp;$F428),"yyyymmdd"),Cadastro!$I$5:$I$167,0),"")</f>
        <v>39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IFERROR(INDEX(Cadastro!$C$5:$C$167,$AB429),"NÃO INFORMADO")</f>
        <v>NÃO INFORMADO</v>
      </c>
      <c r="D429" s="17" t="str">
        <f>IFERROR(INDEX(Cadastro!$D$5:$D$167,$AB429),"")</f>
        <v>Férias</v>
      </c>
      <c r="E429" s="17" t="str">
        <f>IFERROR(INDEX(Cadastro!$G$5:$G$167,$AB429),"")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$167,$AB429),"")="",IF($L429&gt;0,1,0),IF(IFERROR(INDEX(Cadastro!$F$5:$F$167,$AB429),"")&lt;=IFERROR(INDEX(Parâmetros!$B$39:$B$48,MATCH($E429,Parâmetros!$A$39:$A$48,0)),99),IFERROR(INDEX(Cadastro!$F$5:$F$167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$167,$AB429),"")="",0,IF(IFERROR(INDEX(Cadastro!$F$5:$F$167,$AB429),"")&gt;IFERROR(INDEX(Parâmetros!$B$39:$B$48,MATCH($E429,Parâmetros!$A$39:$A$48,0)),99),IFERROR(INDEX(Cadastro!$F$5:$F$167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registro"),IF(AND($AB429&lt;&gt;$AB428,IFERROR(INDEX(Cadastro!$F$5:$F$167,$AB429),"")=""),"Indeterminado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1</v>
      </c>
      <c r="AB429" s="31">
        <f>IFERROR(MATCH($A429&amp;"|"&amp;TEXT(_xlfn.MAXIFS(Cadastro!$E$5:$E$167,Cadastro!$A$5:$A$167,$A429,Cadastro!$E$5:$E$167,"&lt;="&amp;$F429),"yyyymmdd"),Cadastro!$I$5:$I$167,0),"")</f>
        <v>39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IFERROR(INDEX(Cadastro!$C$5:$C$167,$AB430),"NÃO INFORMADO")</f>
        <v>NÃO INFORMADO</v>
      </c>
      <c r="D430" s="17" t="str">
        <f>IFERROR(INDEX(Cadastro!$D$5:$D$167,$AB430),"")</f>
        <v>Férias</v>
      </c>
      <c r="E430" s="17" t="str">
        <f>IFERROR(INDEX(Cadastro!$G$5:$G$167,$AB430),"")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$167,$AB430),"")="",IF($L430&gt;0,1,0),IF(IFERROR(INDEX(Cadastro!$F$5:$F$167,$AB430),"")&lt;=IFERROR(INDEX(Parâmetros!$B$39:$B$48,MATCH($E430,Parâmetros!$A$39:$A$48,0)),99),IFERROR(INDEX(Cadastro!$F$5:$F$167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$167,$AB430),"")="",0,IF(IFERROR(INDEX(Cadastro!$F$5:$F$167,$AB430),"")&gt;IFERROR(INDEX(Parâmetros!$B$39:$B$48,MATCH($E430,Parâmetros!$A$39:$A$48,0)),99),IFERROR(INDEX(Cadastro!$F$5:$F$167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registro"),IF(AND($AB430&lt;&gt;$AB429,IFERROR(INDEX(Cadastro!$F$5:$F$167,$AB430),"")=""),"Indeterminado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IFERROR(MATCH($A430&amp;"|"&amp;TEXT(_xlfn.MAXIFS(Cadastro!$E$5:$E$167,Cadastro!$A$5:$A$167,$A430,Cadastro!$E$5:$E$167,"&lt;="&amp;$F430),"yyyymmdd"),Cadastro!$I$5:$I$167,0),"")</f>
        <v>39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IFERROR(INDEX(Cadastro!$C$5:$C$167,$AB431),"NÃO INFORMADO")</f>
        <v>NÃO INFORMADO</v>
      </c>
      <c r="D431" s="17" t="str">
        <f>IFERROR(INDEX(Cadastro!$D$5:$D$167,$AB431),"")</f>
        <v>Férias</v>
      </c>
      <c r="E431" s="17" t="str">
        <f>IFERROR(INDEX(Cadastro!$G$5:$G$167,$AB431),"")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$167,$AB431),"")="",IF($L431&gt;0,1,0),IF(IFERROR(INDEX(Cadastro!$F$5:$F$167,$AB431),"")&lt;=IFERROR(INDEX(Parâmetros!$B$39:$B$48,MATCH($E431,Parâmetros!$A$39:$A$48,0)),99),IFERROR(INDEX(Cadastro!$F$5:$F$167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$167,$AB431),"")="",0,IF(IFERROR(INDEX(Cadastro!$F$5:$F$167,$AB431),"")&gt;IFERROR(INDEX(Parâmetros!$B$39:$B$48,MATCH($E431,Parâmetros!$A$39:$A$48,0)),99),IFERROR(INDEX(Cadastro!$F$5:$F$167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registro"),IF(AND($AB431&lt;&gt;$AB430,IFERROR(INDEX(Cadastro!$F$5:$F$167,$AB431),"")=""),"Indeterminado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IFERROR(MATCH($A431&amp;"|"&amp;TEXT(_xlfn.MAXIFS(Cadastro!$E$5:$E$167,Cadastro!$A$5:$A$167,$A431,Cadastro!$E$5:$E$167,"&lt;="&amp;$F431),"yyyymmdd"),Cadastro!$I$5:$I$167,0),"")</f>
        <v>39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IFERROR(INDEX(Cadastro!$C$5:$C$167,$AB432),"NÃO INFORMADO")</f>
        <v>NÃO INFORMADO</v>
      </c>
      <c r="D432" s="17" t="str">
        <f>IFERROR(INDEX(Cadastro!$D$5:$D$167,$AB432),"")</f>
        <v>Férias</v>
      </c>
      <c r="E432" s="17" t="str">
        <f>IFERROR(INDEX(Cadastro!$G$5:$G$167,$AB432),"")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$167,$AB432),"")="",IF($L432&gt;0,1,0),IF(IFERROR(INDEX(Cadastro!$F$5:$F$167,$AB432),"")&lt;=IFERROR(INDEX(Parâmetros!$B$39:$B$48,MATCH($E432,Parâmetros!$A$39:$A$48,0)),99),IFERROR(INDEX(Cadastro!$F$5:$F$167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$167,$AB432),"")="",0,IF(IFERROR(INDEX(Cadastro!$F$5:$F$167,$AB432),"")&gt;IFERROR(INDEX(Parâmetros!$B$39:$B$48,MATCH($E432,Parâmetros!$A$39:$A$48,0)),99),IFERROR(INDEX(Cadastro!$F$5:$F$167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registro"),IF(AND($AB432&lt;&gt;$AB431,IFERROR(INDEX(Cadastro!$F$5:$F$167,$AB432),"")=""),"Indeterminado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IFERROR(MATCH($A432&amp;"|"&amp;TEXT(_xlfn.MAXIFS(Cadastro!$E$5:$E$167,Cadastro!$A$5:$A$167,$A432,Cadastro!$E$5:$E$167,"&lt;="&amp;$F432),"yyyymmdd"),Cadastro!$I$5:$I$167,0),"")</f>
        <v>39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IFERROR(INDEX(Cadastro!$C$5:$C$167,$AB433),"NÃO INFORMADO")</f>
        <v>NÃO INFORMADO</v>
      </c>
      <c r="D433" s="17" t="str">
        <f>IFERROR(INDEX(Cadastro!$D$5:$D$167,$AB433),"")</f>
        <v>Férias</v>
      </c>
      <c r="E433" s="17" t="str">
        <f>IFERROR(INDEX(Cadastro!$G$5:$G$167,$AB433),"")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$167,$AB433),"")="",IF($L433&gt;0,1,0),IF(IFERROR(INDEX(Cadastro!$F$5:$F$167,$AB433),"")&lt;=IFERROR(INDEX(Parâmetros!$B$39:$B$48,MATCH($E433,Parâmetros!$A$39:$A$48,0)),99),IFERROR(INDEX(Cadastro!$F$5:$F$167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$167,$AB433),"")="",0,IF(IFERROR(INDEX(Cadastro!$F$5:$F$167,$AB433),"")&gt;IFERROR(INDEX(Parâmetros!$B$39:$B$48,MATCH($E433,Parâmetros!$A$39:$A$48,0)),99),IFERROR(INDEX(Cadastro!$F$5:$F$167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registro"),IF(AND($AB433&lt;&gt;$AB432,IFERROR(INDEX(Cadastro!$F$5:$F$167,$AB433),"")=""),"Indeterminado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IFERROR(MATCH($A433&amp;"|"&amp;TEXT(_xlfn.MAXIFS(Cadastro!$E$5:$E$167,Cadastro!$A$5:$A$167,$A433,Cadastro!$E$5:$E$167,"&lt;="&amp;$F433),"yyyymmdd"),Cadastro!$I$5:$I$167,0),"")</f>
        <v>39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IFERROR(INDEX(Cadastro!$C$5:$C$167,$AB434),"NÃO INFORMADO")</f>
        <v>NÃO INFORMADO</v>
      </c>
      <c r="D434" s="17" t="str">
        <f>IFERROR(INDEX(Cadastro!$D$5:$D$167,$AB434),"")</f>
        <v>Férias</v>
      </c>
      <c r="E434" s="17" t="str">
        <f>IFERROR(INDEX(Cadastro!$G$5:$G$167,$AB434),"")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$167,$AB434),"")="",IF($L434&gt;0,1,0),IF(IFERROR(INDEX(Cadastro!$F$5:$F$167,$AB434),"")&lt;=IFERROR(INDEX(Parâmetros!$B$39:$B$48,MATCH($E434,Parâmetros!$A$39:$A$48,0)),99),IFERROR(INDEX(Cadastro!$F$5:$F$167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$167,$AB434),"")="",0,IF(IFERROR(INDEX(Cadastro!$F$5:$F$167,$AB434),"")&gt;IFERROR(INDEX(Parâmetros!$B$39:$B$48,MATCH($E434,Parâmetros!$A$39:$A$48,0)),99),IFERROR(INDEX(Cadastro!$F$5:$F$167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registro"),IF(AND($AB434&lt;&gt;$AB433,IFERROR(INDEX(Cadastro!$F$5:$F$167,$AB434),"")=""),"Indeterminado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IFERROR(MATCH($A434&amp;"|"&amp;TEXT(_xlfn.MAXIFS(Cadastro!$E$5:$E$167,Cadastro!$A$5:$A$167,$A434,Cadastro!$E$5:$E$167,"&lt;="&amp;$F434),"yyyymmdd"),Cadastro!$I$5:$I$167,0),"")</f>
        <v>39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IFERROR(INDEX(Cadastro!$C$5:$C$167,$AB435),"NÃO INFORMADO")</f>
        <v>NÃO INFORMADO</v>
      </c>
      <c r="D435" s="17" t="str">
        <f>IFERROR(INDEX(Cadastro!$D$5:$D$167,$AB435),"")</f>
        <v>Férias</v>
      </c>
      <c r="E435" s="17" t="str">
        <f>IFERROR(INDEX(Cadastro!$G$5:$G$167,$AB435),"")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$167,$AB435),"")="",IF($L435&gt;0,1,0),IF(IFERROR(INDEX(Cadastro!$F$5:$F$167,$AB435),"")&lt;=IFERROR(INDEX(Parâmetros!$B$39:$B$48,MATCH($E435,Parâmetros!$A$39:$A$48,0)),99),IFERROR(INDEX(Cadastro!$F$5:$F$167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$167,$AB435),"")="",0,IF(IFERROR(INDEX(Cadastro!$F$5:$F$167,$AB435),"")&gt;IFERROR(INDEX(Parâmetros!$B$39:$B$48,MATCH($E435,Parâmetros!$A$39:$A$48,0)),99),IFERROR(INDEX(Cadastro!$F$5:$F$167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registro"),IF(AND($AB435&lt;&gt;$AB434,IFERROR(INDEX(Cadastro!$F$5:$F$167,$AB435),"")=""),"Indeterminado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IFERROR(MATCH($A435&amp;"|"&amp;TEXT(_xlfn.MAXIFS(Cadastro!$E$5:$E$167,Cadastro!$A$5:$A$167,$A435,Cadastro!$E$5:$E$167,"&lt;="&amp;$F435),"yyyymmdd"),Cadastro!$I$5:$I$167,0),"")</f>
        <v>39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IFERROR(INDEX(Cadastro!$C$5:$C$167,$AB436),"NÃO INFORMADO")</f>
        <v>NÃO INFORMADO</v>
      </c>
      <c r="D436" s="17" t="str">
        <f>IFERROR(INDEX(Cadastro!$D$5:$D$167,$AB436),"")</f>
        <v>Férias</v>
      </c>
      <c r="E436" s="17" t="str">
        <f>IFERROR(INDEX(Cadastro!$G$5:$G$167,$AB436),"")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$167,$AB436),"")="",IF($L436&gt;0,1,0),IF(IFERROR(INDEX(Cadastro!$F$5:$F$167,$AB436),"")&lt;=IFERROR(INDEX(Parâmetros!$B$39:$B$48,MATCH($E436,Parâmetros!$A$39:$A$48,0)),99),IFERROR(INDEX(Cadastro!$F$5:$F$167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$167,$AB436),"")="",0,IF(IFERROR(INDEX(Cadastro!$F$5:$F$167,$AB436),"")&gt;IFERROR(INDEX(Parâmetros!$B$39:$B$48,MATCH($E436,Parâmetros!$A$39:$A$48,0)),99),IFERROR(INDEX(Cadastro!$F$5:$F$167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registro"),IF(AND($AB436&lt;&gt;$AB435,IFERROR(INDEX(Cadastro!$F$5:$F$167,$AB436),"")=""),"Indeterminado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IFERROR(MATCH($A436&amp;"|"&amp;TEXT(_xlfn.MAXIFS(Cadastro!$E$5:$E$167,Cadastro!$A$5:$A$167,$A436,Cadastro!$E$5:$E$167,"&lt;="&amp;$F436),"yyyymmdd"),Cadastro!$I$5:$I$167,0),"")</f>
        <v>39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IFERROR(INDEX(Cadastro!$C$5:$C$167,$AB437),"NÃO INFORMADO")</f>
        <v>NÃO INFORMADO</v>
      </c>
      <c r="D437" s="17" t="str">
        <f>IFERROR(INDEX(Cadastro!$D$5:$D$167,$AB437),"")</f>
        <v>Férias</v>
      </c>
      <c r="E437" s="17" t="str">
        <f>IFERROR(INDEX(Cadastro!$G$5:$G$167,$AB437),"")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$167,$AB437),"")="",IF($L437&gt;0,1,0),IF(IFERROR(INDEX(Cadastro!$F$5:$F$167,$AB437),"")&lt;=IFERROR(INDEX(Parâmetros!$B$39:$B$48,MATCH($E437,Parâmetros!$A$39:$A$48,0)),99),IFERROR(INDEX(Cadastro!$F$5:$F$167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$167,$AB437),"")="",0,IF(IFERROR(INDEX(Cadastro!$F$5:$F$167,$AB437),"")&gt;IFERROR(INDEX(Parâmetros!$B$39:$B$48,MATCH($E437,Parâmetros!$A$39:$A$48,0)),99),IFERROR(INDEX(Cadastro!$F$5:$F$167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registro"),IF(AND($AB437&lt;&gt;$AB436,IFERROR(INDEX(Cadastro!$F$5:$F$167,$AB437),"")=""),"Indeterminado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IFERROR(MATCH($A437&amp;"|"&amp;TEXT(_xlfn.MAXIFS(Cadastro!$E$5:$E$167,Cadastro!$A$5:$A$167,$A437,Cadastro!$E$5:$E$167,"&lt;="&amp;$F437),"yyyymmdd"),Cadastro!$I$5:$I$167,0),"")</f>
        <v>39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IFERROR(INDEX(Cadastro!$C$5:$C$167,$AB438),"NÃO INFORMADO")</f>
        <v>NÃO INFORMADO</v>
      </c>
      <c r="D438" s="17" t="str">
        <f>IFERROR(INDEX(Cadastro!$D$5:$D$167,$AB438),"")</f>
        <v>Férias</v>
      </c>
      <c r="E438" s="17" t="str">
        <f>IFERROR(INDEX(Cadastro!$G$5:$G$167,$AB438),"")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$167,$AB438),"")="",IF($L438&gt;0,1,0),IF(IFERROR(INDEX(Cadastro!$F$5:$F$167,$AB438),"")&lt;=IFERROR(INDEX(Parâmetros!$B$39:$B$48,MATCH($E438,Parâmetros!$A$39:$A$48,0)),99),IFERROR(INDEX(Cadastro!$F$5:$F$167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$167,$AB438),"")="",0,IF(IFERROR(INDEX(Cadastro!$F$5:$F$167,$AB438),"")&gt;IFERROR(INDEX(Parâmetros!$B$39:$B$48,MATCH($E438,Parâmetros!$A$39:$A$48,0)),99),IFERROR(INDEX(Cadastro!$F$5:$F$167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registro"),IF(AND($AB438&lt;&gt;$AB437,IFERROR(INDEX(Cadastro!$F$5:$F$167,$AB438),"")=""),"Indeterminado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IFERROR(MATCH($A438&amp;"|"&amp;TEXT(_xlfn.MAXIFS(Cadastro!$E$5:$E$167,Cadastro!$A$5:$A$167,$A438,Cadastro!$E$5:$E$167,"&lt;="&amp;$F438),"yyyymmdd"),Cadastro!$I$5:$I$167,0),"")</f>
        <v>39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IFERROR(INDEX(Cadastro!$C$5:$C$167,$AB439),"NÃO INFORMADO")</f>
        <v>NÃO INFORMADO</v>
      </c>
      <c r="D439" s="17" t="str">
        <f>IFERROR(INDEX(Cadastro!$D$5:$D$167,$AB439),"")</f>
        <v>Férias</v>
      </c>
      <c r="E439" s="17" t="str">
        <f>IFERROR(INDEX(Cadastro!$G$5:$G$167,$AB439),"")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$167,$AB439),"")="",IF($L439&gt;0,1,0),IF(IFERROR(INDEX(Cadastro!$F$5:$F$167,$AB439),"")&lt;=IFERROR(INDEX(Parâmetros!$B$39:$B$48,MATCH($E439,Parâmetros!$A$39:$A$48,0)),99),IFERROR(INDEX(Cadastro!$F$5:$F$167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$167,$AB439),"")="",0,IF(IFERROR(INDEX(Cadastro!$F$5:$F$167,$AB439),"")&gt;IFERROR(INDEX(Parâmetros!$B$39:$B$48,MATCH($E439,Parâmetros!$A$39:$A$48,0)),99),IFERROR(INDEX(Cadastro!$F$5:$F$167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registro"),IF(AND($AB439&lt;&gt;$AB438,IFERROR(INDEX(Cadastro!$F$5:$F$167,$AB439),"")=""),"Indeterminado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IFERROR(MATCH($A439&amp;"|"&amp;TEXT(_xlfn.MAXIFS(Cadastro!$E$5:$E$167,Cadastro!$A$5:$A$167,$A439,Cadastro!$E$5:$E$167,"&lt;="&amp;$F439),"yyyymmdd"),Cadastro!$I$5:$I$167,0),"")</f>
        <v>39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IFERROR(INDEX(Cadastro!$C$5:$C$167,$AB440),"NÃO INFORMADO")</f>
        <v>NÃO INFORMADO</v>
      </c>
      <c r="D440" s="17" t="str">
        <f>IFERROR(INDEX(Cadastro!$D$5:$D$167,$AB440),"")</f>
        <v>Férias</v>
      </c>
      <c r="E440" s="17" t="str">
        <f>IFERROR(INDEX(Cadastro!$G$5:$G$167,$AB440),"")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$167,$AB440),"")="",IF($L440&gt;0,1,0),IF(IFERROR(INDEX(Cadastro!$F$5:$F$167,$AB440),"")&lt;=IFERROR(INDEX(Parâmetros!$B$39:$B$48,MATCH($E440,Parâmetros!$A$39:$A$48,0)),99),IFERROR(INDEX(Cadastro!$F$5:$F$167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$167,$AB440),"")="",0,IF(IFERROR(INDEX(Cadastro!$F$5:$F$167,$AB440),"")&gt;IFERROR(INDEX(Parâmetros!$B$39:$B$48,MATCH($E440,Parâmetros!$A$39:$A$48,0)),99),IFERROR(INDEX(Cadastro!$F$5:$F$167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registro"),IF(AND($AB440&lt;&gt;$AB439,IFERROR(INDEX(Cadastro!$F$5:$F$167,$AB440),"")=""),"Indeterminado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IFERROR(MATCH($A440&amp;"|"&amp;TEXT(_xlfn.MAXIFS(Cadastro!$E$5:$E$167,Cadastro!$A$5:$A$167,$A440,Cadastro!$E$5:$E$167,"&lt;="&amp;$F440),"yyyymmdd"),Cadastro!$I$5:$I$167,0),"")</f>
        <v>39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IFERROR(INDEX(Cadastro!$C$5:$C$167,$AB441),"NÃO INFORMADO")</f>
        <v>NÃO INFORMADO</v>
      </c>
      <c r="D441" s="17" t="str">
        <f>IFERROR(INDEX(Cadastro!$D$5:$D$167,$AB441),"")</f>
        <v>Férias</v>
      </c>
      <c r="E441" s="17" t="str">
        <f>IFERROR(INDEX(Cadastro!$G$5:$G$167,$AB441),"")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$167,$AB441),"")="",IF($L441&gt;0,1,0),IF(IFERROR(INDEX(Cadastro!$F$5:$F$167,$AB441),"")&lt;=IFERROR(INDEX(Parâmetros!$B$39:$B$48,MATCH($E441,Parâmetros!$A$39:$A$48,0)),99),IFERROR(INDEX(Cadastro!$F$5:$F$167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$167,$AB441),"")="",0,IF(IFERROR(INDEX(Cadastro!$F$5:$F$167,$AB441),"")&gt;IFERROR(INDEX(Parâmetros!$B$39:$B$48,MATCH($E441,Parâmetros!$A$39:$A$48,0)),99),IFERROR(INDEX(Cadastro!$F$5:$F$167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registro"),IF(AND($AB441&lt;&gt;$AB440,IFERROR(INDEX(Cadastro!$F$5:$F$167,$AB441),"")=""),"Indeterminado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IFERROR(MATCH($A441&amp;"|"&amp;TEXT(_xlfn.MAXIFS(Cadastro!$E$5:$E$167,Cadastro!$A$5:$A$167,$A441,Cadastro!$E$5:$E$167,"&lt;="&amp;$F441),"yyyymmdd"),Cadastro!$I$5:$I$167,0),"")</f>
        <v>39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IFERROR(INDEX(Cadastro!$C$5:$C$167,$AB442),"NÃO INFORMADO")</f>
        <v>NÃO INFORMADO</v>
      </c>
      <c r="D442" s="17" t="str">
        <f>IFERROR(INDEX(Cadastro!$D$5:$D$167,$AB442),"")</f>
        <v>Férias</v>
      </c>
      <c r="E442" s="17" t="str">
        <f>IFERROR(INDEX(Cadastro!$G$5:$G$167,$AB442),"")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$167,$AB442),"")="",IF($L442&gt;0,1,0),IF(IFERROR(INDEX(Cadastro!$F$5:$F$167,$AB442),"")&lt;=IFERROR(INDEX(Parâmetros!$B$39:$B$48,MATCH($E442,Parâmetros!$A$39:$A$48,0)),99),IFERROR(INDEX(Cadastro!$F$5:$F$167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$167,$AB442),"")="",0,IF(IFERROR(INDEX(Cadastro!$F$5:$F$167,$AB442),"")&gt;IFERROR(INDEX(Parâmetros!$B$39:$B$48,MATCH($E442,Parâmetros!$A$39:$A$48,0)),99),IFERROR(INDEX(Cadastro!$F$5:$F$167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registro"),IF(AND($AB442&lt;&gt;$AB441,IFERROR(INDEX(Cadastro!$F$5:$F$167,$AB442),"")=""),"Indeterminado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IFERROR(MATCH($A442&amp;"|"&amp;TEXT(_xlfn.MAXIFS(Cadastro!$E$5:$E$167,Cadastro!$A$5:$A$167,$A442,Cadastro!$E$5:$E$167,"&lt;="&amp;$F442),"yyyymmdd"),Cadastro!$I$5:$I$167,0),"")</f>
        <v>39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IFERROR(INDEX(Cadastro!$C$5:$C$167,$AB443),"NÃO INFORMADO")</f>
        <v>NÃO INFORMADO</v>
      </c>
      <c r="D443" s="17" t="str">
        <f>IFERROR(INDEX(Cadastro!$D$5:$D$167,$AB443),"")</f>
        <v>Férias</v>
      </c>
      <c r="E443" s="17" t="str">
        <f>IFERROR(INDEX(Cadastro!$G$5:$G$167,$AB443),"")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$167,$AB443),"")="",IF($L443&gt;0,1,0),IF(IFERROR(INDEX(Cadastro!$F$5:$F$167,$AB443),"")&lt;=IFERROR(INDEX(Parâmetros!$B$39:$B$48,MATCH($E443,Parâmetros!$A$39:$A$48,0)),99),IFERROR(INDEX(Cadastro!$F$5:$F$167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$167,$AB443),"")="",0,IF(IFERROR(INDEX(Cadastro!$F$5:$F$167,$AB443),"")&gt;IFERROR(INDEX(Parâmetros!$B$39:$B$48,MATCH($E443,Parâmetros!$A$39:$A$48,0)),99),IFERROR(INDEX(Cadastro!$F$5:$F$167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registro"),IF(AND($AB443&lt;&gt;$AB442,IFERROR(INDEX(Cadastro!$F$5:$F$167,$AB443),"")=""),"Indeterminado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IFERROR(MATCH($A443&amp;"|"&amp;TEXT(_xlfn.MAXIFS(Cadastro!$E$5:$E$167,Cadastro!$A$5:$A$167,$A443,Cadastro!$E$5:$E$167,"&lt;="&amp;$F443),"yyyymmdd"),Cadastro!$I$5:$I$167,0),"")</f>
        <v>39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IFERROR(INDEX(Cadastro!$C$5:$C$167,$AB444),"NÃO INFORMADO")</f>
        <v>NÃO INFORMADO</v>
      </c>
      <c r="D444" s="17" t="str">
        <f>IFERROR(INDEX(Cadastro!$D$5:$D$167,$AB444),"")</f>
        <v>Férias</v>
      </c>
      <c r="E444" s="17" t="str">
        <f>IFERROR(INDEX(Cadastro!$G$5:$G$167,$AB444),"")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$167,$AB444),"")="",IF($L444&gt;0,1,0),IF(IFERROR(INDEX(Cadastro!$F$5:$F$167,$AB444),"")&lt;=IFERROR(INDEX(Parâmetros!$B$39:$B$48,MATCH($E444,Parâmetros!$A$39:$A$48,0)),99),IFERROR(INDEX(Cadastro!$F$5:$F$167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$167,$AB444),"")="",0,IF(IFERROR(INDEX(Cadastro!$F$5:$F$167,$AB444),"")&gt;IFERROR(INDEX(Parâmetros!$B$39:$B$48,MATCH($E444,Parâmetros!$A$39:$A$48,0)),99),IFERROR(INDEX(Cadastro!$F$5:$F$167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registro"),IF(AND($AB444&lt;&gt;$AB443,IFERROR(INDEX(Cadastro!$F$5:$F$167,$AB444),"")=""),"Indeterminado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IFERROR(MATCH($A444&amp;"|"&amp;TEXT(_xlfn.MAXIFS(Cadastro!$E$5:$E$167,Cadastro!$A$5:$A$167,$A444,Cadastro!$E$5:$E$167,"&lt;="&amp;$F444),"yyyymmdd"),Cadastro!$I$5:$I$167,0),"")</f>
        <v>39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IFERROR(INDEX(Cadastro!$C$5:$C$167,$AB445),"NÃO INFORMADO")</f>
        <v>NÃO INFORMADO</v>
      </c>
      <c r="D445" s="17" t="str">
        <f>IFERROR(INDEX(Cadastro!$D$5:$D$167,$AB445),"")</f>
        <v>Férias</v>
      </c>
      <c r="E445" s="17" t="str">
        <f>IFERROR(INDEX(Cadastro!$G$5:$G$167,$AB445),"")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$167,$AB445),"")="",IF($L445&gt;0,1,0),IF(IFERROR(INDEX(Cadastro!$F$5:$F$167,$AB445),"")&lt;=IFERROR(INDEX(Parâmetros!$B$39:$B$48,MATCH($E445,Parâmetros!$A$39:$A$48,0)),99),IFERROR(INDEX(Cadastro!$F$5:$F$167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$167,$AB445),"")="",0,IF(IFERROR(INDEX(Cadastro!$F$5:$F$167,$AB445),"")&gt;IFERROR(INDEX(Parâmetros!$B$39:$B$48,MATCH($E445,Parâmetros!$A$39:$A$48,0)),99),IFERROR(INDEX(Cadastro!$F$5:$F$167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registro"),IF(AND($AB445&lt;&gt;$AB444,IFERROR(INDEX(Cadastro!$F$5:$F$167,$AB445),"")=""),"Indeterminado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IFERROR(MATCH($A445&amp;"|"&amp;TEXT(_xlfn.MAXIFS(Cadastro!$E$5:$E$167,Cadastro!$A$5:$A$167,$A445,Cadastro!$E$5:$E$167,"&lt;="&amp;$F445),"yyyymmdd"),Cadastro!$I$5:$I$167,0),"")</f>
        <v>39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IFERROR(INDEX(Cadastro!$C$5:$C$167,$AB446),"NÃO INFORMADO")</f>
        <v>NÃO INFORMADO</v>
      </c>
      <c r="D446" s="17" t="str">
        <f>IFERROR(INDEX(Cadastro!$D$5:$D$167,$AB446),"")</f>
        <v>Férias</v>
      </c>
      <c r="E446" s="17" t="str">
        <f>IFERROR(INDEX(Cadastro!$G$5:$G$167,$AB446),"")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$167,$AB446),"")="",IF($L446&gt;0,1,0),IF(IFERROR(INDEX(Cadastro!$F$5:$F$167,$AB446),"")&lt;=IFERROR(INDEX(Parâmetros!$B$39:$B$48,MATCH($E446,Parâmetros!$A$39:$A$48,0)),99),IFERROR(INDEX(Cadastro!$F$5:$F$167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$167,$AB446),"")="",0,IF(IFERROR(INDEX(Cadastro!$F$5:$F$167,$AB446),"")&gt;IFERROR(INDEX(Parâmetros!$B$39:$B$48,MATCH($E446,Parâmetros!$A$39:$A$48,0)),99),IFERROR(INDEX(Cadastro!$F$5:$F$167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registro"),IF(AND($AB446&lt;&gt;$AB445,IFERROR(INDEX(Cadastro!$F$5:$F$167,$AB446),"")=""),"Indeterminado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IFERROR(MATCH($A446&amp;"|"&amp;TEXT(_xlfn.MAXIFS(Cadastro!$E$5:$E$167,Cadastro!$A$5:$A$167,$A446,Cadastro!$E$5:$E$167,"&lt;="&amp;$F446),"yyyymmdd"),Cadastro!$I$5:$I$167,0),"")</f>
        <v>39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IFERROR(INDEX(Cadastro!$C$5:$C$167,$AB447),"NÃO INFORMADO")</f>
        <v>NÃO INFORMADO</v>
      </c>
      <c r="D447" s="17" t="str">
        <f>IFERROR(INDEX(Cadastro!$D$5:$D$167,$AB447),"")</f>
        <v>Férias</v>
      </c>
      <c r="E447" s="17" t="str">
        <f>IFERROR(INDEX(Cadastro!$G$5:$G$167,$AB447),"")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$167,$AB447),"")="",IF($L447&gt;0,1,0),IF(IFERROR(INDEX(Cadastro!$F$5:$F$167,$AB447),"")&lt;=IFERROR(INDEX(Parâmetros!$B$39:$B$48,MATCH($E447,Parâmetros!$A$39:$A$48,0)),99),IFERROR(INDEX(Cadastro!$F$5:$F$167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$167,$AB447),"")="",0,IF(IFERROR(INDEX(Cadastro!$F$5:$F$167,$AB447),"")&gt;IFERROR(INDEX(Parâmetros!$B$39:$B$48,MATCH($E447,Parâmetros!$A$39:$A$48,0)),99),IFERROR(INDEX(Cadastro!$F$5:$F$167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registro"),IF(AND($AB447&lt;&gt;$AB446,IFERROR(INDEX(Cadastro!$F$5:$F$167,$AB447),"")=""),"Indeterminado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IFERROR(MATCH($A447&amp;"|"&amp;TEXT(_xlfn.MAXIFS(Cadastro!$E$5:$E$167,Cadastro!$A$5:$A$167,$A447,Cadastro!$E$5:$E$167,"&lt;="&amp;$F447),"yyyymmdd"),Cadastro!$I$5:$I$167,0),"")</f>
        <v>39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IFERROR(INDEX(Cadastro!$C$5:$C$167,$AB448),"NÃO INFORMADO")</f>
        <v>NÃO INFORMADO</v>
      </c>
      <c r="D448" s="17" t="str">
        <f>IFERROR(INDEX(Cadastro!$D$5:$D$167,$AB448),"")</f>
        <v>Férias</v>
      </c>
      <c r="E448" s="17" t="str">
        <f>IFERROR(INDEX(Cadastro!$G$5:$G$167,$AB448),"")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$167,$AB448),"")="",IF($L448&gt;0,1,0),IF(IFERROR(INDEX(Cadastro!$F$5:$F$167,$AB448),"")&lt;=IFERROR(INDEX(Parâmetros!$B$39:$B$48,MATCH($E448,Parâmetros!$A$39:$A$48,0)),99),IFERROR(INDEX(Cadastro!$F$5:$F$167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$167,$AB448),"")="",0,IF(IFERROR(INDEX(Cadastro!$F$5:$F$167,$AB448),"")&gt;IFERROR(INDEX(Parâmetros!$B$39:$B$48,MATCH($E448,Parâmetros!$A$39:$A$48,0)),99),IFERROR(INDEX(Cadastro!$F$5:$F$167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registro"),IF(AND($AB448&lt;&gt;$AB447,IFERROR(INDEX(Cadastro!$F$5:$F$167,$AB448),"")=""),"Indeterminado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IFERROR(MATCH($A448&amp;"|"&amp;TEXT(_xlfn.MAXIFS(Cadastro!$E$5:$E$167,Cadastro!$A$5:$A$167,$A448,Cadastro!$E$5:$E$167,"&lt;="&amp;$F448),"yyyymmdd"),Cadastro!$I$5:$I$167,0),"")</f>
        <v>39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IFERROR(INDEX(Cadastro!$C$5:$C$167,$AB449),"NÃO INFORMADO")</f>
        <v>NÃO INFORMADO</v>
      </c>
      <c r="D449" s="17" t="str">
        <f>IFERROR(INDEX(Cadastro!$D$5:$D$167,$AB449),"")</f>
        <v>Férias</v>
      </c>
      <c r="E449" s="17" t="str">
        <f>IFERROR(INDEX(Cadastro!$G$5:$G$167,$AB449),"")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$167,$AB449),"")="",IF($L449&gt;0,1,0),IF(IFERROR(INDEX(Cadastro!$F$5:$F$167,$AB449),"")&lt;=IFERROR(INDEX(Parâmetros!$B$39:$B$48,MATCH($E449,Parâmetros!$A$39:$A$48,0)),99),IFERROR(INDEX(Cadastro!$F$5:$F$167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$167,$AB449),"")="",0,IF(IFERROR(INDEX(Cadastro!$F$5:$F$167,$AB449),"")&gt;IFERROR(INDEX(Parâmetros!$B$39:$B$48,MATCH($E449,Parâmetros!$A$39:$A$48,0)),99),IFERROR(INDEX(Cadastro!$F$5:$F$167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registro"),IF(AND($AB449&lt;&gt;$AB448,IFERROR(INDEX(Cadastro!$F$5:$F$167,$AB449),"")=""),"Indeterminado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IFERROR(MATCH($A449&amp;"|"&amp;TEXT(_xlfn.MAXIFS(Cadastro!$E$5:$E$167,Cadastro!$A$5:$A$167,$A449,Cadastro!$E$5:$E$167,"&lt;="&amp;$F449),"yyyymmdd"),Cadastro!$I$5:$I$167,0),"")</f>
        <v>39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IFERROR(INDEX(Cadastro!$C$5:$C$167,$AB450),"NÃO INFORMADO")</f>
        <v>ENGMAN</v>
      </c>
      <c r="D450" s="17" t="str">
        <f>IFERROR(INDEX(Cadastro!$D$5:$D$167,$AB450),"")</f>
        <v>6x1</v>
      </c>
      <c r="E450" s="17" t="str">
        <f>IFERROR(INDEX(Cadastro!$G$5:$G$167,$AB450),"")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$167,$AB450),"")="",IF($L450&gt;0,1,0),IF(IFERROR(INDEX(Cadastro!$F$5:$F$167,$AB450),"")&lt;=IFERROR(INDEX(Parâmetros!$B$39:$B$48,MATCH($E450,Parâmetros!$A$39:$A$48,0)),99),IFERROR(INDEX(Cadastro!$F$5:$F$167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$167,$AB450),"")="",0,IF(IFERROR(INDEX(Cadastro!$F$5:$F$167,$AB450),"")&gt;IFERROR(INDEX(Parâmetros!$B$39:$B$48,MATCH($E450,Parâmetros!$A$39:$A$48,0)),99),IFERROR(INDEX(Cadastro!$F$5:$F$167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registro"),IF(AND($AB450&lt;&gt;$AB449,IFERROR(INDEX(Cadastro!$F$5:$F$167,$AB450),"")=""),"Indeterminado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IFERROR(MATCH($A450&amp;"|"&amp;TEXT(_xlfn.MAXIFS(Cadastro!$E$5:$E$167,Cadastro!$A$5:$A$167,$A450,Cadastro!$E$5:$E$167,"&lt;="&amp;$F450),"yyyymmdd"),Cadastro!$I$5:$I$167,0),"")</f>
        <v>130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IFERROR(INDEX(Cadastro!$C$5:$C$167,$AB451),"NÃO INFORMADO")</f>
        <v>ENGMAN</v>
      </c>
      <c r="D451" s="17" t="str">
        <f>IFERROR(INDEX(Cadastro!$D$5:$D$167,$AB451),"")</f>
        <v>6x1</v>
      </c>
      <c r="E451" s="17" t="str">
        <f>IFERROR(INDEX(Cadastro!$G$5:$G$167,$AB451),"")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$167,$AB451),"")="",IF($L451&gt;0,1,0),IF(IFERROR(INDEX(Cadastro!$F$5:$F$167,$AB451),"")&lt;=IFERROR(INDEX(Parâmetros!$B$39:$B$48,MATCH($E451,Parâmetros!$A$39:$A$48,0)),99),IFERROR(INDEX(Cadastro!$F$5:$F$167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$167,$AB451),"")="",0,IF(IFERROR(INDEX(Cadastro!$F$5:$F$167,$AB451),"")&gt;IFERROR(INDEX(Parâmetros!$B$39:$B$48,MATCH($E451,Parâmetros!$A$39:$A$48,0)),99),IFERROR(INDEX(Cadastro!$F$5:$F$167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registro"),IF(AND($AB451&lt;&gt;$AB450,IFERROR(INDEX(Cadastro!$F$5:$F$167,$AB451),"")=""),"Indeterminado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IFERROR(MATCH($A451&amp;"|"&amp;TEXT(_xlfn.MAXIFS(Cadastro!$E$5:$E$167,Cadastro!$A$5:$A$167,$A451,Cadastro!$E$5:$E$167,"&lt;="&amp;$F451),"yyyymmdd"),Cadastro!$I$5:$I$167,0),"")</f>
        <v>130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IFERROR(INDEX(Cadastro!$C$5:$C$167,$AB452),"NÃO INFORMADO")</f>
        <v>ENGMAN</v>
      </c>
      <c r="D452" s="17" t="str">
        <f>IFERROR(INDEX(Cadastro!$D$5:$D$167,$AB452),"")</f>
        <v>6x1</v>
      </c>
      <c r="E452" s="17" t="str">
        <f>IFERROR(INDEX(Cadastro!$G$5:$G$167,$AB452),"")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$167,$AB452),"")="",IF($L452&gt;0,1,0),IF(IFERROR(INDEX(Cadastro!$F$5:$F$167,$AB452),"")&lt;=IFERROR(INDEX(Parâmetros!$B$39:$B$48,MATCH($E452,Parâmetros!$A$39:$A$48,0)),99),IFERROR(INDEX(Cadastro!$F$5:$F$167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$167,$AB452),"")="",0,IF(IFERROR(INDEX(Cadastro!$F$5:$F$167,$AB452),"")&gt;IFERROR(INDEX(Parâmetros!$B$39:$B$48,MATCH($E452,Parâmetros!$A$39:$A$48,0)),99),IFERROR(INDEX(Cadastro!$F$5:$F$167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registro"),IF(AND($AB452&lt;&gt;$AB451,IFERROR(INDEX(Cadastro!$F$5:$F$167,$AB452),"")=""),"Indeterminado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IFERROR(MATCH($A452&amp;"|"&amp;TEXT(_xlfn.MAXIFS(Cadastro!$E$5:$E$167,Cadastro!$A$5:$A$167,$A452,Cadastro!$E$5:$E$167,"&lt;="&amp;$F452),"yyyymmdd"),Cadastro!$I$5:$I$167,0),"")</f>
        <v>130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IFERROR(INDEX(Cadastro!$C$5:$C$167,$AB453),"NÃO INFORMADO")</f>
        <v>ENGMAN</v>
      </c>
      <c r="D453" s="17" t="str">
        <f>IFERROR(INDEX(Cadastro!$D$5:$D$167,$AB453),"")</f>
        <v>6x1</v>
      </c>
      <c r="E453" s="17" t="str">
        <f>IFERROR(INDEX(Cadastro!$G$5:$G$167,$AB453),"")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$167,$AB453),"")="",IF($L453&gt;0,1,0),IF(IFERROR(INDEX(Cadastro!$F$5:$F$167,$AB453),"")&lt;=IFERROR(INDEX(Parâmetros!$B$39:$B$48,MATCH($E453,Parâmetros!$A$39:$A$48,0)),99),IFERROR(INDEX(Cadastro!$F$5:$F$167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$167,$AB453),"")="",0,IF(IFERROR(INDEX(Cadastro!$F$5:$F$167,$AB453),"")&gt;IFERROR(INDEX(Parâmetros!$B$39:$B$48,MATCH($E453,Parâmetros!$A$39:$A$48,0)),99),IFERROR(INDEX(Cadastro!$F$5:$F$167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registro"),IF(AND($AB453&lt;&gt;$AB452,IFERROR(INDEX(Cadastro!$F$5:$F$167,$AB453),"")=""),"Indeterminado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IFERROR(MATCH($A453&amp;"|"&amp;TEXT(_xlfn.MAXIFS(Cadastro!$E$5:$E$167,Cadastro!$A$5:$A$167,$A453,Cadastro!$E$5:$E$167,"&lt;="&amp;$F453),"yyyymmdd"),Cadastro!$I$5:$I$167,0),"")</f>
        <v>130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IFERROR(INDEX(Cadastro!$C$5:$C$167,$AB454),"NÃO INFORMADO")</f>
        <v>ENGMAN</v>
      </c>
      <c r="D454" s="17" t="str">
        <f>IFERROR(INDEX(Cadastro!$D$5:$D$167,$AB454),"")</f>
        <v>6x1</v>
      </c>
      <c r="E454" s="17" t="str">
        <f>IFERROR(INDEX(Cadastro!$G$5:$G$167,$AB454),"")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$167,$AB454),"")="",IF($L454&gt;0,1,0),IF(IFERROR(INDEX(Cadastro!$F$5:$F$167,$AB454),"")&lt;=IFERROR(INDEX(Parâmetros!$B$39:$B$48,MATCH($E454,Parâmetros!$A$39:$A$48,0)),99),IFERROR(INDEX(Cadastro!$F$5:$F$167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$167,$AB454),"")="",0,IF(IFERROR(INDEX(Cadastro!$F$5:$F$167,$AB454),"")&gt;IFERROR(INDEX(Parâmetros!$B$39:$B$48,MATCH($E454,Parâmetros!$A$39:$A$48,0)),99),IFERROR(INDEX(Cadastro!$F$5:$F$167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registro"),IF(AND($AB454&lt;&gt;$AB453,IFERROR(INDEX(Cadastro!$F$5:$F$167,$AB454),"")=""),"Indeterminado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IFERROR(MATCH($A454&amp;"|"&amp;TEXT(_xlfn.MAXIFS(Cadastro!$E$5:$E$167,Cadastro!$A$5:$A$167,$A454,Cadastro!$E$5:$E$167,"&lt;="&amp;$F454),"yyyymmdd"),Cadastro!$I$5:$I$167,0),"")</f>
        <v>130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IFERROR(INDEX(Cadastro!$C$5:$C$167,$AB455),"NÃO INFORMADO")</f>
        <v>ENGMAN</v>
      </c>
      <c r="D455" s="17" t="str">
        <f>IFERROR(INDEX(Cadastro!$D$5:$D$167,$AB455),"")</f>
        <v>6x1</v>
      </c>
      <c r="E455" s="17" t="str">
        <f>IFERROR(INDEX(Cadastro!$G$5:$G$167,$AB455),"")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$167,$AB455),"")="",IF($L455&gt;0,1,0),IF(IFERROR(INDEX(Cadastro!$F$5:$F$167,$AB455),"")&lt;=IFERROR(INDEX(Parâmetros!$B$39:$B$48,MATCH($E455,Parâmetros!$A$39:$A$48,0)),99),IFERROR(INDEX(Cadastro!$F$5:$F$167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$167,$AB455),"")="",0,IF(IFERROR(INDEX(Cadastro!$F$5:$F$167,$AB455),"")&gt;IFERROR(INDEX(Parâmetros!$B$39:$B$48,MATCH($E455,Parâmetros!$A$39:$A$48,0)),99),IFERROR(INDEX(Cadastro!$F$5:$F$167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registro"),IF(AND($AB455&lt;&gt;$AB454,IFERROR(INDEX(Cadastro!$F$5:$F$167,$AB455),"")=""),"Indeterminado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IFERROR(MATCH($A455&amp;"|"&amp;TEXT(_xlfn.MAXIFS(Cadastro!$E$5:$E$167,Cadastro!$A$5:$A$167,$A455,Cadastro!$E$5:$E$167,"&lt;="&amp;$F455),"yyyymmdd"),Cadastro!$I$5:$I$167,0),"")</f>
        <v>130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IFERROR(INDEX(Cadastro!$C$5:$C$167,$AB456),"NÃO INFORMADO")</f>
        <v>ENGMAN</v>
      </c>
      <c r="D456" s="17" t="str">
        <f>IFERROR(INDEX(Cadastro!$D$5:$D$167,$AB456),"")</f>
        <v>6x1</v>
      </c>
      <c r="E456" s="17" t="str">
        <f>IFERROR(INDEX(Cadastro!$G$5:$G$167,$AB456),"")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$167,$AB456),"")="",IF($L456&gt;0,1,0),IF(IFERROR(INDEX(Cadastro!$F$5:$F$167,$AB456),"")&lt;=IFERROR(INDEX(Parâmetros!$B$39:$B$48,MATCH($E456,Parâmetros!$A$39:$A$48,0)),99),IFERROR(INDEX(Cadastro!$F$5:$F$167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$167,$AB456),"")="",0,IF(IFERROR(INDEX(Cadastro!$F$5:$F$167,$AB456),"")&gt;IFERROR(INDEX(Parâmetros!$B$39:$B$48,MATCH($E456,Parâmetros!$A$39:$A$48,0)),99),IFERROR(INDEX(Cadastro!$F$5:$F$167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registro"),IF(AND($AB456&lt;&gt;$AB455,IFERROR(INDEX(Cadastro!$F$5:$F$167,$AB456),"")=""),"Indeterminado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IFERROR(MATCH($A456&amp;"|"&amp;TEXT(_xlfn.MAXIFS(Cadastro!$E$5:$E$167,Cadastro!$A$5:$A$167,$A456,Cadastro!$E$5:$E$167,"&lt;="&amp;$F456),"yyyymmdd"),Cadastro!$I$5:$I$167,0),"")</f>
        <v>130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IFERROR(INDEX(Cadastro!$C$5:$C$167,$AB457),"NÃO INFORMADO")</f>
        <v>ENGMAN</v>
      </c>
      <c r="D457" s="17" t="str">
        <f>IFERROR(INDEX(Cadastro!$D$5:$D$167,$AB457),"")</f>
        <v>6x1</v>
      </c>
      <c r="E457" s="17" t="str">
        <f>IFERROR(INDEX(Cadastro!$G$5:$G$167,$AB457),"")</f>
        <v>6x1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8.27</v>
      </c>
      <c r="M457" s="30">
        <f>IFERROR(INDEX(Parâmetros!$E$6:$E$11,MATCH($K457,Parâmetros!$A$6:$A$11,0)),"")</f>
        <v>8.8000000000000007</v>
      </c>
      <c r="N457" s="33">
        <f t="shared" si="43"/>
        <v>0.93977272727272709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fixa do 6x1</v>
      </c>
      <c r="W457" s="34" t="str">
        <f>IF(OR(OR($D457="6x1",$D457="FF 6x1"),$D457="5x2"),"",IF($AB457&lt;&gt;$AB456,IF(IFERROR(INDEX(Cadastro!$F$5:$F$167,$AB457),"")="",IF($L457&gt;0,1,0),IF(IFERROR(INDEX(Cadastro!$F$5:$F$167,$AB457),"")&lt;=IFERROR(INDEX(Parâmetros!$B$39:$B$48,MATCH($E457,Parâmetros!$A$39:$A$48,0)),99),IFERROR(INDEX(Cadastro!$F$5:$F$167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$167,$AB457),"")="",0,IF(IFERROR(INDEX(Cadastro!$F$5:$F$167,$AB457),"")&gt;IFERROR(INDEX(Parâmetros!$B$39:$B$48,MATCH($E457,Parâmetros!$A$39:$A$48,0)),99),IFERROR(INDEX(Cadastro!$F$5:$F$167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registro"),IF(AND($AB457&lt;&gt;$AB456,IFERROR(INDEX(Cadastro!$F$5:$F$167,$AB457),"")=""),"Indeterminado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IFERROR(MATCH($A457&amp;"|"&amp;TEXT(_xlfn.MAXIFS(Cadastro!$E$5:$E$167,Cadastro!$A$5:$A$167,$A457,Cadastro!$E$5:$E$167,"&lt;="&amp;$F457),"yyyymmdd"),Cadastro!$I$5:$I$167,0),"")</f>
        <v>130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IFERROR(INDEX(Cadastro!$C$5:$C$167,$AB458),"NÃO INFORMADO")</f>
        <v>ENGMAN</v>
      </c>
      <c r="D458" s="17" t="str">
        <f>IFERROR(INDEX(Cadastro!$D$5:$D$167,$AB458),"")</f>
        <v>6x1</v>
      </c>
      <c r="E458" s="17" t="str">
        <f>IFERROR(INDEX(Cadastro!$G$5:$G$167,$AB458),"")</f>
        <v>6x1</v>
      </c>
      <c r="F458" s="29">
        <v>46308</v>
      </c>
      <c r="G458" s="32" t="str">
        <f t="shared" si="42"/>
        <v>ter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4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44"/>
        <v/>
      </c>
      <c r="R458" s="32" t="str">
        <f t="shared" si="45"/>
        <v/>
      </c>
      <c r="S458" s="30" t="str">
        <f t="shared" si="46"/>
        <v/>
      </c>
      <c r="T458" s="32" t="str">
        <f>IF($Q458&lt;&gt;"Sim","",IF($N458&gt;Parâmetros!$E$15,"Sim","Não"))</f>
        <v/>
      </c>
      <c r="U458" s="17" t="str">
        <f t="shared" si="4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$167,$AB458),"")="",IF($L458&gt;0,1,0),IF(IFERROR(INDEX(Cadastro!$F$5:$F$167,$AB458),"")&lt;=IFERROR(INDEX(Parâmetros!$B$39:$B$48,MATCH($E458,Parâmetros!$A$39:$A$48,0)),99),IFERROR(INDEX(Cadastro!$F$5:$F$167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$167,$AB458),"")="",0,IF(IFERROR(INDEX(Cadastro!$F$5:$F$167,$AB458),"")&gt;IFERROR(INDEX(Parâmetros!$B$39:$B$48,MATCH($E458,Parâmetros!$A$39:$A$48,0)),99),IFERROR(INDEX(Cadastro!$F$5:$F$167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registro"),IF(AND($AB458&lt;&gt;$AB457,IFERROR(INDEX(Cadastro!$F$5:$F$167,$AB458),"")=""),"Indeterminado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IFERROR(MATCH($A458&amp;"|"&amp;TEXT(_xlfn.MAXIFS(Cadastro!$E$5:$E$167,Cadastro!$A$5:$A$167,$A458,Cadastro!$E$5:$E$167,"&lt;="&amp;$F458),"yyyymmdd"),Cadastro!$I$5:$I$167,0),"")</f>
        <v>130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IFERROR(INDEX(Cadastro!$C$5:$C$167,$AB459),"NÃO INFORMADO")</f>
        <v>ENGMAN</v>
      </c>
      <c r="D459" s="17" t="str">
        <f>IFERROR(INDEX(Cadastro!$D$5:$D$167,$AB459),"")</f>
        <v>6x1</v>
      </c>
      <c r="E459" s="17" t="str">
        <f>IFERROR(INDEX(Cadastro!$G$5:$G$167,$AB459),"")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$167,$AB459),"")="",IF($L459&gt;0,1,0),IF(IFERROR(INDEX(Cadastro!$F$5:$F$167,$AB459),"")&lt;=IFERROR(INDEX(Parâmetros!$B$39:$B$48,MATCH($E459,Parâmetros!$A$39:$A$48,0)),99),IFERROR(INDEX(Cadastro!$F$5:$F$167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$167,$AB459),"")="",0,IF(IFERROR(INDEX(Cadastro!$F$5:$F$167,$AB459),"")&gt;IFERROR(INDEX(Parâmetros!$B$39:$B$48,MATCH($E459,Parâmetros!$A$39:$A$48,0)),99),IFERROR(INDEX(Cadastro!$F$5:$F$167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registro"),IF(AND($AB459&lt;&gt;$AB458,IFERROR(INDEX(Cadastro!$F$5:$F$167,$AB459),"")=""),"Indeterminado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IFERROR(MATCH($A459&amp;"|"&amp;TEXT(_xlfn.MAXIFS(Cadastro!$E$5:$E$167,Cadastro!$A$5:$A$167,$A459,Cadastro!$E$5:$E$167,"&lt;="&amp;$F459),"yyyymmdd"),Cadastro!$I$5:$I$167,0),"")</f>
        <v>130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IFERROR(INDEX(Cadastro!$C$5:$C$167,$AB460),"NÃO INFORMADO")</f>
        <v>ENGMAN</v>
      </c>
      <c r="D460" s="17" t="str">
        <f>IFERROR(INDEX(Cadastro!$D$5:$D$167,$AB460),"")</f>
        <v>6x1</v>
      </c>
      <c r="E460" s="17" t="str">
        <f>IFERROR(INDEX(Cadastro!$G$5:$G$167,$AB460),"")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$167,$AB460),"")="",IF($L460&gt;0,1,0),IF(IFERROR(INDEX(Cadastro!$F$5:$F$167,$AB460),"")&lt;=IFERROR(INDEX(Parâmetros!$B$39:$B$48,MATCH($E460,Parâmetros!$A$39:$A$48,0)),99),IFERROR(INDEX(Cadastro!$F$5:$F$167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$167,$AB460),"")="",0,IF(IFERROR(INDEX(Cadastro!$F$5:$F$167,$AB460),"")&gt;IFERROR(INDEX(Parâmetros!$B$39:$B$48,MATCH($E460,Parâmetros!$A$39:$A$48,0)),99),IFERROR(INDEX(Cadastro!$F$5:$F$167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registro"),IF(AND($AB460&lt;&gt;$AB459,IFERROR(INDEX(Cadastro!$F$5:$F$167,$AB460),"")=""),"Indeterminado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IFERROR(MATCH($A460&amp;"|"&amp;TEXT(_xlfn.MAXIFS(Cadastro!$E$5:$E$167,Cadastro!$A$5:$A$167,$A460,Cadastro!$E$5:$E$167,"&lt;="&amp;$F460),"yyyymmdd"),Cadastro!$I$5:$I$167,0),"")</f>
        <v>130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IFERROR(INDEX(Cadastro!$C$5:$C$167,$AB461),"NÃO INFORMADO")</f>
        <v>ENGMAN</v>
      </c>
      <c r="D461" s="17" t="str">
        <f>IFERROR(INDEX(Cadastro!$D$5:$D$167,$AB461),"")</f>
        <v>6x1</v>
      </c>
      <c r="E461" s="17" t="str">
        <f>IFERROR(INDEX(Cadastro!$G$5:$G$167,$AB461),"")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$167,$AB461),"")="",IF($L461&gt;0,1,0),IF(IFERROR(INDEX(Cadastro!$F$5:$F$167,$AB461),"")&lt;=IFERROR(INDEX(Parâmetros!$B$39:$B$48,MATCH($E461,Parâmetros!$A$39:$A$48,0)),99),IFERROR(INDEX(Cadastro!$F$5:$F$167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$167,$AB461),"")="",0,IF(IFERROR(INDEX(Cadastro!$F$5:$F$167,$AB461),"")&gt;IFERROR(INDEX(Parâmetros!$B$39:$B$48,MATCH($E461,Parâmetros!$A$39:$A$48,0)),99),IFERROR(INDEX(Cadastro!$F$5:$F$167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registro"),IF(AND($AB461&lt;&gt;$AB460,IFERROR(INDEX(Cadastro!$F$5:$F$167,$AB461),"")=""),"Indeterminado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IFERROR(MATCH($A461&amp;"|"&amp;TEXT(_xlfn.MAXIFS(Cadastro!$E$5:$E$167,Cadastro!$A$5:$A$167,$A461,Cadastro!$E$5:$E$167,"&lt;="&amp;$F461),"yyyymmdd"),Cadastro!$I$5:$I$167,0),"")</f>
        <v>130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IFERROR(INDEX(Cadastro!$C$5:$C$167,$AB462),"NÃO INFORMADO")</f>
        <v>ENGMAN</v>
      </c>
      <c r="D462" s="17" t="str">
        <f>IFERROR(INDEX(Cadastro!$D$5:$D$167,$AB462),"")</f>
        <v>6x1</v>
      </c>
      <c r="E462" s="17" t="str">
        <f>IFERROR(INDEX(Cadastro!$G$5:$G$167,$AB462),"")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$167,$AB462),"")="",IF($L462&gt;0,1,0),IF(IFERROR(INDEX(Cadastro!$F$5:$F$167,$AB462),"")&lt;=IFERROR(INDEX(Parâmetros!$B$39:$B$48,MATCH($E462,Parâmetros!$A$39:$A$48,0)),99),IFERROR(INDEX(Cadastro!$F$5:$F$167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$167,$AB462),"")="",0,IF(IFERROR(INDEX(Cadastro!$F$5:$F$167,$AB462),"")&gt;IFERROR(INDEX(Parâmetros!$B$39:$B$48,MATCH($E462,Parâmetros!$A$39:$A$48,0)),99),IFERROR(INDEX(Cadastro!$F$5:$F$167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registro"),IF(AND($AB462&lt;&gt;$AB461,IFERROR(INDEX(Cadastro!$F$5:$F$167,$AB462),"")=""),"Indeterminado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IFERROR(MATCH($A462&amp;"|"&amp;TEXT(_xlfn.MAXIFS(Cadastro!$E$5:$E$167,Cadastro!$A$5:$A$167,$A462,Cadastro!$E$5:$E$167,"&lt;="&amp;$F462),"yyyymmdd"),Cadastro!$I$5:$I$167,0),"")</f>
        <v>130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IFERROR(INDEX(Cadastro!$C$5:$C$167,$AB463),"NÃO INFORMADO")</f>
        <v>ENGMAN</v>
      </c>
      <c r="D463" s="17" t="str">
        <f>IFERROR(INDEX(Cadastro!$D$5:$D$167,$AB463),"")</f>
        <v>6x1</v>
      </c>
      <c r="E463" s="17" t="str">
        <f>IFERROR(INDEX(Cadastro!$G$5:$G$167,$AB463),"")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$167,$AB463),"")="",IF($L463&gt;0,1,0),IF(IFERROR(INDEX(Cadastro!$F$5:$F$167,$AB463),"")&lt;=IFERROR(INDEX(Parâmetros!$B$39:$B$48,MATCH($E463,Parâmetros!$A$39:$A$48,0)),99),IFERROR(INDEX(Cadastro!$F$5:$F$167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$167,$AB463),"")="",0,IF(IFERROR(INDEX(Cadastro!$F$5:$F$167,$AB463),"")&gt;IFERROR(INDEX(Parâmetros!$B$39:$B$48,MATCH($E463,Parâmetros!$A$39:$A$48,0)),99),IFERROR(INDEX(Cadastro!$F$5:$F$167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registro"),IF(AND($AB463&lt;&gt;$AB462,IFERROR(INDEX(Cadastro!$F$5:$F$167,$AB463),"")=""),"Indeterminado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IFERROR(MATCH($A463&amp;"|"&amp;TEXT(_xlfn.MAXIFS(Cadastro!$E$5:$E$167,Cadastro!$A$5:$A$167,$A463,Cadastro!$E$5:$E$167,"&lt;="&amp;$F463),"yyyymmdd"),Cadastro!$I$5:$I$167,0),"")</f>
        <v>130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IFERROR(INDEX(Cadastro!$C$5:$C$167,$AB464),"NÃO INFORMADO")</f>
        <v>ENGMAN</v>
      </c>
      <c r="D464" s="17" t="str">
        <f>IFERROR(INDEX(Cadastro!$D$5:$D$167,$AB464),"")</f>
        <v>6x1</v>
      </c>
      <c r="E464" s="17" t="str">
        <f>IFERROR(INDEX(Cadastro!$G$5:$G$167,$AB464),"")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$167,$AB464),"")="",IF($L464&gt;0,1,0),IF(IFERROR(INDEX(Cadastro!$F$5:$F$167,$AB464),"")&lt;=IFERROR(INDEX(Parâmetros!$B$39:$B$48,MATCH($E464,Parâmetros!$A$39:$A$48,0)),99),IFERROR(INDEX(Cadastro!$F$5:$F$167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$167,$AB464),"")="",0,IF(IFERROR(INDEX(Cadastro!$F$5:$F$167,$AB464),"")&gt;IFERROR(INDEX(Parâmetros!$B$39:$B$48,MATCH($E464,Parâmetros!$A$39:$A$48,0)),99),IFERROR(INDEX(Cadastro!$F$5:$F$167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registro"),IF(AND($AB464&lt;&gt;$AB463,IFERROR(INDEX(Cadastro!$F$5:$F$167,$AB464),"")=""),"Indeterminado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IFERROR(MATCH($A464&amp;"|"&amp;TEXT(_xlfn.MAXIFS(Cadastro!$E$5:$E$167,Cadastro!$A$5:$A$167,$A464,Cadastro!$E$5:$E$167,"&lt;="&amp;$F464),"yyyymmdd"),Cadastro!$I$5:$I$167,0),"")</f>
        <v>130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IFERROR(INDEX(Cadastro!$C$5:$C$167,$AB465),"NÃO INFORMADO")</f>
        <v>ENGMAN</v>
      </c>
      <c r="D465" s="17" t="str">
        <f>IFERROR(INDEX(Cadastro!$D$5:$D$167,$AB465),"")</f>
        <v>6x1</v>
      </c>
      <c r="E465" s="17" t="str">
        <f>IFERROR(INDEX(Cadastro!$G$5:$G$167,$AB465),"")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$167,$AB465),"")="",IF($L465&gt;0,1,0),IF(IFERROR(INDEX(Cadastro!$F$5:$F$167,$AB465),"")&lt;=IFERROR(INDEX(Parâmetros!$B$39:$B$48,MATCH($E465,Parâmetros!$A$39:$A$48,0)),99),IFERROR(INDEX(Cadastro!$F$5:$F$167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$167,$AB465),"")="",0,IF(IFERROR(INDEX(Cadastro!$F$5:$F$167,$AB465),"")&gt;IFERROR(INDEX(Parâmetros!$B$39:$B$48,MATCH($E465,Parâmetros!$A$39:$A$48,0)),99),IFERROR(INDEX(Cadastro!$F$5:$F$167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registro"),IF(AND($AB465&lt;&gt;$AB464,IFERROR(INDEX(Cadastro!$F$5:$F$167,$AB465),"")=""),"Indeterminado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IFERROR(MATCH($A465&amp;"|"&amp;TEXT(_xlfn.MAXIFS(Cadastro!$E$5:$E$167,Cadastro!$A$5:$A$167,$A465,Cadastro!$E$5:$E$167,"&lt;="&amp;$F465),"yyyymmdd"),Cadastro!$I$5:$I$167,0),"")</f>
        <v>130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IFERROR(INDEX(Cadastro!$C$5:$C$167,$AB466),"NÃO INFORMADO")</f>
        <v>ENGMAN</v>
      </c>
      <c r="D466" s="17" t="str">
        <f>IFERROR(INDEX(Cadastro!$D$5:$D$167,$AB466),"")</f>
        <v>6x1</v>
      </c>
      <c r="E466" s="17" t="str">
        <f>IFERROR(INDEX(Cadastro!$G$5:$G$167,$AB466),"")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$167,$AB466),"")="",IF($L466&gt;0,1,0),IF(IFERROR(INDEX(Cadastro!$F$5:$F$167,$AB466),"")&lt;=IFERROR(INDEX(Parâmetros!$B$39:$B$48,MATCH($E466,Parâmetros!$A$39:$A$48,0)),99),IFERROR(INDEX(Cadastro!$F$5:$F$167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$167,$AB466),"")="",0,IF(IFERROR(INDEX(Cadastro!$F$5:$F$167,$AB466),"")&gt;IFERROR(INDEX(Parâmetros!$B$39:$B$48,MATCH($E466,Parâmetros!$A$39:$A$48,0)),99),IFERROR(INDEX(Cadastro!$F$5:$F$167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registro"),IF(AND($AB466&lt;&gt;$AB465,IFERROR(INDEX(Cadastro!$F$5:$F$167,$AB466),"")=""),"Indeterminado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IFERROR(MATCH($A466&amp;"|"&amp;TEXT(_xlfn.MAXIFS(Cadastro!$E$5:$E$167,Cadastro!$A$5:$A$167,$A466,Cadastro!$E$5:$E$167,"&lt;="&amp;$F466),"yyyymmdd"),Cadastro!$I$5:$I$167,0),"")</f>
        <v>130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IFERROR(INDEX(Cadastro!$C$5:$C$167,$AB467),"NÃO INFORMADO")</f>
        <v>ENGMAN</v>
      </c>
      <c r="D467" s="17" t="str">
        <f>IFERROR(INDEX(Cadastro!$D$5:$D$167,$AB467),"")</f>
        <v>6x1</v>
      </c>
      <c r="E467" s="17" t="str">
        <f>IFERROR(INDEX(Cadastro!$G$5:$G$167,$AB467),"")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$167,$AB467),"")="",IF($L467&gt;0,1,0),IF(IFERROR(INDEX(Cadastro!$F$5:$F$167,$AB467),"")&lt;=IFERROR(INDEX(Parâmetros!$B$39:$B$48,MATCH($E467,Parâmetros!$A$39:$A$48,0)),99),IFERROR(INDEX(Cadastro!$F$5:$F$167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$167,$AB467),"")="",0,IF(IFERROR(INDEX(Cadastro!$F$5:$F$167,$AB467),"")&gt;IFERROR(INDEX(Parâmetros!$B$39:$B$48,MATCH($E467,Parâmetros!$A$39:$A$48,0)),99),IFERROR(INDEX(Cadastro!$F$5:$F$167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registro"),IF(AND($AB467&lt;&gt;$AB466,IFERROR(INDEX(Cadastro!$F$5:$F$167,$AB467),"")=""),"Indeterminado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IFERROR(MATCH($A467&amp;"|"&amp;TEXT(_xlfn.MAXIFS(Cadastro!$E$5:$E$167,Cadastro!$A$5:$A$167,$A467,Cadastro!$E$5:$E$167,"&lt;="&amp;$F467),"yyyymmdd"),Cadastro!$I$5:$I$167,0),"")</f>
        <v>130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IFERROR(INDEX(Cadastro!$C$5:$C$167,$AB468),"NÃO INFORMADO")</f>
        <v>ENGMAN</v>
      </c>
      <c r="D468" s="17" t="str">
        <f>IFERROR(INDEX(Cadastro!$D$5:$D$167,$AB468),"")</f>
        <v>6x1</v>
      </c>
      <c r="E468" s="17" t="str">
        <f>IFERROR(INDEX(Cadastro!$G$5:$G$167,$AB468),"")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$167,$AB468),"")="",IF($L468&gt;0,1,0),IF(IFERROR(INDEX(Cadastro!$F$5:$F$167,$AB468),"")&lt;=IFERROR(INDEX(Parâmetros!$B$39:$B$48,MATCH($E468,Parâmetros!$A$39:$A$48,0)),99),IFERROR(INDEX(Cadastro!$F$5:$F$167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$167,$AB468),"")="",0,IF(IFERROR(INDEX(Cadastro!$F$5:$F$167,$AB468),"")&gt;IFERROR(INDEX(Parâmetros!$B$39:$B$48,MATCH($E468,Parâmetros!$A$39:$A$48,0)),99),IFERROR(INDEX(Cadastro!$F$5:$F$167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registro"),IF(AND($AB468&lt;&gt;$AB467,IFERROR(INDEX(Cadastro!$F$5:$F$167,$AB468),"")=""),"Indeterminado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IFERROR(MATCH($A468&amp;"|"&amp;TEXT(_xlfn.MAXIFS(Cadastro!$E$5:$E$167,Cadastro!$A$5:$A$167,$A468,Cadastro!$E$5:$E$167,"&lt;="&amp;$F468),"yyyymmdd"),Cadastro!$I$5:$I$167,0),"")</f>
        <v>130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IFERROR(INDEX(Cadastro!$C$5:$C$167,$AB469),"NÃO INFORMADO")</f>
        <v>ENGMAN</v>
      </c>
      <c r="D469" s="17" t="str">
        <f>IFERROR(INDEX(Cadastro!$D$5:$D$167,$AB469),"")</f>
        <v>6x1</v>
      </c>
      <c r="E469" s="17" t="str">
        <f>IFERROR(INDEX(Cadastro!$G$5:$G$167,$AB469),"")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$167,$AB469),"")="",IF($L469&gt;0,1,0),IF(IFERROR(INDEX(Cadastro!$F$5:$F$167,$AB469),"")&lt;=IFERROR(INDEX(Parâmetros!$B$39:$B$48,MATCH($E469,Parâmetros!$A$39:$A$48,0)),99),IFERROR(INDEX(Cadastro!$F$5:$F$167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$167,$AB469),"")="",0,IF(IFERROR(INDEX(Cadastro!$F$5:$F$167,$AB469),"")&gt;IFERROR(INDEX(Parâmetros!$B$39:$B$48,MATCH($E469,Parâmetros!$A$39:$A$48,0)),99),IFERROR(INDEX(Cadastro!$F$5:$F$167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registro"),IF(AND($AB469&lt;&gt;$AB468,IFERROR(INDEX(Cadastro!$F$5:$F$167,$AB469),"")=""),"Indeterminado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IFERROR(MATCH($A469&amp;"|"&amp;TEXT(_xlfn.MAXIFS(Cadastro!$E$5:$E$167,Cadastro!$A$5:$A$167,$A469,Cadastro!$E$5:$E$167,"&lt;="&amp;$F469),"yyyymmdd"),Cadastro!$I$5:$I$167,0),"")</f>
        <v>130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IFERROR(INDEX(Cadastro!$C$5:$C$167,$AB470),"NÃO INFORMADO")</f>
        <v>ENGMAN</v>
      </c>
      <c r="D470" s="17" t="str">
        <f>IFERROR(INDEX(Cadastro!$D$5:$D$167,$AB470),"")</f>
        <v>6x1</v>
      </c>
      <c r="E470" s="17" t="str">
        <f>IFERROR(INDEX(Cadastro!$G$5:$G$167,$AB470),"")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$167,$AB470),"")="",IF($L470&gt;0,1,0),IF(IFERROR(INDEX(Cadastro!$F$5:$F$167,$AB470),"")&lt;=IFERROR(INDEX(Parâmetros!$B$39:$B$48,MATCH($E470,Parâmetros!$A$39:$A$48,0)),99),IFERROR(INDEX(Cadastro!$F$5:$F$167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$167,$AB470),"")="",0,IF(IFERROR(INDEX(Cadastro!$F$5:$F$167,$AB470),"")&gt;IFERROR(INDEX(Parâmetros!$B$39:$B$48,MATCH($E470,Parâmetros!$A$39:$A$48,0)),99),IFERROR(INDEX(Cadastro!$F$5:$F$167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registro"),IF(AND($AB470&lt;&gt;$AB469,IFERROR(INDEX(Cadastro!$F$5:$F$167,$AB470),"")=""),"Indeterminado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IFERROR(MATCH($A470&amp;"|"&amp;TEXT(_xlfn.MAXIFS(Cadastro!$E$5:$E$167,Cadastro!$A$5:$A$167,$A470,Cadastro!$E$5:$E$167,"&lt;="&amp;$F470),"yyyymmdd"),Cadastro!$I$5:$I$167,0),"")</f>
        <v>130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IFERROR(INDEX(Cadastro!$C$5:$C$167,$AB471),"NÃO INFORMADO")</f>
        <v>ENGMAN</v>
      </c>
      <c r="D471" s="17" t="str">
        <f>IFERROR(INDEX(Cadastro!$D$5:$D$167,$AB471),"")</f>
        <v>6x1</v>
      </c>
      <c r="E471" s="17" t="str">
        <f>IFERROR(INDEX(Cadastro!$G$5:$G$167,$AB471),"")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$167,$AB471),"")="",IF($L471&gt;0,1,0),IF(IFERROR(INDEX(Cadastro!$F$5:$F$167,$AB471),"")&lt;=IFERROR(INDEX(Parâmetros!$B$39:$B$48,MATCH($E471,Parâmetros!$A$39:$A$48,0)),99),IFERROR(INDEX(Cadastro!$F$5:$F$167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$167,$AB471),"")="",0,IF(IFERROR(INDEX(Cadastro!$F$5:$F$167,$AB471),"")&gt;IFERROR(INDEX(Parâmetros!$B$39:$B$48,MATCH($E471,Parâmetros!$A$39:$A$48,0)),99),IFERROR(INDEX(Cadastro!$F$5:$F$167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registro"),IF(AND($AB471&lt;&gt;$AB470,IFERROR(INDEX(Cadastro!$F$5:$F$167,$AB471),"")=""),"Indeterminado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IFERROR(MATCH($A471&amp;"|"&amp;TEXT(_xlfn.MAXIFS(Cadastro!$E$5:$E$167,Cadastro!$A$5:$A$167,$A471,Cadastro!$E$5:$E$167,"&lt;="&amp;$F471),"yyyymmdd"),Cadastro!$I$5:$I$167,0),"")</f>
        <v>130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IFERROR(INDEX(Cadastro!$C$5:$C$167,$AB472),"NÃO INFORMADO")</f>
        <v>ENGMAN</v>
      </c>
      <c r="D472" s="17" t="str">
        <f>IFERROR(INDEX(Cadastro!$D$5:$D$167,$AB472),"")</f>
        <v>6x1</v>
      </c>
      <c r="E472" s="17" t="str">
        <f>IFERROR(INDEX(Cadastro!$G$5:$G$167,$AB472),"")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$167,$AB472),"")="",IF($L472&gt;0,1,0),IF(IFERROR(INDEX(Cadastro!$F$5:$F$167,$AB472),"")&lt;=IFERROR(INDEX(Parâmetros!$B$39:$B$48,MATCH($E472,Parâmetros!$A$39:$A$48,0)),99),IFERROR(INDEX(Cadastro!$F$5:$F$167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$167,$AB472),"")="",0,IF(IFERROR(INDEX(Cadastro!$F$5:$F$167,$AB472),"")&gt;IFERROR(INDEX(Parâmetros!$B$39:$B$48,MATCH($E472,Parâmetros!$A$39:$A$48,0)),99),IFERROR(INDEX(Cadastro!$F$5:$F$167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registro"),IF(AND($AB472&lt;&gt;$AB471,IFERROR(INDEX(Cadastro!$F$5:$F$167,$AB472),"")=""),"Indeterminado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IFERROR(MATCH($A472&amp;"|"&amp;TEXT(_xlfn.MAXIFS(Cadastro!$E$5:$E$167,Cadastro!$A$5:$A$167,$A472,Cadastro!$E$5:$E$167,"&lt;="&amp;$F472),"yyyymmdd"),Cadastro!$I$5:$I$167,0),"")</f>
        <v>130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IFERROR(INDEX(Cadastro!$C$5:$C$167,$AB473),"NÃO INFORMADO")</f>
        <v>ENGMAN</v>
      </c>
      <c r="D473" s="17" t="str">
        <f>IFERROR(INDEX(Cadastro!$D$5:$D$167,$AB473),"")</f>
        <v>6x1</v>
      </c>
      <c r="E473" s="17" t="str">
        <f>IFERROR(INDEX(Cadastro!$G$5:$G$167,$AB473),"")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$167,$AB473),"")="",IF($L473&gt;0,1,0),IF(IFERROR(INDEX(Cadastro!$F$5:$F$167,$AB473),"")&lt;=IFERROR(INDEX(Parâmetros!$B$39:$B$48,MATCH($E473,Parâmetros!$A$39:$A$48,0)),99),IFERROR(INDEX(Cadastro!$F$5:$F$167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$167,$AB473),"")="",0,IF(IFERROR(INDEX(Cadastro!$F$5:$F$167,$AB473),"")&gt;IFERROR(INDEX(Parâmetros!$B$39:$B$48,MATCH($E473,Parâmetros!$A$39:$A$48,0)),99),IFERROR(INDEX(Cadastro!$F$5:$F$167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registro"),IF(AND($AB473&lt;&gt;$AB472,IFERROR(INDEX(Cadastro!$F$5:$F$167,$AB473),"")=""),"Indeterminado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IFERROR(MATCH($A473&amp;"|"&amp;TEXT(_xlfn.MAXIFS(Cadastro!$E$5:$E$167,Cadastro!$A$5:$A$167,$A473,Cadastro!$E$5:$E$167,"&lt;="&amp;$F473),"yyyymmdd"),Cadastro!$I$5:$I$167,0),"")</f>
        <v>130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IFERROR(INDEX(Cadastro!$C$5:$C$167,$AB474),"NÃO INFORMADO")</f>
        <v>ENGMAN</v>
      </c>
      <c r="D474" s="17" t="str">
        <f>IFERROR(INDEX(Cadastro!$D$5:$D$167,$AB474),"")</f>
        <v>6x1</v>
      </c>
      <c r="E474" s="17" t="str">
        <f>IFERROR(INDEX(Cadastro!$G$5:$G$167,$AB474),"")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$167,$AB474),"")="",IF($L474&gt;0,1,0),IF(IFERROR(INDEX(Cadastro!$F$5:$F$167,$AB474),"")&lt;=IFERROR(INDEX(Parâmetros!$B$39:$B$48,MATCH($E474,Parâmetros!$A$39:$A$48,0)),99),IFERROR(INDEX(Cadastro!$F$5:$F$167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$167,$AB474),"")="",0,IF(IFERROR(INDEX(Cadastro!$F$5:$F$167,$AB474),"")&gt;IFERROR(INDEX(Parâmetros!$B$39:$B$48,MATCH($E474,Parâmetros!$A$39:$A$48,0)),99),IFERROR(INDEX(Cadastro!$F$5:$F$167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registro"),IF(AND($AB474&lt;&gt;$AB473,IFERROR(INDEX(Cadastro!$F$5:$F$167,$AB474),"")=""),"Indeterminado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IFERROR(MATCH($A474&amp;"|"&amp;TEXT(_xlfn.MAXIFS(Cadastro!$E$5:$E$167,Cadastro!$A$5:$A$167,$A474,Cadastro!$E$5:$E$167,"&lt;="&amp;$F474),"yyyymmdd"),Cadastro!$I$5:$I$167,0),"")</f>
        <v>130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IFERROR(INDEX(Cadastro!$C$5:$C$167,$AB475),"NÃO INFORMADO")</f>
        <v>ENGMAN</v>
      </c>
      <c r="D475" s="17" t="str">
        <f>IFERROR(INDEX(Cadastro!$D$5:$D$167,$AB475),"")</f>
        <v>6x1</v>
      </c>
      <c r="E475" s="17" t="str">
        <f>IFERROR(INDEX(Cadastro!$G$5:$G$167,$AB475),"")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$167,$AB475),"")="",IF($L475&gt;0,1,0),IF(IFERROR(INDEX(Cadastro!$F$5:$F$167,$AB475),"")&lt;=IFERROR(INDEX(Parâmetros!$B$39:$B$48,MATCH($E475,Parâmetros!$A$39:$A$48,0)),99),IFERROR(INDEX(Cadastro!$F$5:$F$167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$167,$AB475),"")="",0,IF(IFERROR(INDEX(Cadastro!$F$5:$F$167,$AB475),"")&gt;IFERROR(INDEX(Parâmetros!$B$39:$B$48,MATCH($E475,Parâmetros!$A$39:$A$48,0)),99),IFERROR(INDEX(Cadastro!$F$5:$F$167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registro"),IF(AND($AB475&lt;&gt;$AB474,IFERROR(INDEX(Cadastro!$F$5:$F$167,$AB475),"")=""),"Indeterminado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IFERROR(MATCH($A475&amp;"|"&amp;TEXT(_xlfn.MAXIFS(Cadastro!$E$5:$E$167,Cadastro!$A$5:$A$167,$A475,Cadastro!$E$5:$E$167,"&lt;="&amp;$F475),"yyyymmdd"),Cadastro!$I$5:$I$167,0),"")</f>
        <v>130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IFERROR(INDEX(Cadastro!$C$5:$C$167,$AB476),"NÃO INFORMADO")</f>
        <v>ENGMAN</v>
      </c>
      <c r="D476" s="17" t="str">
        <f>IFERROR(INDEX(Cadastro!$D$5:$D$167,$AB476),"")</f>
        <v>6x1</v>
      </c>
      <c r="E476" s="17" t="str">
        <f>IFERROR(INDEX(Cadastro!$G$5:$G$167,$AB476),"")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$167,$AB476),"")="",IF($L476&gt;0,1,0),IF(IFERROR(INDEX(Cadastro!$F$5:$F$167,$AB476),"")&lt;=IFERROR(INDEX(Parâmetros!$B$39:$B$48,MATCH($E476,Parâmetros!$A$39:$A$48,0)),99),IFERROR(INDEX(Cadastro!$F$5:$F$167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$167,$AB476),"")="",0,IF(IFERROR(INDEX(Cadastro!$F$5:$F$167,$AB476),"")&gt;IFERROR(INDEX(Parâmetros!$B$39:$B$48,MATCH($E476,Parâmetros!$A$39:$A$48,0)),99),IFERROR(INDEX(Cadastro!$F$5:$F$167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registro"),IF(AND($AB476&lt;&gt;$AB475,IFERROR(INDEX(Cadastro!$F$5:$F$167,$AB476),"")=""),"Indeterminado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IFERROR(MATCH($A476&amp;"|"&amp;TEXT(_xlfn.MAXIFS(Cadastro!$E$5:$E$167,Cadastro!$A$5:$A$167,$A476,Cadastro!$E$5:$E$167,"&lt;="&amp;$F476),"yyyymmdd"),Cadastro!$I$5:$I$167,0),"")</f>
        <v>130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IFERROR(INDEX(Cadastro!$C$5:$C$167,$AB477),"NÃO INFORMADO")</f>
        <v>ENGMAN</v>
      </c>
      <c r="D477" s="17" t="str">
        <f>IFERROR(INDEX(Cadastro!$D$5:$D$167,$AB477),"")</f>
        <v>6x1</v>
      </c>
      <c r="E477" s="17" t="str">
        <f>IFERROR(INDEX(Cadastro!$G$5:$G$167,$AB477),"")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$167,$AB477),"")="",IF($L477&gt;0,1,0),IF(IFERROR(INDEX(Cadastro!$F$5:$F$167,$AB477),"")&lt;=IFERROR(INDEX(Parâmetros!$B$39:$B$48,MATCH($E477,Parâmetros!$A$39:$A$48,0)),99),IFERROR(INDEX(Cadastro!$F$5:$F$167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$167,$AB477),"")="",0,IF(IFERROR(INDEX(Cadastro!$F$5:$F$167,$AB477),"")&gt;IFERROR(INDEX(Parâmetros!$B$39:$B$48,MATCH($E477,Parâmetros!$A$39:$A$48,0)),99),IFERROR(INDEX(Cadastro!$F$5:$F$167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registro"),IF(AND($AB477&lt;&gt;$AB476,IFERROR(INDEX(Cadastro!$F$5:$F$167,$AB477),"")=""),"Indeterminado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IFERROR(MATCH($A477&amp;"|"&amp;TEXT(_xlfn.MAXIFS(Cadastro!$E$5:$E$167,Cadastro!$A$5:$A$167,$A477,Cadastro!$E$5:$E$167,"&lt;="&amp;$F477),"yyyymmdd"),Cadastro!$I$5:$I$167,0),"")</f>
        <v>130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IFERROR(INDEX(Cadastro!$C$5:$C$167,$AB478),"NÃO INFORMADO")</f>
        <v>CAL</v>
      </c>
      <c r="D478" s="17" t="str">
        <f>IFERROR(INDEX(Cadastro!$D$5:$D$167,$AB478),"")</f>
        <v>6x1</v>
      </c>
      <c r="E478" s="17" t="str">
        <f>IFERROR(INDEX(Cadastro!$G$5:$G$167,$AB478),"")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$167,$AB478),"")="",IF($L478&gt;0,1,0),IF(IFERROR(INDEX(Cadastro!$F$5:$F$167,$AB478),"")&lt;=IFERROR(INDEX(Parâmetros!$B$39:$B$48,MATCH($E478,Parâmetros!$A$39:$A$48,0)),99),IFERROR(INDEX(Cadastro!$F$5:$F$167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$167,$AB478),"")="",0,IF(IFERROR(INDEX(Cadastro!$F$5:$F$167,$AB478),"")&gt;IFERROR(INDEX(Parâmetros!$B$39:$B$48,MATCH($E478,Parâmetros!$A$39:$A$48,0)),99),IFERROR(INDEX(Cadastro!$F$5:$F$167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registro"),IF(AND($AB478&lt;&gt;$AB477,IFERROR(INDEX(Cadastro!$F$5:$F$167,$AB478),"")=""),"Indeterminado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IFERROR(MATCH($A478&amp;"|"&amp;TEXT(_xlfn.MAXIFS(Cadastro!$E$5:$E$167,Cadastro!$A$5:$A$167,$A478,Cadastro!$E$5:$E$167,"&lt;="&amp;$F478),"yyyymmdd"),Cadastro!$I$5:$I$167,0),"")</f>
        <v>44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IFERROR(INDEX(Cadastro!$C$5:$C$167,$AB479),"NÃO INFORMADO")</f>
        <v>CAL</v>
      </c>
      <c r="D479" s="17" t="str">
        <f>IFERROR(INDEX(Cadastro!$D$5:$D$167,$AB479),"")</f>
        <v>6x1</v>
      </c>
      <c r="E479" s="17" t="str">
        <f>IFERROR(INDEX(Cadastro!$G$5:$G$167,$AB479),"")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$167,$AB479),"")="",IF($L479&gt;0,1,0),IF(IFERROR(INDEX(Cadastro!$F$5:$F$167,$AB479),"")&lt;=IFERROR(INDEX(Parâmetros!$B$39:$B$48,MATCH($E479,Parâmetros!$A$39:$A$48,0)),99),IFERROR(INDEX(Cadastro!$F$5:$F$167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$167,$AB479),"")="",0,IF(IFERROR(INDEX(Cadastro!$F$5:$F$167,$AB479),"")&gt;IFERROR(INDEX(Parâmetros!$B$39:$B$48,MATCH($E479,Parâmetros!$A$39:$A$48,0)),99),IFERROR(INDEX(Cadastro!$F$5:$F$167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registro"),IF(AND($AB479&lt;&gt;$AB478,IFERROR(INDEX(Cadastro!$F$5:$F$167,$AB479),"")=""),"Indeterminado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IFERROR(MATCH($A479&amp;"|"&amp;TEXT(_xlfn.MAXIFS(Cadastro!$E$5:$E$167,Cadastro!$A$5:$A$167,$A479,Cadastro!$E$5:$E$167,"&lt;="&amp;$F479),"yyyymmdd"),Cadastro!$I$5:$I$167,0),"")</f>
        <v>44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IFERROR(INDEX(Cadastro!$C$5:$C$167,$AB480),"NÃO INFORMADO")</f>
        <v>CAL</v>
      </c>
      <c r="D480" s="17" t="str">
        <f>IFERROR(INDEX(Cadastro!$D$5:$D$167,$AB480),"")</f>
        <v>6x1</v>
      </c>
      <c r="E480" s="17" t="str">
        <f>IFERROR(INDEX(Cadastro!$G$5:$G$167,$AB480),"")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$167,$AB480),"")="",IF($L480&gt;0,1,0),IF(IFERROR(INDEX(Cadastro!$F$5:$F$167,$AB480),"")&lt;=IFERROR(INDEX(Parâmetros!$B$39:$B$48,MATCH($E480,Parâmetros!$A$39:$A$48,0)),99),IFERROR(INDEX(Cadastro!$F$5:$F$167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$167,$AB480),"")="",0,IF(IFERROR(INDEX(Cadastro!$F$5:$F$167,$AB480),"")&gt;IFERROR(INDEX(Parâmetros!$B$39:$B$48,MATCH($E480,Parâmetros!$A$39:$A$48,0)),99),IFERROR(INDEX(Cadastro!$F$5:$F$167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registro"),IF(AND($AB480&lt;&gt;$AB479,IFERROR(INDEX(Cadastro!$F$5:$F$167,$AB480),"")=""),"Indeterminado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IFERROR(MATCH($A480&amp;"|"&amp;TEXT(_xlfn.MAXIFS(Cadastro!$E$5:$E$167,Cadastro!$A$5:$A$167,$A480,Cadastro!$E$5:$E$167,"&lt;="&amp;$F480),"yyyymmdd"),Cadastro!$I$5:$I$167,0),"")</f>
        <v>44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IFERROR(INDEX(Cadastro!$C$5:$C$167,$AB481),"NÃO INFORMADO")</f>
        <v>CAL</v>
      </c>
      <c r="D481" s="17" t="str">
        <f>IFERROR(INDEX(Cadastro!$D$5:$D$167,$AB481),"")</f>
        <v>6x1</v>
      </c>
      <c r="E481" s="17" t="str">
        <f>IFERROR(INDEX(Cadastro!$G$5:$G$167,$AB481),"")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$167,$AB481),"")="",IF($L481&gt;0,1,0),IF(IFERROR(INDEX(Cadastro!$F$5:$F$167,$AB481),"")&lt;=IFERROR(INDEX(Parâmetros!$B$39:$B$48,MATCH($E481,Parâmetros!$A$39:$A$48,0)),99),IFERROR(INDEX(Cadastro!$F$5:$F$167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$167,$AB481),"")="",0,IF(IFERROR(INDEX(Cadastro!$F$5:$F$167,$AB481),"")&gt;IFERROR(INDEX(Parâmetros!$B$39:$B$48,MATCH($E481,Parâmetros!$A$39:$A$48,0)),99),IFERROR(INDEX(Cadastro!$F$5:$F$167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registro"),IF(AND($AB481&lt;&gt;$AB480,IFERROR(INDEX(Cadastro!$F$5:$F$167,$AB481),"")=""),"Indeterminado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IFERROR(MATCH($A481&amp;"|"&amp;TEXT(_xlfn.MAXIFS(Cadastro!$E$5:$E$167,Cadastro!$A$5:$A$167,$A481,Cadastro!$E$5:$E$167,"&lt;="&amp;$F481),"yyyymmdd"),Cadastro!$I$5:$I$167,0),"")</f>
        <v>44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IFERROR(INDEX(Cadastro!$C$5:$C$167,$AB482),"NÃO INFORMADO")</f>
        <v>CAL</v>
      </c>
      <c r="D482" s="17" t="str">
        <f>IFERROR(INDEX(Cadastro!$D$5:$D$167,$AB482),"")</f>
        <v>6x1</v>
      </c>
      <c r="E482" s="17" t="str">
        <f>IFERROR(INDEX(Cadastro!$G$5:$G$167,$AB482),"")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$167,$AB482),"")="",IF($L482&gt;0,1,0),IF(IFERROR(INDEX(Cadastro!$F$5:$F$167,$AB482),"")&lt;=IFERROR(INDEX(Parâmetros!$B$39:$B$48,MATCH($E482,Parâmetros!$A$39:$A$48,0)),99),IFERROR(INDEX(Cadastro!$F$5:$F$167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$167,$AB482),"")="",0,IF(IFERROR(INDEX(Cadastro!$F$5:$F$167,$AB482),"")&gt;IFERROR(INDEX(Parâmetros!$B$39:$B$48,MATCH($E482,Parâmetros!$A$39:$A$48,0)),99),IFERROR(INDEX(Cadastro!$F$5:$F$167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registro"),IF(AND($AB482&lt;&gt;$AB481,IFERROR(INDEX(Cadastro!$F$5:$F$167,$AB482),"")=""),"Indeterminado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IFERROR(MATCH($A482&amp;"|"&amp;TEXT(_xlfn.MAXIFS(Cadastro!$E$5:$E$167,Cadastro!$A$5:$A$167,$A482,Cadastro!$E$5:$E$167,"&lt;="&amp;$F482),"yyyymmdd"),Cadastro!$I$5:$I$167,0),"")</f>
        <v>44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IFERROR(INDEX(Cadastro!$C$5:$C$167,$AB483),"NÃO INFORMADO")</f>
        <v>CAL</v>
      </c>
      <c r="D483" s="17" t="str">
        <f>IFERROR(INDEX(Cadastro!$D$5:$D$167,$AB483),"")</f>
        <v>6x1</v>
      </c>
      <c r="E483" s="17" t="str">
        <f>IFERROR(INDEX(Cadastro!$G$5:$G$167,$AB483),"")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$167,$AB483),"")="",IF($L483&gt;0,1,0),IF(IFERROR(INDEX(Cadastro!$F$5:$F$167,$AB483),"")&lt;=IFERROR(INDEX(Parâmetros!$B$39:$B$48,MATCH($E483,Parâmetros!$A$39:$A$48,0)),99),IFERROR(INDEX(Cadastro!$F$5:$F$167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$167,$AB483),"")="",0,IF(IFERROR(INDEX(Cadastro!$F$5:$F$167,$AB483),"")&gt;IFERROR(INDEX(Parâmetros!$B$39:$B$48,MATCH($E483,Parâmetros!$A$39:$A$48,0)),99),IFERROR(INDEX(Cadastro!$F$5:$F$167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registro"),IF(AND($AB483&lt;&gt;$AB482,IFERROR(INDEX(Cadastro!$F$5:$F$167,$AB483),"")=""),"Indeterminado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IFERROR(MATCH($A483&amp;"|"&amp;TEXT(_xlfn.MAXIFS(Cadastro!$E$5:$E$167,Cadastro!$A$5:$A$167,$A483,Cadastro!$E$5:$E$167,"&lt;="&amp;$F483),"yyyymmdd"),Cadastro!$I$5:$I$167,0),"")</f>
        <v>44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IFERROR(INDEX(Cadastro!$C$5:$C$167,$AB484),"NÃO INFORMADO")</f>
        <v>CAL</v>
      </c>
      <c r="D484" s="17" t="str">
        <f>IFERROR(INDEX(Cadastro!$D$5:$D$167,$AB484),"")</f>
        <v>6x1</v>
      </c>
      <c r="E484" s="17" t="str">
        <f>IFERROR(INDEX(Cadastro!$G$5:$G$167,$AB484),"")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$167,$AB484),"")="",IF($L484&gt;0,1,0),IF(IFERROR(INDEX(Cadastro!$F$5:$F$167,$AB484),"")&lt;=IFERROR(INDEX(Parâmetros!$B$39:$B$48,MATCH($E484,Parâmetros!$A$39:$A$48,0)),99),IFERROR(INDEX(Cadastro!$F$5:$F$167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$167,$AB484),"")="",0,IF(IFERROR(INDEX(Cadastro!$F$5:$F$167,$AB484),"")&gt;IFERROR(INDEX(Parâmetros!$B$39:$B$48,MATCH($E484,Parâmetros!$A$39:$A$48,0)),99),IFERROR(INDEX(Cadastro!$F$5:$F$167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registro"),IF(AND($AB484&lt;&gt;$AB483,IFERROR(INDEX(Cadastro!$F$5:$F$167,$AB484),"")=""),"Indeterminado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IFERROR(MATCH($A484&amp;"|"&amp;TEXT(_xlfn.MAXIFS(Cadastro!$E$5:$E$167,Cadastro!$A$5:$A$167,$A484,Cadastro!$E$5:$E$167,"&lt;="&amp;$F484),"yyyymmdd"),Cadastro!$I$5:$I$167,0),"")</f>
        <v>44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IFERROR(INDEX(Cadastro!$C$5:$C$167,$AB485),"NÃO INFORMADO")</f>
        <v>CAL</v>
      </c>
      <c r="D485" s="17" t="str">
        <f>IFERROR(INDEX(Cadastro!$D$5:$D$167,$AB485),"")</f>
        <v>6x1</v>
      </c>
      <c r="E485" s="17" t="str">
        <f>IFERROR(INDEX(Cadastro!$G$5:$G$167,$AB485),"")</f>
        <v>6x1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7.27</v>
      </c>
      <c r="M485" s="30">
        <f>IFERROR(INDEX(Parâmetros!$E$6:$E$11,MATCH($K485,Parâmetros!$A$6:$A$11,0)),"")</f>
        <v>8.8000000000000007</v>
      </c>
      <c r="N485" s="33">
        <f t="shared" si="43"/>
        <v>0.82613636363636356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$167,$AB485),"")="",IF($L485&gt;0,1,0),IF(IFERROR(INDEX(Cadastro!$F$5:$F$167,$AB485),"")&lt;=IFERROR(INDEX(Parâmetros!$B$39:$B$48,MATCH($E485,Parâmetros!$A$39:$A$48,0)),99),IFERROR(INDEX(Cadastro!$F$5:$F$167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$167,$AB485),"")="",0,IF(IFERROR(INDEX(Cadastro!$F$5:$F$167,$AB485),"")&gt;IFERROR(INDEX(Parâmetros!$B$39:$B$48,MATCH($E485,Parâmetros!$A$39:$A$48,0)),99),IFERROR(INDEX(Cadastro!$F$5:$F$167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registro"),IF(AND($AB485&lt;&gt;$AB484,IFERROR(INDEX(Cadastro!$F$5:$F$167,$AB485),"")=""),"Indeterminado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IFERROR(MATCH($A485&amp;"|"&amp;TEXT(_xlfn.MAXIFS(Cadastro!$E$5:$E$167,Cadastro!$A$5:$A$167,$A485,Cadastro!$E$5:$E$167,"&lt;="&amp;$F485),"yyyymmdd"),Cadastro!$I$5:$I$167,0),"")</f>
        <v>44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IFERROR(INDEX(Cadastro!$C$5:$C$167,$AB486),"NÃO INFORMADO")</f>
        <v>CAL</v>
      </c>
      <c r="D486" s="17" t="str">
        <f>IFERROR(INDEX(Cadastro!$D$5:$D$167,$AB486),"")</f>
        <v>6x1</v>
      </c>
      <c r="E486" s="17" t="str">
        <f>IFERROR(INDEX(Cadastro!$G$5:$G$167,$AB486),"")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44"/>
        <v/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$167,$AB486),"")="",IF($L486&gt;0,1,0),IF(IFERROR(INDEX(Cadastro!$F$5:$F$167,$AB486),"")&lt;=IFERROR(INDEX(Parâmetros!$B$39:$B$48,MATCH($E486,Parâmetros!$A$39:$A$48,0)),99),IFERROR(INDEX(Cadastro!$F$5:$F$167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$167,$AB486),"")="",0,IF(IFERROR(INDEX(Cadastro!$F$5:$F$167,$AB486),"")&gt;IFERROR(INDEX(Parâmetros!$B$39:$B$48,MATCH($E486,Parâmetros!$A$39:$A$48,0)),99),IFERROR(INDEX(Cadastro!$F$5:$F$167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registro"),IF(AND($AB486&lt;&gt;$AB485,IFERROR(INDEX(Cadastro!$F$5:$F$167,$AB486),"")=""),"Indeterminado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IFERROR(MATCH($A486&amp;"|"&amp;TEXT(_xlfn.MAXIFS(Cadastro!$E$5:$E$167,Cadastro!$A$5:$A$167,$A486,Cadastro!$E$5:$E$167,"&lt;="&amp;$F486),"yyyymmdd"),Cadastro!$I$5:$I$167,0),"")</f>
        <v>44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IFERROR(INDEX(Cadastro!$C$5:$C$167,$AB487),"NÃO INFORMADO")</f>
        <v>CAL</v>
      </c>
      <c r="D487" s="17" t="str">
        <f>IFERROR(INDEX(Cadastro!$D$5:$D$167,$AB487),"")</f>
        <v>6x1</v>
      </c>
      <c r="E487" s="17" t="str">
        <f>IFERROR(INDEX(Cadastro!$G$5:$G$167,$AB487),"")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$167,$AB487),"")="",IF($L487&gt;0,1,0),IF(IFERROR(INDEX(Cadastro!$F$5:$F$167,$AB487),"")&lt;=IFERROR(INDEX(Parâmetros!$B$39:$B$48,MATCH($E487,Parâmetros!$A$39:$A$48,0)),99),IFERROR(INDEX(Cadastro!$F$5:$F$167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$167,$AB487),"")="",0,IF(IFERROR(INDEX(Cadastro!$F$5:$F$167,$AB487),"")&gt;IFERROR(INDEX(Parâmetros!$B$39:$B$48,MATCH($E487,Parâmetros!$A$39:$A$48,0)),99),IFERROR(INDEX(Cadastro!$F$5:$F$167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registro"),IF(AND($AB487&lt;&gt;$AB486,IFERROR(INDEX(Cadastro!$F$5:$F$167,$AB487),"")=""),"Indeterminado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IFERROR(MATCH($A487&amp;"|"&amp;TEXT(_xlfn.MAXIFS(Cadastro!$E$5:$E$167,Cadastro!$A$5:$A$167,$A487,Cadastro!$E$5:$E$167,"&lt;="&amp;$F487),"yyyymmdd"),Cadastro!$I$5:$I$167,0),"")</f>
        <v>44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IFERROR(INDEX(Cadastro!$C$5:$C$167,$AB488),"NÃO INFORMADO")</f>
        <v>CAL</v>
      </c>
      <c r="D488" s="17" t="str">
        <f>IFERROR(INDEX(Cadastro!$D$5:$D$167,$AB488),"")</f>
        <v>6x1</v>
      </c>
      <c r="E488" s="17" t="str">
        <f>IFERROR(INDEX(Cadastro!$G$5:$G$167,$AB488),"")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$167,$AB488),"")="",IF($L488&gt;0,1,0),IF(IFERROR(INDEX(Cadastro!$F$5:$F$167,$AB488),"")&lt;=IFERROR(INDEX(Parâmetros!$B$39:$B$48,MATCH($E488,Parâmetros!$A$39:$A$48,0)),99),IFERROR(INDEX(Cadastro!$F$5:$F$167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$167,$AB488),"")="",0,IF(IFERROR(INDEX(Cadastro!$F$5:$F$167,$AB488),"")&gt;IFERROR(INDEX(Parâmetros!$B$39:$B$48,MATCH($E488,Parâmetros!$A$39:$A$48,0)),99),IFERROR(INDEX(Cadastro!$F$5:$F$167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registro"),IF(AND($AB488&lt;&gt;$AB487,IFERROR(INDEX(Cadastro!$F$5:$F$167,$AB488),"")=""),"Indeterminado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IFERROR(MATCH($A488&amp;"|"&amp;TEXT(_xlfn.MAXIFS(Cadastro!$E$5:$E$167,Cadastro!$A$5:$A$167,$A488,Cadastro!$E$5:$E$167,"&lt;="&amp;$F488),"yyyymmdd"),Cadastro!$I$5:$I$167,0),"")</f>
        <v>44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IFERROR(INDEX(Cadastro!$C$5:$C$167,$AB489),"NÃO INFORMADO")</f>
        <v>CAL</v>
      </c>
      <c r="D489" s="17" t="str">
        <f>IFERROR(INDEX(Cadastro!$D$5:$D$167,$AB489),"")</f>
        <v>6x1</v>
      </c>
      <c r="E489" s="17" t="str">
        <f>IFERROR(INDEX(Cadastro!$G$5:$G$167,$AB489),"")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$167,$AB489),"")="",IF($L489&gt;0,1,0),IF(IFERROR(INDEX(Cadastro!$F$5:$F$167,$AB489),"")&lt;=IFERROR(INDEX(Parâmetros!$B$39:$B$48,MATCH($E489,Parâmetros!$A$39:$A$48,0)),99),IFERROR(INDEX(Cadastro!$F$5:$F$167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$167,$AB489),"")="",0,IF(IFERROR(INDEX(Cadastro!$F$5:$F$167,$AB489),"")&gt;IFERROR(INDEX(Parâmetros!$B$39:$B$48,MATCH($E489,Parâmetros!$A$39:$A$48,0)),99),IFERROR(INDEX(Cadastro!$F$5:$F$167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registro"),IF(AND($AB489&lt;&gt;$AB488,IFERROR(INDEX(Cadastro!$F$5:$F$167,$AB489),"")=""),"Indeterminado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IFERROR(MATCH($A489&amp;"|"&amp;TEXT(_xlfn.MAXIFS(Cadastro!$E$5:$E$167,Cadastro!$A$5:$A$167,$A489,Cadastro!$E$5:$E$167,"&lt;="&amp;$F489),"yyyymmdd"),Cadastro!$I$5:$I$167,0),"")</f>
        <v>44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IFERROR(INDEX(Cadastro!$C$5:$C$167,$AB490),"NÃO INFORMADO")</f>
        <v>CAL</v>
      </c>
      <c r="D490" s="17" t="str">
        <f>IFERROR(INDEX(Cadastro!$D$5:$D$167,$AB490),"")</f>
        <v>6x1</v>
      </c>
      <c r="E490" s="17" t="str">
        <f>IFERROR(INDEX(Cadastro!$G$5:$G$167,$AB490),"")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$167,$AB490),"")="",IF($L490&gt;0,1,0),IF(IFERROR(INDEX(Cadastro!$F$5:$F$167,$AB490),"")&lt;=IFERROR(INDEX(Parâmetros!$B$39:$B$48,MATCH($E490,Parâmetros!$A$39:$A$48,0)),99),IFERROR(INDEX(Cadastro!$F$5:$F$167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$167,$AB490),"")="",0,IF(IFERROR(INDEX(Cadastro!$F$5:$F$167,$AB490),"")&gt;IFERROR(INDEX(Parâmetros!$B$39:$B$48,MATCH($E490,Parâmetros!$A$39:$A$48,0)),99),IFERROR(INDEX(Cadastro!$F$5:$F$167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registro"),IF(AND($AB490&lt;&gt;$AB489,IFERROR(INDEX(Cadastro!$F$5:$F$167,$AB490),"")=""),"Indeterminado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IFERROR(MATCH($A490&amp;"|"&amp;TEXT(_xlfn.MAXIFS(Cadastro!$E$5:$E$167,Cadastro!$A$5:$A$167,$A490,Cadastro!$E$5:$E$167,"&lt;="&amp;$F490),"yyyymmdd"),Cadastro!$I$5:$I$167,0),"")</f>
        <v>44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IFERROR(INDEX(Cadastro!$C$5:$C$167,$AB491),"NÃO INFORMADO")</f>
        <v>CAL</v>
      </c>
      <c r="D491" s="17" t="str">
        <f>IFERROR(INDEX(Cadastro!$D$5:$D$167,$AB491),"")</f>
        <v>6x1</v>
      </c>
      <c r="E491" s="17" t="str">
        <f>IFERROR(INDEX(Cadastro!$G$5:$G$167,$AB491),"")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$167,$AB491),"")="",IF($L491&gt;0,1,0),IF(IFERROR(INDEX(Cadastro!$F$5:$F$167,$AB491),"")&lt;=IFERROR(INDEX(Parâmetros!$B$39:$B$48,MATCH($E491,Parâmetros!$A$39:$A$48,0)),99),IFERROR(INDEX(Cadastro!$F$5:$F$167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$167,$AB491),"")="",0,IF(IFERROR(INDEX(Cadastro!$F$5:$F$167,$AB491),"")&gt;IFERROR(INDEX(Parâmetros!$B$39:$B$48,MATCH($E491,Parâmetros!$A$39:$A$48,0)),99),IFERROR(INDEX(Cadastro!$F$5:$F$167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registro"),IF(AND($AB491&lt;&gt;$AB490,IFERROR(INDEX(Cadastro!$F$5:$F$167,$AB491),"")=""),"Indeterminado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IFERROR(MATCH($A491&amp;"|"&amp;TEXT(_xlfn.MAXIFS(Cadastro!$E$5:$E$167,Cadastro!$A$5:$A$167,$A491,Cadastro!$E$5:$E$167,"&lt;="&amp;$F491),"yyyymmdd"),Cadastro!$I$5:$I$167,0),"")</f>
        <v>44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IFERROR(INDEX(Cadastro!$C$5:$C$167,$AB492),"NÃO INFORMADO")</f>
        <v>CAL</v>
      </c>
      <c r="D492" s="17" t="str">
        <f>IFERROR(INDEX(Cadastro!$D$5:$D$167,$AB492),"")</f>
        <v>6x1</v>
      </c>
      <c r="E492" s="17" t="str">
        <f>IFERROR(INDEX(Cadastro!$G$5:$G$167,$AB492),"")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$167,$AB492),"")="",IF($L492&gt;0,1,0),IF(IFERROR(INDEX(Cadastro!$F$5:$F$167,$AB492),"")&lt;=IFERROR(INDEX(Parâmetros!$B$39:$B$48,MATCH($E492,Parâmetros!$A$39:$A$48,0)),99),IFERROR(INDEX(Cadastro!$F$5:$F$167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$167,$AB492),"")="",0,IF(IFERROR(INDEX(Cadastro!$F$5:$F$167,$AB492),"")&gt;IFERROR(INDEX(Parâmetros!$B$39:$B$48,MATCH($E492,Parâmetros!$A$39:$A$48,0)),99),IFERROR(INDEX(Cadastro!$F$5:$F$167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registro"),IF(AND($AB492&lt;&gt;$AB491,IFERROR(INDEX(Cadastro!$F$5:$F$167,$AB492),"")=""),"Indeterminado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IFERROR(MATCH($A492&amp;"|"&amp;TEXT(_xlfn.MAXIFS(Cadastro!$E$5:$E$167,Cadastro!$A$5:$A$167,$A492,Cadastro!$E$5:$E$167,"&lt;="&amp;$F492),"yyyymmdd"),Cadastro!$I$5:$I$167,0),"")</f>
        <v>44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IFERROR(INDEX(Cadastro!$C$5:$C$167,$AB493),"NÃO INFORMADO")</f>
        <v>CAL</v>
      </c>
      <c r="D493" s="17" t="str">
        <f>IFERROR(INDEX(Cadastro!$D$5:$D$167,$AB493),"")</f>
        <v>6x1</v>
      </c>
      <c r="E493" s="17" t="str">
        <f>IFERROR(INDEX(Cadastro!$G$5:$G$167,$AB493),"")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$167,$AB493),"")="",IF($L493&gt;0,1,0),IF(IFERROR(INDEX(Cadastro!$F$5:$F$167,$AB493),"")&lt;=IFERROR(INDEX(Parâmetros!$B$39:$B$48,MATCH($E493,Parâmetros!$A$39:$A$48,0)),99),IFERROR(INDEX(Cadastro!$F$5:$F$167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$167,$AB493),"")="",0,IF(IFERROR(INDEX(Cadastro!$F$5:$F$167,$AB493),"")&gt;IFERROR(INDEX(Parâmetros!$B$39:$B$48,MATCH($E493,Parâmetros!$A$39:$A$48,0)),99),IFERROR(INDEX(Cadastro!$F$5:$F$167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registro"),IF(AND($AB493&lt;&gt;$AB492,IFERROR(INDEX(Cadastro!$F$5:$F$167,$AB493),"")=""),"Indeterminado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IFERROR(MATCH($A493&amp;"|"&amp;TEXT(_xlfn.MAXIFS(Cadastro!$E$5:$E$167,Cadastro!$A$5:$A$167,$A493,Cadastro!$E$5:$E$167,"&lt;="&amp;$F493),"yyyymmdd"),Cadastro!$I$5:$I$167,0),"")</f>
        <v>44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IFERROR(INDEX(Cadastro!$C$5:$C$167,$AB494),"NÃO INFORMADO")</f>
        <v>CAL</v>
      </c>
      <c r="D494" s="17" t="str">
        <f>IFERROR(INDEX(Cadastro!$D$5:$D$167,$AB494),"")</f>
        <v>6x1</v>
      </c>
      <c r="E494" s="17" t="str">
        <f>IFERROR(INDEX(Cadastro!$G$5:$G$167,$AB494),"")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$167,$AB494),"")="",IF($L494&gt;0,1,0),IF(IFERROR(INDEX(Cadastro!$F$5:$F$167,$AB494),"")&lt;=IFERROR(INDEX(Parâmetros!$B$39:$B$48,MATCH($E494,Parâmetros!$A$39:$A$48,0)),99),IFERROR(INDEX(Cadastro!$F$5:$F$167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$167,$AB494),"")="",0,IF(IFERROR(INDEX(Cadastro!$F$5:$F$167,$AB494),"")&gt;IFERROR(INDEX(Parâmetros!$B$39:$B$48,MATCH($E494,Parâmetros!$A$39:$A$48,0)),99),IFERROR(INDEX(Cadastro!$F$5:$F$167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registro"),IF(AND($AB494&lt;&gt;$AB493,IFERROR(INDEX(Cadastro!$F$5:$F$167,$AB494),"")=""),"Indeterminado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IFERROR(MATCH($A494&amp;"|"&amp;TEXT(_xlfn.MAXIFS(Cadastro!$E$5:$E$167,Cadastro!$A$5:$A$167,$A494,Cadastro!$E$5:$E$167,"&lt;="&amp;$F494),"yyyymmdd"),Cadastro!$I$5:$I$167,0),"")</f>
        <v>44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IFERROR(INDEX(Cadastro!$C$5:$C$167,$AB495),"NÃO INFORMADO")</f>
        <v>CAL</v>
      </c>
      <c r="D495" s="17" t="str">
        <f>IFERROR(INDEX(Cadastro!$D$5:$D$167,$AB495),"")</f>
        <v>6x1</v>
      </c>
      <c r="E495" s="17" t="str">
        <f>IFERROR(INDEX(Cadastro!$G$5:$G$167,$AB495),"")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$167,$AB495),"")="",IF($L495&gt;0,1,0),IF(IFERROR(INDEX(Cadastro!$F$5:$F$167,$AB495),"")&lt;=IFERROR(INDEX(Parâmetros!$B$39:$B$48,MATCH($E495,Parâmetros!$A$39:$A$48,0)),99),IFERROR(INDEX(Cadastro!$F$5:$F$167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$167,$AB495),"")="",0,IF(IFERROR(INDEX(Cadastro!$F$5:$F$167,$AB495),"")&gt;IFERROR(INDEX(Parâmetros!$B$39:$B$48,MATCH($E495,Parâmetros!$A$39:$A$48,0)),99),IFERROR(INDEX(Cadastro!$F$5:$F$167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registro"),IF(AND($AB495&lt;&gt;$AB494,IFERROR(INDEX(Cadastro!$F$5:$F$167,$AB495),"")=""),"Indeterminado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IFERROR(MATCH($A495&amp;"|"&amp;TEXT(_xlfn.MAXIFS(Cadastro!$E$5:$E$167,Cadastro!$A$5:$A$167,$A495,Cadastro!$E$5:$E$167,"&lt;="&amp;$F495),"yyyymmdd"),Cadastro!$I$5:$I$167,0),"")</f>
        <v>44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IFERROR(INDEX(Cadastro!$C$5:$C$167,$AB496),"NÃO INFORMADO")</f>
        <v>CAL</v>
      </c>
      <c r="D496" s="17" t="str">
        <f>IFERROR(INDEX(Cadastro!$D$5:$D$167,$AB496),"")</f>
        <v>6x1</v>
      </c>
      <c r="E496" s="17" t="str">
        <f>IFERROR(INDEX(Cadastro!$G$5:$G$167,$AB496),"")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$167,$AB496),"")="",IF($L496&gt;0,1,0),IF(IFERROR(INDEX(Cadastro!$F$5:$F$167,$AB496),"")&lt;=IFERROR(INDEX(Parâmetros!$B$39:$B$48,MATCH($E496,Parâmetros!$A$39:$A$48,0)),99),IFERROR(INDEX(Cadastro!$F$5:$F$167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$167,$AB496),"")="",0,IF(IFERROR(INDEX(Cadastro!$F$5:$F$167,$AB496),"")&gt;IFERROR(INDEX(Parâmetros!$B$39:$B$48,MATCH($E496,Parâmetros!$A$39:$A$48,0)),99),IFERROR(INDEX(Cadastro!$F$5:$F$167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registro"),IF(AND($AB496&lt;&gt;$AB495,IFERROR(INDEX(Cadastro!$F$5:$F$167,$AB496),"")=""),"Indeterminado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IFERROR(MATCH($A496&amp;"|"&amp;TEXT(_xlfn.MAXIFS(Cadastro!$E$5:$E$167,Cadastro!$A$5:$A$167,$A496,Cadastro!$E$5:$E$167,"&lt;="&amp;$F496),"yyyymmdd"),Cadastro!$I$5:$I$167,0),"")</f>
        <v>44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IFERROR(INDEX(Cadastro!$C$5:$C$167,$AB497),"NÃO INFORMADO")</f>
        <v>CAL</v>
      </c>
      <c r="D497" s="17" t="str">
        <f>IFERROR(INDEX(Cadastro!$D$5:$D$167,$AB497),"")</f>
        <v>6x1</v>
      </c>
      <c r="E497" s="17" t="str">
        <f>IFERROR(INDEX(Cadastro!$G$5:$G$167,$AB497),"")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$167,$AB497),"")="",IF($L497&gt;0,1,0),IF(IFERROR(INDEX(Cadastro!$F$5:$F$167,$AB497),"")&lt;=IFERROR(INDEX(Parâmetros!$B$39:$B$48,MATCH($E497,Parâmetros!$A$39:$A$48,0)),99),IFERROR(INDEX(Cadastro!$F$5:$F$167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$167,$AB497),"")="",0,IF(IFERROR(INDEX(Cadastro!$F$5:$F$167,$AB497),"")&gt;IFERROR(INDEX(Parâmetros!$B$39:$B$48,MATCH($E497,Parâmetros!$A$39:$A$48,0)),99),IFERROR(INDEX(Cadastro!$F$5:$F$167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registro"),IF(AND($AB497&lt;&gt;$AB496,IFERROR(INDEX(Cadastro!$F$5:$F$167,$AB497),"")=""),"Indeterminado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IFERROR(MATCH($A497&amp;"|"&amp;TEXT(_xlfn.MAXIFS(Cadastro!$E$5:$E$167,Cadastro!$A$5:$A$167,$A497,Cadastro!$E$5:$E$167,"&lt;="&amp;$F497),"yyyymmdd"),Cadastro!$I$5:$I$167,0),"")</f>
        <v>44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IFERROR(INDEX(Cadastro!$C$5:$C$167,$AB498),"NÃO INFORMADO")</f>
        <v>CAL</v>
      </c>
      <c r="D498" s="17" t="str">
        <f>IFERROR(INDEX(Cadastro!$D$5:$D$167,$AB498),"")</f>
        <v>6x1</v>
      </c>
      <c r="E498" s="17" t="str">
        <f>IFERROR(INDEX(Cadastro!$G$5:$G$167,$AB498),"")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$167,$AB498),"")="",IF($L498&gt;0,1,0),IF(IFERROR(INDEX(Cadastro!$F$5:$F$167,$AB498),"")&lt;=IFERROR(INDEX(Parâmetros!$B$39:$B$48,MATCH($E498,Parâmetros!$A$39:$A$48,0)),99),IFERROR(INDEX(Cadastro!$F$5:$F$167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$167,$AB498),"")="",0,IF(IFERROR(INDEX(Cadastro!$F$5:$F$167,$AB498),"")&gt;IFERROR(INDEX(Parâmetros!$B$39:$B$48,MATCH($E498,Parâmetros!$A$39:$A$48,0)),99),IFERROR(INDEX(Cadastro!$F$5:$F$167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registro"),IF(AND($AB498&lt;&gt;$AB497,IFERROR(INDEX(Cadastro!$F$5:$F$167,$AB498),"")=""),"Indeterminado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IFERROR(MATCH($A498&amp;"|"&amp;TEXT(_xlfn.MAXIFS(Cadastro!$E$5:$E$167,Cadastro!$A$5:$A$167,$A498,Cadastro!$E$5:$E$167,"&lt;="&amp;$F498),"yyyymmdd"),Cadastro!$I$5:$I$167,0),"")</f>
        <v>44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IFERROR(INDEX(Cadastro!$C$5:$C$167,$AB499),"NÃO INFORMADO")</f>
        <v>CAL</v>
      </c>
      <c r="D499" s="17" t="str">
        <f>IFERROR(INDEX(Cadastro!$D$5:$D$167,$AB499),"")</f>
        <v>6x1</v>
      </c>
      <c r="E499" s="17" t="str">
        <f>IFERROR(INDEX(Cadastro!$G$5:$G$167,$AB499),"")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$167,$AB499),"")="",IF($L499&gt;0,1,0),IF(IFERROR(INDEX(Cadastro!$F$5:$F$167,$AB499),"")&lt;=IFERROR(INDEX(Parâmetros!$B$39:$B$48,MATCH($E499,Parâmetros!$A$39:$A$48,0)),99),IFERROR(INDEX(Cadastro!$F$5:$F$167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$167,$AB499),"")="",0,IF(IFERROR(INDEX(Cadastro!$F$5:$F$167,$AB499),"")&gt;IFERROR(INDEX(Parâmetros!$B$39:$B$48,MATCH($E499,Parâmetros!$A$39:$A$48,0)),99),IFERROR(INDEX(Cadastro!$F$5:$F$167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registro"),IF(AND($AB499&lt;&gt;$AB498,IFERROR(INDEX(Cadastro!$F$5:$F$167,$AB499),"")=""),"Indeterminado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IFERROR(MATCH($A499&amp;"|"&amp;TEXT(_xlfn.MAXIFS(Cadastro!$E$5:$E$167,Cadastro!$A$5:$A$167,$A499,Cadastro!$E$5:$E$167,"&lt;="&amp;$F499),"yyyymmdd"),Cadastro!$I$5:$I$167,0),"")</f>
        <v>44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IFERROR(INDEX(Cadastro!$C$5:$C$167,$AB500),"NÃO INFORMADO")</f>
        <v>CAL</v>
      </c>
      <c r="D500" s="17" t="str">
        <f>IFERROR(INDEX(Cadastro!$D$5:$D$167,$AB500),"")</f>
        <v>6x1</v>
      </c>
      <c r="E500" s="17" t="str">
        <f>IFERROR(INDEX(Cadastro!$G$5:$G$167,$AB500),"")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$167,$AB500),"")="",IF($L500&gt;0,1,0),IF(IFERROR(INDEX(Cadastro!$F$5:$F$167,$AB500),"")&lt;=IFERROR(INDEX(Parâmetros!$B$39:$B$48,MATCH($E500,Parâmetros!$A$39:$A$48,0)),99),IFERROR(INDEX(Cadastro!$F$5:$F$167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$167,$AB500),"")="",0,IF(IFERROR(INDEX(Cadastro!$F$5:$F$167,$AB500),"")&gt;IFERROR(INDEX(Parâmetros!$B$39:$B$48,MATCH($E500,Parâmetros!$A$39:$A$48,0)),99),IFERROR(INDEX(Cadastro!$F$5:$F$167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registro"),IF(AND($AB500&lt;&gt;$AB499,IFERROR(INDEX(Cadastro!$F$5:$F$167,$AB500),"")=""),"Indeterminado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IFERROR(MATCH($A500&amp;"|"&amp;TEXT(_xlfn.MAXIFS(Cadastro!$E$5:$E$167,Cadastro!$A$5:$A$167,$A500,Cadastro!$E$5:$E$167,"&lt;="&amp;$F500),"yyyymmdd"),Cadastro!$I$5:$I$167,0),"")</f>
        <v>44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IFERROR(INDEX(Cadastro!$C$5:$C$167,$AB501),"NÃO INFORMADO")</f>
        <v>CAL</v>
      </c>
      <c r="D501" s="17" t="str">
        <f>IFERROR(INDEX(Cadastro!$D$5:$D$167,$AB501),"")</f>
        <v>6x1</v>
      </c>
      <c r="E501" s="17" t="str">
        <f>IFERROR(INDEX(Cadastro!$G$5:$G$167,$AB501),"")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$167,$AB501),"")="",IF($L501&gt;0,1,0),IF(IFERROR(INDEX(Cadastro!$F$5:$F$167,$AB501),"")&lt;=IFERROR(INDEX(Parâmetros!$B$39:$B$48,MATCH($E501,Parâmetros!$A$39:$A$48,0)),99),IFERROR(INDEX(Cadastro!$F$5:$F$167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$167,$AB501),"")="",0,IF(IFERROR(INDEX(Cadastro!$F$5:$F$167,$AB501),"")&gt;IFERROR(INDEX(Parâmetros!$B$39:$B$48,MATCH($E501,Parâmetros!$A$39:$A$48,0)),99),IFERROR(INDEX(Cadastro!$F$5:$F$167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registro"),IF(AND($AB501&lt;&gt;$AB500,IFERROR(INDEX(Cadastro!$F$5:$F$167,$AB501),"")=""),"Indeterminado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IFERROR(MATCH($A501&amp;"|"&amp;TEXT(_xlfn.MAXIFS(Cadastro!$E$5:$E$167,Cadastro!$A$5:$A$167,$A501,Cadastro!$E$5:$E$167,"&lt;="&amp;$F501),"yyyymmdd"),Cadastro!$I$5:$I$167,0),"")</f>
        <v>44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IFERROR(INDEX(Cadastro!$C$5:$C$167,$AB502),"NÃO INFORMADO")</f>
        <v>CAL</v>
      </c>
      <c r="D502" s="17" t="str">
        <f>IFERROR(INDEX(Cadastro!$D$5:$D$167,$AB502),"")</f>
        <v>6x1</v>
      </c>
      <c r="E502" s="17" t="str">
        <f>IFERROR(INDEX(Cadastro!$G$5:$G$167,$AB502),"")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$167,$AB502),"")="",IF($L502&gt;0,1,0),IF(IFERROR(INDEX(Cadastro!$F$5:$F$167,$AB502),"")&lt;=IFERROR(INDEX(Parâmetros!$B$39:$B$48,MATCH($E502,Parâmetros!$A$39:$A$48,0)),99),IFERROR(INDEX(Cadastro!$F$5:$F$167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$167,$AB502),"")="",0,IF(IFERROR(INDEX(Cadastro!$F$5:$F$167,$AB502),"")&gt;IFERROR(INDEX(Parâmetros!$B$39:$B$48,MATCH($E502,Parâmetros!$A$39:$A$48,0)),99),IFERROR(INDEX(Cadastro!$F$5:$F$167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registro"),IF(AND($AB502&lt;&gt;$AB501,IFERROR(INDEX(Cadastro!$F$5:$F$167,$AB502),"")=""),"Indeterminado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IFERROR(MATCH($A502&amp;"|"&amp;TEXT(_xlfn.MAXIFS(Cadastro!$E$5:$E$167,Cadastro!$A$5:$A$167,$A502,Cadastro!$E$5:$E$167,"&lt;="&amp;$F502),"yyyymmdd"),Cadastro!$I$5:$I$167,0),"")</f>
        <v>44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IFERROR(INDEX(Cadastro!$C$5:$C$167,$AB503),"NÃO INFORMADO")</f>
        <v>CAL</v>
      </c>
      <c r="D503" s="17" t="str">
        <f>IFERROR(INDEX(Cadastro!$D$5:$D$167,$AB503),"")</f>
        <v>6x1</v>
      </c>
      <c r="E503" s="17" t="str">
        <f>IFERROR(INDEX(Cadastro!$G$5:$G$167,$AB503),"")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$167,$AB503),"")="",IF($L503&gt;0,1,0),IF(IFERROR(INDEX(Cadastro!$F$5:$F$167,$AB503),"")&lt;=IFERROR(INDEX(Parâmetros!$B$39:$B$48,MATCH($E503,Parâmetros!$A$39:$A$48,0)),99),IFERROR(INDEX(Cadastro!$F$5:$F$167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$167,$AB503),"")="",0,IF(IFERROR(INDEX(Cadastro!$F$5:$F$167,$AB503),"")&gt;IFERROR(INDEX(Parâmetros!$B$39:$B$48,MATCH($E503,Parâmetros!$A$39:$A$48,0)),99),IFERROR(INDEX(Cadastro!$F$5:$F$167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registro"),IF(AND($AB503&lt;&gt;$AB502,IFERROR(INDEX(Cadastro!$F$5:$F$167,$AB503),"")=""),"Indeterminado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IFERROR(MATCH($A503&amp;"|"&amp;TEXT(_xlfn.MAXIFS(Cadastro!$E$5:$E$167,Cadastro!$A$5:$A$167,$A503,Cadastro!$E$5:$E$167,"&lt;="&amp;$F503),"yyyymmdd"),Cadastro!$I$5:$I$167,0),"")</f>
        <v>44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IFERROR(INDEX(Cadastro!$C$5:$C$167,$AB504),"NÃO INFORMADO")</f>
        <v>CAL</v>
      </c>
      <c r="D504" s="17" t="str">
        <f>IFERROR(INDEX(Cadastro!$D$5:$D$167,$AB504),"")</f>
        <v>6x1</v>
      </c>
      <c r="E504" s="17" t="str">
        <f>IFERROR(INDEX(Cadastro!$G$5:$G$167,$AB504),"")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$167,$AB504),"")="",IF($L504&gt;0,1,0),IF(IFERROR(INDEX(Cadastro!$F$5:$F$167,$AB504),"")&lt;=IFERROR(INDEX(Parâmetros!$B$39:$B$48,MATCH($E504,Parâmetros!$A$39:$A$48,0)),99),IFERROR(INDEX(Cadastro!$F$5:$F$167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$167,$AB504),"")="",0,IF(IFERROR(INDEX(Cadastro!$F$5:$F$167,$AB504),"")&gt;IFERROR(INDEX(Parâmetros!$B$39:$B$48,MATCH($E504,Parâmetros!$A$39:$A$48,0)),99),IFERROR(INDEX(Cadastro!$F$5:$F$167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registro"),IF(AND($AB504&lt;&gt;$AB503,IFERROR(INDEX(Cadastro!$F$5:$F$167,$AB504),"")=""),"Indeterminado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IFERROR(MATCH($A504&amp;"|"&amp;TEXT(_xlfn.MAXIFS(Cadastro!$E$5:$E$167,Cadastro!$A$5:$A$167,$A504,Cadastro!$E$5:$E$167,"&lt;="&amp;$F504),"yyyymmdd"),Cadastro!$I$5:$I$167,0),"")</f>
        <v>44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IFERROR(INDEX(Cadastro!$C$5:$C$167,$AB505),"NÃO INFORMADO")</f>
        <v>CAL</v>
      </c>
      <c r="D505" s="17" t="str">
        <f>IFERROR(INDEX(Cadastro!$D$5:$D$167,$AB505),"")</f>
        <v>6x1</v>
      </c>
      <c r="E505" s="17" t="str">
        <f>IFERROR(INDEX(Cadastro!$G$5:$G$167,$AB505),"")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$167,$AB505),"")="",IF($L505&gt;0,1,0),IF(IFERROR(INDEX(Cadastro!$F$5:$F$167,$AB505),"")&lt;=IFERROR(INDEX(Parâmetros!$B$39:$B$48,MATCH($E505,Parâmetros!$A$39:$A$48,0)),99),IFERROR(INDEX(Cadastro!$F$5:$F$167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$167,$AB505),"")="",0,IF(IFERROR(INDEX(Cadastro!$F$5:$F$167,$AB505),"")&gt;IFERROR(INDEX(Parâmetros!$B$39:$B$48,MATCH($E505,Parâmetros!$A$39:$A$48,0)),99),IFERROR(INDEX(Cadastro!$F$5:$F$167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registro"),IF(AND($AB505&lt;&gt;$AB504,IFERROR(INDEX(Cadastro!$F$5:$F$167,$AB505),"")=""),"Indeterminado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IFERROR(MATCH($A505&amp;"|"&amp;TEXT(_xlfn.MAXIFS(Cadastro!$E$5:$E$167,Cadastro!$A$5:$A$167,$A505,Cadastro!$E$5:$E$167,"&lt;="&amp;$F505),"yyyymmdd"),Cadastro!$I$5:$I$167,0),"")</f>
        <v>44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IFERROR(INDEX(Cadastro!$C$5:$C$167,$AB506),"NÃO INFORMADO")</f>
        <v>ELE</v>
      </c>
      <c r="D506" s="17" t="str">
        <f>IFERROR(INDEX(Cadastro!$D$5:$D$167,$AB506),"")</f>
        <v>C</v>
      </c>
      <c r="E506" s="17" t="str">
        <f>IFERROR(INDEX(Cadastro!$G$5:$G$167,$AB506),"")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$167,$AB506),"")="",IF($L506&gt;0,1,0),IF(IFERROR(INDEX(Cadastro!$F$5:$F$167,$AB506),"")&lt;=IFERROR(INDEX(Parâmetros!$B$39:$B$48,MATCH($E506,Parâmetros!$A$39:$A$48,0)),99),IFERROR(INDEX(Cadastro!$F$5:$F$167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$167,$AB506),"")="",0,IF(IFERROR(INDEX(Cadastro!$F$5:$F$167,$AB506),"")&gt;IFERROR(INDEX(Parâmetros!$B$39:$B$48,MATCH($E506,Parâmetros!$A$39:$A$48,0)),99),IFERROR(INDEX(Cadastro!$F$5:$F$167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registro"),IF(AND($AB506&lt;&gt;$AB505,IFERROR(INDEX(Cadastro!$F$5:$F$167,$AB506),"")=""),"Indeterminado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IFERROR(MATCH($A506&amp;"|"&amp;TEXT(_xlfn.MAXIFS(Cadastro!$E$5:$E$167,Cadastro!$A$5:$A$167,$A506,Cadastro!$E$5:$E$167,"&lt;="&amp;$F506),"yyyymmdd"),Cadastro!$I$5:$I$167,0),"")</f>
        <v>46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IFERROR(INDEX(Cadastro!$C$5:$C$167,$AB507),"NÃO INFORMADO")</f>
        <v>ELE</v>
      </c>
      <c r="D507" s="17" t="str">
        <f>IFERROR(INDEX(Cadastro!$D$5:$D$167,$AB507),"")</f>
        <v>C</v>
      </c>
      <c r="E507" s="17" t="str">
        <f>IFERROR(INDEX(Cadastro!$G$5:$G$167,$AB507),"")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$167,$AB507),"")="",IF($L507&gt;0,1,0),IF(IFERROR(INDEX(Cadastro!$F$5:$F$167,$AB507),"")&lt;=IFERROR(INDEX(Parâmetros!$B$39:$B$48,MATCH($E507,Parâmetros!$A$39:$A$48,0)),99),IFERROR(INDEX(Cadastro!$F$5:$F$167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$167,$AB507),"")="",0,IF(IFERROR(INDEX(Cadastro!$F$5:$F$167,$AB507),"")&gt;IFERROR(INDEX(Parâmetros!$B$39:$B$48,MATCH($E507,Parâmetros!$A$39:$A$48,0)),99),IFERROR(INDEX(Cadastro!$F$5:$F$167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registro"),IF(AND($AB507&lt;&gt;$AB506,IFERROR(INDEX(Cadastro!$F$5:$F$167,$AB507),"")=""),"Indeterminado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IFERROR(MATCH($A507&amp;"|"&amp;TEXT(_xlfn.MAXIFS(Cadastro!$E$5:$E$167,Cadastro!$A$5:$A$167,$A507,Cadastro!$E$5:$E$167,"&lt;="&amp;$F507),"yyyymmdd"),Cadastro!$I$5:$I$167,0),"")</f>
        <v>46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IFERROR(INDEX(Cadastro!$C$5:$C$167,$AB508),"NÃO INFORMADO")</f>
        <v>ELE</v>
      </c>
      <c r="D508" s="17" t="str">
        <f>IFERROR(INDEX(Cadastro!$D$5:$D$167,$AB508),"")</f>
        <v>C</v>
      </c>
      <c r="E508" s="17" t="str">
        <f>IFERROR(INDEX(Cadastro!$G$5:$G$167,$AB508),"")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$167,$AB508),"")="",IF($L508&gt;0,1,0),IF(IFERROR(INDEX(Cadastro!$F$5:$F$167,$AB508),"")&lt;=IFERROR(INDEX(Parâmetros!$B$39:$B$48,MATCH($E508,Parâmetros!$A$39:$A$48,0)),99),IFERROR(INDEX(Cadastro!$F$5:$F$167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$167,$AB508),"")="",0,IF(IFERROR(INDEX(Cadastro!$F$5:$F$167,$AB508),"")&gt;IFERROR(INDEX(Parâmetros!$B$39:$B$48,MATCH($E508,Parâmetros!$A$39:$A$48,0)),99),IFERROR(INDEX(Cadastro!$F$5:$F$167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registro"),IF(AND($AB508&lt;&gt;$AB507,IFERROR(INDEX(Cadastro!$F$5:$F$167,$AB508),"")=""),"Indeterminado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IFERROR(MATCH($A508&amp;"|"&amp;TEXT(_xlfn.MAXIFS(Cadastro!$E$5:$E$167,Cadastro!$A$5:$A$167,$A508,Cadastro!$E$5:$E$167,"&lt;="&amp;$F508),"yyyymmdd"),Cadastro!$I$5:$I$167,0),"")</f>
        <v>46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IFERROR(INDEX(Cadastro!$C$5:$C$167,$AB509),"NÃO INFORMADO")</f>
        <v>ELE</v>
      </c>
      <c r="D509" s="17" t="str">
        <f>IFERROR(INDEX(Cadastro!$D$5:$D$167,$AB509),"")</f>
        <v>C</v>
      </c>
      <c r="E509" s="17" t="str">
        <f>IFERROR(INDEX(Cadastro!$G$5:$G$167,$AB509),"")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$167,$AB509),"")="",IF($L509&gt;0,1,0),IF(IFERROR(INDEX(Cadastro!$F$5:$F$167,$AB509),"")&lt;=IFERROR(INDEX(Parâmetros!$B$39:$B$48,MATCH($E509,Parâmetros!$A$39:$A$48,0)),99),IFERROR(INDEX(Cadastro!$F$5:$F$167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$167,$AB509),"")="",0,IF(IFERROR(INDEX(Cadastro!$F$5:$F$167,$AB509),"")&gt;IFERROR(INDEX(Parâmetros!$B$39:$B$48,MATCH($E509,Parâmetros!$A$39:$A$48,0)),99),IFERROR(INDEX(Cadastro!$F$5:$F$167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registro"),IF(AND($AB509&lt;&gt;$AB508,IFERROR(INDEX(Cadastro!$F$5:$F$167,$AB509),"")=""),"Indeterminado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IFERROR(MATCH($A509&amp;"|"&amp;TEXT(_xlfn.MAXIFS(Cadastro!$E$5:$E$167,Cadastro!$A$5:$A$167,$A509,Cadastro!$E$5:$E$167,"&lt;="&amp;$F509),"yyyymmdd"),Cadastro!$I$5:$I$167,0),"")</f>
        <v>46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IFERROR(INDEX(Cadastro!$C$5:$C$167,$AB510),"NÃO INFORMADO")</f>
        <v>ELE</v>
      </c>
      <c r="D510" s="17" t="str">
        <f>IFERROR(INDEX(Cadastro!$D$5:$D$167,$AB510),"")</f>
        <v>C</v>
      </c>
      <c r="E510" s="17" t="str">
        <f>IFERROR(INDEX(Cadastro!$G$5:$G$167,$AB510),"")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$167,$AB510),"")="",IF($L510&gt;0,1,0),IF(IFERROR(INDEX(Cadastro!$F$5:$F$167,$AB510),"")&lt;=IFERROR(INDEX(Parâmetros!$B$39:$B$48,MATCH($E510,Parâmetros!$A$39:$A$48,0)),99),IFERROR(INDEX(Cadastro!$F$5:$F$167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$167,$AB510),"")="",0,IF(IFERROR(INDEX(Cadastro!$F$5:$F$167,$AB510),"")&gt;IFERROR(INDEX(Parâmetros!$B$39:$B$48,MATCH($E510,Parâmetros!$A$39:$A$48,0)),99),IFERROR(INDEX(Cadastro!$F$5:$F$167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registro"),IF(AND($AB510&lt;&gt;$AB509,IFERROR(INDEX(Cadastro!$F$5:$F$167,$AB510),"")=""),"Indeterminado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IFERROR(MATCH($A510&amp;"|"&amp;TEXT(_xlfn.MAXIFS(Cadastro!$E$5:$E$167,Cadastro!$A$5:$A$167,$A510,Cadastro!$E$5:$E$167,"&lt;="&amp;$F510),"yyyymmdd"),Cadastro!$I$5:$I$167,0),"")</f>
        <v>46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IFERROR(INDEX(Cadastro!$C$5:$C$167,$AB511),"NÃO INFORMADO")</f>
        <v>ELE</v>
      </c>
      <c r="D511" s="17" t="str">
        <f>IFERROR(INDEX(Cadastro!$D$5:$D$167,$AB511),"")</f>
        <v>C</v>
      </c>
      <c r="E511" s="17" t="str">
        <f>IFERROR(INDEX(Cadastro!$G$5:$G$167,$AB511),"")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$167,$AB511),"")="",IF($L511&gt;0,1,0),IF(IFERROR(INDEX(Cadastro!$F$5:$F$167,$AB511),"")&lt;=IFERROR(INDEX(Parâmetros!$B$39:$B$48,MATCH($E511,Parâmetros!$A$39:$A$48,0)),99),IFERROR(INDEX(Cadastro!$F$5:$F$167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$167,$AB511),"")="",0,IF(IFERROR(INDEX(Cadastro!$F$5:$F$167,$AB511),"")&gt;IFERROR(INDEX(Parâmetros!$B$39:$B$48,MATCH($E511,Parâmetros!$A$39:$A$48,0)),99),IFERROR(INDEX(Cadastro!$F$5:$F$167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registro"),IF(AND($AB511&lt;&gt;$AB510,IFERROR(INDEX(Cadastro!$F$5:$F$167,$AB511),"")=""),"Indeterminado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IFERROR(MATCH($A511&amp;"|"&amp;TEXT(_xlfn.MAXIFS(Cadastro!$E$5:$E$167,Cadastro!$A$5:$A$167,$A511,Cadastro!$E$5:$E$167,"&lt;="&amp;$F511),"yyyymmdd"),Cadastro!$I$5:$I$167,0),"")</f>
        <v>46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IFERROR(INDEX(Cadastro!$C$5:$C$167,$AB512),"NÃO INFORMADO")</f>
        <v>ELE</v>
      </c>
      <c r="D512" s="17" t="str">
        <f>IFERROR(INDEX(Cadastro!$D$5:$D$167,$AB512),"")</f>
        <v>C</v>
      </c>
      <c r="E512" s="17" t="str">
        <f>IFERROR(INDEX(Cadastro!$G$5:$G$167,$AB512),"")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$167,$AB512),"")="",IF($L512&gt;0,1,0),IF(IFERROR(INDEX(Cadastro!$F$5:$F$167,$AB512),"")&lt;=IFERROR(INDEX(Parâmetros!$B$39:$B$48,MATCH($E512,Parâmetros!$A$39:$A$48,0)),99),IFERROR(INDEX(Cadastro!$F$5:$F$167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$167,$AB512),"")="",0,IF(IFERROR(INDEX(Cadastro!$F$5:$F$167,$AB512),"")&gt;IFERROR(INDEX(Parâmetros!$B$39:$B$48,MATCH($E512,Parâmetros!$A$39:$A$48,0)),99),IFERROR(INDEX(Cadastro!$F$5:$F$167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registro"),IF(AND($AB512&lt;&gt;$AB511,IFERROR(INDEX(Cadastro!$F$5:$F$167,$AB512),"")=""),"Indeterminado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IFERROR(MATCH($A512&amp;"|"&amp;TEXT(_xlfn.MAXIFS(Cadastro!$E$5:$E$167,Cadastro!$A$5:$A$167,$A512,Cadastro!$E$5:$E$167,"&lt;="&amp;$F512),"yyyymmdd"),Cadastro!$I$5:$I$167,0),"")</f>
        <v>46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IFERROR(INDEX(Cadastro!$C$5:$C$167,$AB513),"NÃO INFORMADO")</f>
        <v>ELE</v>
      </c>
      <c r="D513" s="17" t="str">
        <f>IFERROR(INDEX(Cadastro!$D$5:$D$167,$AB513),"")</f>
        <v>C</v>
      </c>
      <c r="E513" s="17" t="str">
        <f>IFERROR(INDEX(Cadastro!$G$5:$G$167,$AB513),"")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$167,$AB513),"")="",IF($L513&gt;0,1,0),IF(IFERROR(INDEX(Cadastro!$F$5:$F$167,$AB513),"")&lt;=IFERROR(INDEX(Parâmetros!$B$39:$B$48,MATCH($E513,Parâmetros!$A$39:$A$48,0)),99),IFERROR(INDEX(Cadastro!$F$5:$F$167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$167,$AB513),"")="",0,IF(IFERROR(INDEX(Cadastro!$F$5:$F$167,$AB513),"")&gt;IFERROR(INDEX(Parâmetros!$B$39:$B$48,MATCH($E513,Parâmetros!$A$39:$A$48,0)),99),IFERROR(INDEX(Cadastro!$F$5:$F$167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registro"),IF(AND($AB513&lt;&gt;$AB512,IFERROR(INDEX(Cadastro!$F$5:$F$167,$AB513),"")=""),"Indeterminado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IFERROR(MATCH($A513&amp;"|"&amp;TEXT(_xlfn.MAXIFS(Cadastro!$E$5:$E$167,Cadastro!$A$5:$A$167,$A513,Cadastro!$E$5:$E$167,"&lt;="&amp;$F513),"yyyymmdd"),Cadastro!$I$5:$I$167,0),"")</f>
        <v>46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IFERROR(INDEX(Cadastro!$C$5:$C$167,$AB514),"NÃO INFORMADO")</f>
        <v>ELE</v>
      </c>
      <c r="D514" s="17" t="str">
        <f>IFERROR(INDEX(Cadastro!$D$5:$D$167,$AB514),"")</f>
        <v>C</v>
      </c>
      <c r="E514" s="17" t="str">
        <f>IFERROR(INDEX(Cadastro!$G$5:$G$167,$AB514),"")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ref="Q514:Q577" si="50">IF($P514="Não","",IF($L514&gt;0,"Sim","Não"))</f>
        <v/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$167,$AB514),"")="",IF($L514&gt;0,1,0),IF(IFERROR(INDEX(Cadastro!$F$5:$F$167,$AB514),"")&lt;=IFERROR(INDEX(Parâmetros!$B$39:$B$48,MATCH($E514,Parâmetros!$A$39:$A$48,0)),99),IFERROR(INDEX(Cadastro!$F$5:$F$167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$167,$AB514),"")="",0,IF(IFERROR(INDEX(Cadastro!$F$5:$F$167,$AB514),"")&gt;IFERROR(INDEX(Parâmetros!$B$39:$B$48,MATCH($E514,Parâmetros!$A$39:$A$48,0)),99),IFERROR(INDEX(Cadastro!$F$5:$F$167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registro"),IF(AND($AB514&lt;&gt;$AB513,IFERROR(INDEX(Cadastro!$F$5:$F$167,$AB514),"")=""),"Indeterminado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IFERROR(MATCH($A514&amp;"|"&amp;TEXT(_xlfn.MAXIFS(Cadastro!$E$5:$E$167,Cadastro!$A$5:$A$167,$A514,Cadastro!$E$5:$E$167,"&lt;="&amp;$F514),"yyyymmdd"),Cadastro!$I$5:$I$167,0),"")</f>
        <v>46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IFERROR(INDEX(Cadastro!$C$5:$C$167,$AB515),"NÃO INFORMADO")</f>
        <v>ELE</v>
      </c>
      <c r="D515" s="17" t="str">
        <f>IFERROR(INDEX(Cadastro!$D$5:$D$167,$AB515),"")</f>
        <v>C</v>
      </c>
      <c r="E515" s="17" t="str">
        <f>IFERROR(INDEX(Cadastro!$G$5:$G$167,$AB515),"")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$167,$AB515),"")="",IF($L515&gt;0,1,0),IF(IFERROR(INDEX(Cadastro!$F$5:$F$167,$AB515),"")&lt;=IFERROR(INDEX(Parâmetros!$B$39:$B$48,MATCH($E515,Parâmetros!$A$39:$A$48,0)),99),IFERROR(INDEX(Cadastro!$F$5:$F$167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$167,$AB515),"")="",0,IF(IFERROR(INDEX(Cadastro!$F$5:$F$167,$AB515),"")&gt;IFERROR(INDEX(Parâmetros!$B$39:$B$48,MATCH($E515,Parâmetros!$A$39:$A$48,0)),99),IFERROR(INDEX(Cadastro!$F$5:$F$167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registro"),IF(AND($AB515&lt;&gt;$AB514,IFERROR(INDEX(Cadastro!$F$5:$F$167,$AB515),"")=""),"Indeterminado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IFERROR(MATCH($A515&amp;"|"&amp;TEXT(_xlfn.MAXIFS(Cadastro!$E$5:$E$167,Cadastro!$A$5:$A$167,$A515,Cadastro!$E$5:$E$167,"&lt;="&amp;$F515),"yyyymmdd"),Cadastro!$I$5:$I$167,0),"")</f>
        <v>46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IFERROR(INDEX(Cadastro!$C$5:$C$167,$AB516),"NÃO INFORMADO")</f>
        <v>ELE</v>
      </c>
      <c r="D516" s="17" t="str">
        <f>IFERROR(INDEX(Cadastro!$D$5:$D$167,$AB516),"")</f>
        <v>C</v>
      </c>
      <c r="E516" s="17" t="str">
        <f>IFERROR(INDEX(Cadastro!$G$5:$G$167,$AB516),"")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$167,$AB516),"")="",IF($L516&gt;0,1,0),IF(IFERROR(INDEX(Cadastro!$F$5:$F$167,$AB516),"")&lt;=IFERROR(INDEX(Parâmetros!$B$39:$B$48,MATCH($E516,Parâmetros!$A$39:$A$48,0)),99),IFERROR(INDEX(Cadastro!$F$5:$F$167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$167,$AB516),"")="",0,IF(IFERROR(INDEX(Cadastro!$F$5:$F$167,$AB516),"")&gt;IFERROR(INDEX(Parâmetros!$B$39:$B$48,MATCH($E516,Parâmetros!$A$39:$A$48,0)),99),IFERROR(INDEX(Cadastro!$F$5:$F$167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registro"),IF(AND($AB516&lt;&gt;$AB515,IFERROR(INDEX(Cadastro!$F$5:$F$167,$AB516),"")=""),"Indeterminado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IFERROR(MATCH($A516&amp;"|"&amp;TEXT(_xlfn.MAXIFS(Cadastro!$E$5:$E$167,Cadastro!$A$5:$A$167,$A516,Cadastro!$E$5:$E$167,"&lt;="&amp;$F516),"yyyymmdd"),Cadastro!$I$5:$I$167,0),"")</f>
        <v>46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IFERROR(INDEX(Cadastro!$C$5:$C$167,$AB517),"NÃO INFORMADO")</f>
        <v>ELE</v>
      </c>
      <c r="D517" s="17" t="str">
        <f>IFERROR(INDEX(Cadastro!$D$5:$D$167,$AB517),"")</f>
        <v>C</v>
      </c>
      <c r="E517" s="17" t="str">
        <f>IFERROR(INDEX(Cadastro!$G$5:$G$167,$AB517),"")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$167,$AB517),"")="",IF($L517&gt;0,1,0),IF(IFERROR(INDEX(Cadastro!$F$5:$F$167,$AB517),"")&lt;=IFERROR(INDEX(Parâmetros!$B$39:$B$48,MATCH($E517,Parâmetros!$A$39:$A$48,0)),99),IFERROR(INDEX(Cadastro!$F$5:$F$167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$167,$AB517),"")="",0,IF(IFERROR(INDEX(Cadastro!$F$5:$F$167,$AB517),"")&gt;IFERROR(INDEX(Parâmetros!$B$39:$B$48,MATCH($E517,Parâmetros!$A$39:$A$48,0)),99),IFERROR(INDEX(Cadastro!$F$5:$F$167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registro"),IF(AND($AB517&lt;&gt;$AB516,IFERROR(INDEX(Cadastro!$F$5:$F$167,$AB517),"")=""),"Indeterminado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IFERROR(MATCH($A517&amp;"|"&amp;TEXT(_xlfn.MAXIFS(Cadastro!$E$5:$E$167,Cadastro!$A$5:$A$167,$A517,Cadastro!$E$5:$E$167,"&lt;="&amp;$F517),"yyyymmdd"),Cadastro!$I$5:$I$167,0),"")</f>
        <v>46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IFERROR(INDEX(Cadastro!$C$5:$C$167,$AB518),"NÃO INFORMADO")</f>
        <v>ELE</v>
      </c>
      <c r="D518" s="17" t="str">
        <f>IFERROR(INDEX(Cadastro!$D$5:$D$167,$AB518),"")</f>
        <v>C</v>
      </c>
      <c r="E518" s="17" t="str">
        <f>IFERROR(INDEX(Cadastro!$G$5:$G$167,$AB518),"")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$167,$AB518),"")="",IF($L518&gt;0,1,0),IF(IFERROR(INDEX(Cadastro!$F$5:$F$167,$AB518),"")&lt;=IFERROR(INDEX(Parâmetros!$B$39:$B$48,MATCH($E518,Parâmetros!$A$39:$A$48,0)),99),IFERROR(INDEX(Cadastro!$F$5:$F$167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$167,$AB518),"")="",0,IF(IFERROR(INDEX(Cadastro!$F$5:$F$167,$AB518),"")&gt;IFERROR(INDEX(Parâmetros!$B$39:$B$48,MATCH($E518,Parâmetros!$A$39:$A$48,0)),99),IFERROR(INDEX(Cadastro!$F$5:$F$167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registro"),IF(AND($AB518&lt;&gt;$AB517,IFERROR(INDEX(Cadastro!$F$5:$F$167,$AB518),"")=""),"Indeterminado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IFERROR(MATCH($A518&amp;"|"&amp;TEXT(_xlfn.MAXIFS(Cadastro!$E$5:$E$167,Cadastro!$A$5:$A$167,$A518,Cadastro!$E$5:$E$167,"&lt;="&amp;$F518),"yyyymmdd"),Cadastro!$I$5:$I$167,0),"")</f>
        <v>46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IFERROR(INDEX(Cadastro!$C$5:$C$167,$AB519),"NÃO INFORMADO")</f>
        <v>ELE</v>
      </c>
      <c r="D519" s="17" t="str">
        <f>IFERROR(INDEX(Cadastro!$D$5:$D$167,$AB519),"")</f>
        <v>C</v>
      </c>
      <c r="E519" s="17" t="str">
        <f>IFERROR(INDEX(Cadastro!$G$5:$G$167,$AB519),"")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$167,$AB519),"")="",IF($L519&gt;0,1,0),IF(IFERROR(INDEX(Cadastro!$F$5:$F$167,$AB519),"")&lt;=IFERROR(INDEX(Parâmetros!$B$39:$B$48,MATCH($E519,Parâmetros!$A$39:$A$48,0)),99),IFERROR(INDEX(Cadastro!$F$5:$F$167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$167,$AB519),"")="",0,IF(IFERROR(INDEX(Cadastro!$F$5:$F$167,$AB519),"")&gt;IFERROR(INDEX(Parâmetros!$B$39:$B$48,MATCH($E519,Parâmetros!$A$39:$A$48,0)),99),IFERROR(INDEX(Cadastro!$F$5:$F$167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registro"),IF(AND($AB519&lt;&gt;$AB518,IFERROR(INDEX(Cadastro!$F$5:$F$167,$AB519),"")=""),"Indeterminado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IFERROR(MATCH($A519&amp;"|"&amp;TEXT(_xlfn.MAXIFS(Cadastro!$E$5:$E$167,Cadastro!$A$5:$A$167,$A519,Cadastro!$E$5:$E$167,"&lt;="&amp;$F519),"yyyymmdd"),Cadastro!$I$5:$I$167,0),"")</f>
        <v>46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IFERROR(INDEX(Cadastro!$C$5:$C$167,$AB520),"NÃO INFORMADO")</f>
        <v>ELE</v>
      </c>
      <c r="D520" s="17" t="str">
        <f>IFERROR(INDEX(Cadastro!$D$5:$D$167,$AB520),"")</f>
        <v>C</v>
      </c>
      <c r="E520" s="17" t="str">
        <f>IFERROR(INDEX(Cadastro!$G$5:$G$167,$AB520),"")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$167,$AB520),"")="",IF($L520&gt;0,1,0),IF(IFERROR(INDEX(Cadastro!$F$5:$F$167,$AB520),"")&lt;=IFERROR(INDEX(Parâmetros!$B$39:$B$48,MATCH($E520,Parâmetros!$A$39:$A$48,0)),99),IFERROR(INDEX(Cadastro!$F$5:$F$167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$167,$AB520),"")="",0,IF(IFERROR(INDEX(Cadastro!$F$5:$F$167,$AB520),"")&gt;IFERROR(INDEX(Parâmetros!$B$39:$B$48,MATCH($E520,Parâmetros!$A$39:$A$48,0)),99),IFERROR(INDEX(Cadastro!$F$5:$F$167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registro"),IF(AND($AB520&lt;&gt;$AB519,IFERROR(INDEX(Cadastro!$F$5:$F$167,$AB520),"")=""),"Indeterminado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IFERROR(MATCH($A520&amp;"|"&amp;TEXT(_xlfn.MAXIFS(Cadastro!$E$5:$E$167,Cadastro!$A$5:$A$167,$A520,Cadastro!$E$5:$E$167,"&lt;="&amp;$F520),"yyyymmdd"),Cadastro!$I$5:$I$167,0),"")</f>
        <v>46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IFERROR(INDEX(Cadastro!$C$5:$C$167,$AB521),"NÃO INFORMADO")</f>
        <v>ELE</v>
      </c>
      <c r="D521" s="17" t="str">
        <f>IFERROR(INDEX(Cadastro!$D$5:$D$167,$AB521),"")</f>
        <v>C</v>
      </c>
      <c r="E521" s="17" t="str">
        <f>IFERROR(INDEX(Cadastro!$G$5:$G$167,$AB521),"")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$167,$AB521),"")="",IF($L521&gt;0,1,0),IF(IFERROR(INDEX(Cadastro!$F$5:$F$167,$AB521),"")&lt;=IFERROR(INDEX(Parâmetros!$B$39:$B$48,MATCH($E521,Parâmetros!$A$39:$A$48,0)),99),IFERROR(INDEX(Cadastro!$F$5:$F$167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$167,$AB521),"")="",0,IF(IFERROR(INDEX(Cadastro!$F$5:$F$167,$AB521),"")&gt;IFERROR(INDEX(Parâmetros!$B$39:$B$48,MATCH($E521,Parâmetros!$A$39:$A$48,0)),99),IFERROR(INDEX(Cadastro!$F$5:$F$167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registro"),IF(AND($AB521&lt;&gt;$AB520,IFERROR(INDEX(Cadastro!$F$5:$F$167,$AB521),"")=""),"Indeterminado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IFERROR(MATCH($A521&amp;"|"&amp;TEXT(_xlfn.MAXIFS(Cadastro!$E$5:$E$167,Cadastro!$A$5:$A$167,$A521,Cadastro!$E$5:$E$167,"&lt;="&amp;$F521),"yyyymmdd"),Cadastro!$I$5:$I$167,0),"")</f>
        <v>46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IFERROR(INDEX(Cadastro!$C$5:$C$167,$AB522),"NÃO INFORMADO")</f>
        <v>ELE</v>
      </c>
      <c r="D522" s="17" t="str">
        <f>IFERROR(INDEX(Cadastro!$D$5:$D$167,$AB522),"")</f>
        <v>C</v>
      </c>
      <c r="E522" s="17" t="str">
        <f>IFERROR(INDEX(Cadastro!$G$5:$G$167,$AB522),"")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$167,$AB522),"")="",IF($L522&gt;0,1,0),IF(IFERROR(INDEX(Cadastro!$F$5:$F$167,$AB522),"")&lt;=IFERROR(INDEX(Parâmetros!$B$39:$B$48,MATCH($E522,Parâmetros!$A$39:$A$48,0)),99),IFERROR(INDEX(Cadastro!$F$5:$F$167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$167,$AB522),"")="",0,IF(IFERROR(INDEX(Cadastro!$F$5:$F$167,$AB522),"")&gt;IFERROR(INDEX(Parâmetros!$B$39:$B$48,MATCH($E522,Parâmetros!$A$39:$A$48,0)),99),IFERROR(INDEX(Cadastro!$F$5:$F$167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registro"),IF(AND($AB522&lt;&gt;$AB521,IFERROR(INDEX(Cadastro!$F$5:$F$167,$AB522),"")=""),"Indeterminado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IFERROR(MATCH($A522&amp;"|"&amp;TEXT(_xlfn.MAXIFS(Cadastro!$E$5:$E$167,Cadastro!$A$5:$A$167,$A522,Cadastro!$E$5:$E$167,"&lt;="&amp;$F522),"yyyymmdd"),Cadastro!$I$5:$I$167,0),"")</f>
        <v>46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IFERROR(INDEX(Cadastro!$C$5:$C$167,$AB523),"NÃO INFORMADO")</f>
        <v>ELE</v>
      </c>
      <c r="D523" s="17" t="str">
        <f>IFERROR(INDEX(Cadastro!$D$5:$D$167,$AB523),"")</f>
        <v>C</v>
      </c>
      <c r="E523" s="17" t="str">
        <f>IFERROR(INDEX(Cadastro!$G$5:$G$167,$AB523),"")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$167,$AB523),"")="",IF($L523&gt;0,1,0),IF(IFERROR(INDEX(Cadastro!$F$5:$F$167,$AB523),"")&lt;=IFERROR(INDEX(Parâmetros!$B$39:$B$48,MATCH($E523,Parâmetros!$A$39:$A$48,0)),99),IFERROR(INDEX(Cadastro!$F$5:$F$167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$167,$AB523),"")="",0,IF(IFERROR(INDEX(Cadastro!$F$5:$F$167,$AB523),"")&gt;IFERROR(INDEX(Parâmetros!$B$39:$B$48,MATCH($E523,Parâmetros!$A$39:$A$48,0)),99),IFERROR(INDEX(Cadastro!$F$5:$F$167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registro"),IF(AND($AB523&lt;&gt;$AB522,IFERROR(INDEX(Cadastro!$F$5:$F$167,$AB523),"")=""),"Indeterminado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IFERROR(MATCH($A523&amp;"|"&amp;TEXT(_xlfn.MAXIFS(Cadastro!$E$5:$E$167,Cadastro!$A$5:$A$167,$A523,Cadastro!$E$5:$E$167,"&lt;="&amp;$F523),"yyyymmdd"),Cadastro!$I$5:$I$167,0),"")</f>
        <v>46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IFERROR(INDEX(Cadastro!$C$5:$C$167,$AB524),"NÃO INFORMADO")</f>
        <v>ELE</v>
      </c>
      <c r="D524" s="17" t="str">
        <f>IFERROR(INDEX(Cadastro!$D$5:$D$167,$AB524),"")</f>
        <v>C</v>
      </c>
      <c r="E524" s="17" t="str">
        <f>IFERROR(INDEX(Cadastro!$G$5:$G$167,$AB524),"")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$167,$AB524),"")="",IF($L524&gt;0,1,0),IF(IFERROR(INDEX(Cadastro!$F$5:$F$167,$AB524),"")&lt;=IFERROR(INDEX(Parâmetros!$B$39:$B$48,MATCH($E524,Parâmetros!$A$39:$A$48,0)),99),IFERROR(INDEX(Cadastro!$F$5:$F$167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$167,$AB524),"")="",0,IF(IFERROR(INDEX(Cadastro!$F$5:$F$167,$AB524),"")&gt;IFERROR(INDEX(Parâmetros!$B$39:$B$48,MATCH($E524,Parâmetros!$A$39:$A$48,0)),99),IFERROR(INDEX(Cadastro!$F$5:$F$167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registro"),IF(AND($AB524&lt;&gt;$AB523,IFERROR(INDEX(Cadastro!$F$5:$F$167,$AB524),"")=""),"Indeterminado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IFERROR(MATCH($A524&amp;"|"&amp;TEXT(_xlfn.MAXIFS(Cadastro!$E$5:$E$167,Cadastro!$A$5:$A$167,$A524,Cadastro!$E$5:$E$167,"&lt;="&amp;$F524),"yyyymmdd"),Cadastro!$I$5:$I$167,0),"")</f>
        <v>46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IFERROR(INDEX(Cadastro!$C$5:$C$167,$AB525),"NÃO INFORMADO")</f>
        <v>ELE</v>
      </c>
      <c r="D525" s="17" t="str">
        <f>IFERROR(INDEX(Cadastro!$D$5:$D$167,$AB525),"")</f>
        <v>C</v>
      </c>
      <c r="E525" s="17" t="str">
        <f>IFERROR(INDEX(Cadastro!$G$5:$G$167,$AB525),"")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$167,$AB525),"")="",IF($L525&gt;0,1,0),IF(IFERROR(INDEX(Cadastro!$F$5:$F$167,$AB525),"")&lt;=IFERROR(INDEX(Parâmetros!$B$39:$B$48,MATCH($E525,Parâmetros!$A$39:$A$48,0)),99),IFERROR(INDEX(Cadastro!$F$5:$F$167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$167,$AB525),"")="",0,IF(IFERROR(INDEX(Cadastro!$F$5:$F$167,$AB525),"")&gt;IFERROR(INDEX(Parâmetros!$B$39:$B$48,MATCH($E525,Parâmetros!$A$39:$A$48,0)),99),IFERROR(INDEX(Cadastro!$F$5:$F$167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registro"),IF(AND($AB525&lt;&gt;$AB524,IFERROR(INDEX(Cadastro!$F$5:$F$167,$AB525),"")=""),"Indeterminado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IFERROR(MATCH($A525&amp;"|"&amp;TEXT(_xlfn.MAXIFS(Cadastro!$E$5:$E$167,Cadastro!$A$5:$A$167,$A525,Cadastro!$E$5:$E$167,"&lt;="&amp;$F525),"yyyymmdd"),Cadastro!$I$5:$I$167,0),"")</f>
        <v>46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IFERROR(INDEX(Cadastro!$C$5:$C$167,$AB526),"NÃO INFORMADO")</f>
        <v>ELE</v>
      </c>
      <c r="D526" s="17" t="str">
        <f>IFERROR(INDEX(Cadastro!$D$5:$D$167,$AB526),"")</f>
        <v>C</v>
      </c>
      <c r="E526" s="17" t="str">
        <f>IFERROR(INDEX(Cadastro!$G$5:$G$167,$AB526),"")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$167,$AB526),"")="",IF($L526&gt;0,1,0),IF(IFERROR(INDEX(Cadastro!$F$5:$F$167,$AB526),"")&lt;=IFERROR(INDEX(Parâmetros!$B$39:$B$48,MATCH($E526,Parâmetros!$A$39:$A$48,0)),99),IFERROR(INDEX(Cadastro!$F$5:$F$167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$167,$AB526),"")="",0,IF(IFERROR(INDEX(Cadastro!$F$5:$F$167,$AB526),"")&gt;IFERROR(INDEX(Parâmetros!$B$39:$B$48,MATCH($E526,Parâmetros!$A$39:$A$48,0)),99),IFERROR(INDEX(Cadastro!$F$5:$F$167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registro"),IF(AND($AB526&lt;&gt;$AB525,IFERROR(INDEX(Cadastro!$F$5:$F$167,$AB526),"")=""),"Indeterminado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IFERROR(MATCH($A526&amp;"|"&amp;TEXT(_xlfn.MAXIFS(Cadastro!$E$5:$E$167,Cadastro!$A$5:$A$167,$A526,Cadastro!$E$5:$E$167,"&lt;="&amp;$F526),"yyyymmdd"),Cadastro!$I$5:$I$167,0),"")</f>
        <v>46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IFERROR(INDEX(Cadastro!$C$5:$C$167,$AB527),"NÃO INFORMADO")</f>
        <v>ELE</v>
      </c>
      <c r="D527" s="17" t="str">
        <f>IFERROR(INDEX(Cadastro!$D$5:$D$167,$AB527),"")</f>
        <v>C</v>
      </c>
      <c r="E527" s="17" t="str">
        <f>IFERROR(INDEX(Cadastro!$G$5:$G$167,$AB527),"")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$167,$AB527),"")="",IF($L527&gt;0,1,0),IF(IFERROR(INDEX(Cadastro!$F$5:$F$167,$AB527),"")&lt;=IFERROR(INDEX(Parâmetros!$B$39:$B$48,MATCH($E527,Parâmetros!$A$39:$A$48,0)),99),IFERROR(INDEX(Cadastro!$F$5:$F$167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$167,$AB527),"")="",0,IF(IFERROR(INDEX(Cadastro!$F$5:$F$167,$AB527),"")&gt;IFERROR(INDEX(Parâmetros!$B$39:$B$48,MATCH($E527,Parâmetros!$A$39:$A$48,0)),99),IFERROR(INDEX(Cadastro!$F$5:$F$167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registro"),IF(AND($AB527&lt;&gt;$AB526,IFERROR(INDEX(Cadastro!$F$5:$F$167,$AB527),"")=""),"Indeterminado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IFERROR(MATCH($A527&amp;"|"&amp;TEXT(_xlfn.MAXIFS(Cadastro!$E$5:$E$167,Cadastro!$A$5:$A$167,$A527,Cadastro!$E$5:$E$167,"&lt;="&amp;$F527),"yyyymmdd"),Cadastro!$I$5:$I$167,0),"")</f>
        <v>46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IFERROR(INDEX(Cadastro!$C$5:$C$167,$AB528),"NÃO INFORMADO")</f>
        <v>ELE</v>
      </c>
      <c r="D528" s="17" t="str">
        <f>IFERROR(INDEX(Cadastro!$D$5:$D$167,$AB528),"")</f>
        <v>C</v>
      </c>
      <c r="E528" s="17" t="str">
        <f>IFERROR(INDEX(Cadastro!$G$5:$G$167,$AB528),"")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$167,$AB528),"")="",IF($L528&gt;0,1,0),IF(IFERROR(INDEX(Cadastro!$F$5:$F$167,$AB528),"")&lt;=IFERROR(INDEX(Parâmetros!$B$39:$B$48,MATCH($E528,Parâmetros!$A$39:$A$48,0)),99),IFERROR(INDEX(Cadastro!$F$5:$F$167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$167,$AB528),"")="",0,IF(IFERROR(INDEX(Cadastro!$F$5:$F$167,$AB528),"")&gt;IFERROR(INDEX(Parâmetros!$B$39:$B$48,MATCH($E528,Parâmetros!$A$39:$A$48,0)),99),IFERROR(INDEX(Cadastro!$F$5:$F$167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registro"),IF(AND($AB528&lt;&gt;$AB527,IFERROR(INDEX(Cadastro!$F$5:$F$167,$AB528),"")=""),"Indeterminado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IFERROR(MATCH($A528&amp;"|"&amp;TEXT(_xlfn.MAXIFS(Cadastro!$E$5:$E$167,Cadastro!$A$5:$A$167,$A528,Cadastro!$E$5:$E$167,"&lt;="&amp;$F528),"yyyymmdd"),Cadastro!$I$5:$I$167,0),"")</f>
        <v>46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IFERROR(INDEX(Cadastro!$C$5:$C$167,$AB529),"NÃO INFORMADO")</f>
        <v>ELE</v>
      </c>
      <c r="D529" s="17" t="str">
        <f>IFERROR(INDEX(Cadastro!$D$5:$D$167,$AB529),"")</f>
        <v>C</v>
      </c>
      <c r="E529" s="17" t="str">
        <f>IFERROR(INDEX(Cadastro!$G$5:$G$167,$AB529),"")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$167,$AB529),"")="",IF($L529&gt;0,1,0),IF(IFERROR(INDEX(Cadastro!$F$5:$F$167,$AB529),"")&lt;=IFERROR(INDEX(Parâmetros!$B$39:$B$48,MATCH($E529,Parâmetros!$A$39:$A$48,0)),99),IFERROR(INDEX(Cadastro!$F$5:$F$167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$167,$AB529),"")="",0,IF(IFERROR(INDEX(Cadastro!$F$5:$F$167,$AB529),"")&gt;IFERROR(INDEX(Parâmetros!$B$39:$B$48,MATCH($E529,Parâmetros!$A$39:$A$48,0)),99),IFERROR(INDEX(Cadastro!$F$5:$F$167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registro"),IF(AND($AB529&lt;&gt;$AB528,IFERROR(INDEX(Cadastro!$F$5:$F$167,$AB529),"")=""),"Indeterminado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IFERROR(MATCH($A529&amp;"|"&amp;TEXT(_xlfn.MAXIFS(Cadastro!$E$5:$E$167,Cadastro!$A$5:$A$167,$A529,Cadastro!$E$5:$E$167,"&lt;="&amp;$F529),"yyyymmdd"),Cadastro!$I$5:$I$167,0),"")</f>
        <v>46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IFERROR(INDEX(Cadastro!$C$5:$C$167,$AB530),"NÃO INFORMADO")</f>
        <v>ELE</v>
      </c>
      <c r="D530" s="17" t="str">
        <f>IFERROR(INDEX(Cadastro!$D$5:$D$167,$AB530),"")</f>
        <v>C</v>
      </c>
      <c r="E530" s="17" t="str">
        <f>IFERROR(INDEX(Cadastro!$G$5:$G$167,$AB530),"")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$167,$AB530),"")="",IF($L530&gt;0,1,0),IF(IFERROR(INDEX(Cadastro!$F$5:$F$167,$AB530),"")&lt;=IFERROR(INDEX(Parâmetros!$B$39:$B$48,MATCH($E530,Parâmetros!$A$39:$A$48,0)),99),IFERROR(INDEX(Cadastro!$F$5:$F$167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$167,$AB530),"")="",0,IF(IFERROR(INDEX(Cadastro!$F$5:$F$167,$AB530),"")&gt;IFERROR(INDEX(Parâmetros!$B$39:$B$48,MATCH($E530,Parâmetros!$A$39:$A$48,0)),99),IFERROR(INDEX(Cadastro!$F$5:$F$167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registro"),IF(AND($AB530&lt;&gt;$AB529,IFERROR(INDEX(Cadastro!$F$5:$F$167,$AB530),"")=""),"Indeterminado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IFERROR(MATCH($A530&amp;"|"&amp;TEXT(_xlfn.MAXIFS(Cadastro!$E$5:$E$167,Cadastro!$A$5:$A$167,$A530,Cadastro!$E$5:$E$167,"&lt;="&amp;$F530),"yyyymmdd"),Cadastro!$I$5:$I$167,0),"")</f>
        <v>46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IFERROR(INDEX(Cadastro!$C$5:$C$167,$AB531),"NÃO INFORMADO")</f>
        <v>ELE</v>
      </c>
      <c r="D531" s="17" t="str">
        <f>IFERROR(INDEX(Cadastro!$D$5:$D$167,$AB531),"")</f>
        <v>C</v>
      </c>
      <c r="E531" s="17" t="str">
        <f>IFERROR(INDEX(Cadastro!$G$5:$G$167,$AB531),"")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$167,$AB531),"")="",IF($L531&gt;0,1,0),IF(IFERROR(INDEX(Cadastro!$F$5:$F$167,$AB531),"")&lt;=IFERROR(INDEX(Parâmetros!$B$39:$B$48,MATCH($E531,Parâmetros!$A$39:$A$48,0)),99),IFERROR(INDEX(Cadastro!$F$5:$F$167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$167,$AB531),"")="",0,IF(IFERROR(INDEX(Cadastro!$F$5:$F$167,$AB531),"")&gt;IFERROR(INDEX(Parâmetros!$B$39:$B$48,MATCH($E531,Parâmetros!$A$39:$A$48,0)),99),IFERROR(INDEX(Cadastro!$F$5:$F$167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registro"),IF(AND($AB531&lt;&gt;$AB530,IFERROR(INDEX(Cadastro!$F$5:$F$167,$AB531),"")=""),"Indeterminado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IFERROR(MATCH($A531&amp;"|"&amp;TEXT(_xlfn.MAXIFS(Cadastro!$E$5:$E$167,Cadastro!$A$5:$A$167,$A531,Cadastro!$E$5:$E$167,"&lt;="&amp;$F531),"yyyymmdd"),Cadastro!$I$5:$I$167,0),"")</f>
        <v>46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IFERROR(INDEX(Cadastro!$C$5:$C$167,$AB532),"NÃO INFORMADO")</f>
        <v>ELE</v>
      </c>
      <c r="D532" s="17" t="str">
        <f>IFERROR(INDEX(Cadastro!$D$5:$D$167,$AB532),"")</f>
        <v>C</v>
      </c>
      <c r="E532" s="17" t="str">
        <f>IFERROR(INDEX(Cadastro!$G$5:$G$167,$AB532),"")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$167,$AB532),"")="",IF($L532&gt;0,1,0),IF(IFERROR(INDEX(Cadastro!$F$5:$F$167,$AB532),"")&lt;=IFERROR(INDEX(Parâmetros!$B$39:$B$48,MATCH($E532,Parâmetros!$A$39:$A$48,0)),99),IFERROR(INDEX(Cadastro!$F$5:$F$167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$167,$AB532),"")="",0,IF(IFERROR(INDEX(Cadastro!$F$5:$F$167,$AB532),"")&gt;IFERROR(INDEX(Parâmetros!$B$39:$B$48,MATCH($E532,Parâmetros!$A$39:$A$48,0)),99),IFERROR(INDEX(Cadastro!$F$5:$F$167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registro"),IF(AND($AB532&lt;&gt;$AB531,IFERROR(INDEX(Cadastro!$F$5:$F$167,$AB532),"")=""),"Indeterminado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IFERROR(MATCH($A532&amp;"|"&amp;TEXT(_xlfn.MAXIFS(Cadastro!$E$5:$E$167,Cadastro!$A$5:$A$167,$A532,Cadastro!$E$5:$E$167,"&lt;="&amp;$F532),"yyyymmdd"),Cadastro!$I$5:$I$167,0),"")</f>
        <v>46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IFERROR(INDEX(Cadastro!$C$5:$C$167,$AB533),"NÃO INFORMADO")</f>
        <v>ELE</v>
      </c>
      <c r="D533" s="17" t="str">
        <f>IFERROR(INDEX(Cadastro!$D$5:$D$167,$AB533),"")</f>
        <v>C</v>
      </c>
      <c r="E533" s="17" t="str">
        <f>IFERROR(INDEX(Cadastro!$G$5:$G$167,$AB533),"")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$167,$AB533),"")="",IF($L533&gt;0,1,0),IF(IFERROR(INDEX(Cadastro!$F$5:$F$167,$AB533),"")&lt;=IFERROR(INDEX(Parâmetros!$B$39:$B$48,MATCH($E533,Parâmetros!$A$39:$A$48,0)),99),IFERROR(INDEX(Cadastro!$F$5:$F$167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$167,$AB533),"")="",0,IF(IFERROR(INDEX(Cadastro!$F$5:$F$167,$AB533),"")&gt;IFERROR(INDEX(Parâmetros!$B$39:$B$48,MATCH($E533,Parâmetros!$A$39:$A$48,0)),99),IFERROR(INDEX(Cadastro!$F$5:$F$167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registro"),IF(AND($AB533&lt;&gt;$AB532,IFERROR(INDEX(Cadastro!$F$5:$F$167,$AB533),"")=""),"Indeterminado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IFERROR(MATCH($A533&amp;"|"&amp;TEXT(_xlfn.MAXIFS(Cadastro!$E$5:$E$167,Cadastro!$A$5:$A$167,$A533,Cadastro!$E$5:$E$167,"&lt;="&amp;$F533),"yyyymmdd"),Cadastro!$I$5:$I$167,0),"")</f>
        <v>46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52403</v>
      </c>
      <c r="B534" s="17" t="s">
        <v>28</v>
      </c>
      <c r="C534" s="17" t="str">
        <f>IFERROR(INDEX(Cadastro!$C$5:$C$167,$AB534),"NÃO INFORMADO")</f>
        <v>NÃO INFORMADO</v>
      </c>
      <c r="D534" s="17" t="str">
        <f>IFERROR(INDEX(Cadastro!$D$5:$D$167,$AB534),"")</f>
        <v>Férias</v>
      </c>
      <c r="E534" s="17" t="str">
        <f>IFERROR(INDEX(Cadastro!$G$5:$G$167,$AB534),"")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$167,$AB534),"")="",IF($L534&gt;0,1,0),IF(IFERROR(INDEX(Cadastro!$F$5:$F$167,$AB534),"")&lt;=IFERROR(INDEX(Parâmetros!$B$39:$B$48,MATCH($E534,Parâmetros!$A$39:$A$48,0)),99),IFERROR(INDEX(Cadastro!$F$5:$F$167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$167,$AB534),"")="",0,IF(IFERROR(INDEX(Cadastro!$F$5:$F$167,$AB534),"")&gt;IFERROR(INDEX(Parâmetros!$B$39:$B$48,MATCH($E534,Parâmetros!$A$39:$A$48,0)),99),IFERROR(INDEX(Cadastro!$F$5:$F$167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registro"),IF(AND($AB534&lt;&gt;$AB533,IFERROR(INDEX(Cadastro!$F$5:$F$167,$AB534),"")=""),"Indeterminado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8</v>
      </c>
      <c r="AB534" s="31">
        <f>IFERROR(MATCH($A534&amp;"|"&amp;TEXT(_xlfn.MAXIFS(Cadastro!$E$5:$E$167,Cadastro!$A$5:$A$167,$A534,Cadastro!$E$5:$E$167,"&lt;="&amp;$F534),"yyyymmdd"),Cadastro!$I$5:$I$167,0),"")</f>
        <v>48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52403</v>
      </c>
      <c r="B535" s="17" t="s">
        <v>28</v>
      </c>
      <c r="C535" s="17" t="str">
        <f>IFERROR(INDEX(Cadastro!$C$5:$C$167,$AB535),"NÃO INFORMADO")</f>
        <v>NÃO INFORMADO</v>
      </c>
      <c r="D535" s="17" t="str">
        <f>IFERROR(INDEX(Cadastro!$D$5:$D$167,$AB535),"")</f>
        <v>Férias</v>
      </c>
      <c r="E535" s="17" t="str">
        <f>IFERROR(INDEX(Cadastro!$G$5:$G$167,$AB535),"")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$167,$AB535),"")="",IF($L535&gt;0,1,0),IF(IFERROR(INDEX(Cadastro!$F$5:$F$167,$AB535),"")&lt;=IFERROR(INDEX(Parâmetros!$B$39:$B$48,MATCH($E535,Parâmetros!$A$39:$A$48,0)),99),IFERROR(INDEX(Cadastro!$F$5:$F$167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$167,$AB535),"")="",0,IF(IFERROR(INDEX(Cadastro!$F$5:$F$167,$AB535),"")&gt;IFERROR(INDEX(Parâmetros!$B$39:$B$48,MATCH($E535,Parâmetros!$A$39:$A$48,0)),99),IFERROR(INDEX(Cadastro!$F$5:$F$167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registro"),IF(AND($AB535&lt;&gt;$AB534,IFERROR(INDEX(Cadastro!$F$5:$F$167,$AB535),"")=""),"Indeterminado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7</v>
      </c>
      <c r="AB535" s="31">
        <f>IFERROR(MATCH($A535&amp;"|"&amp;TEXT(_xlfn.MAXIFS(Cadastro!$E$5:$E$167,Cadastro!$A$5:$A$167,$A535,Cadastro!$E$5:$E$167,"&lt;="&amp;$F535),"yyyymmdd"),Cadastro!$I$5:$I$167,0),"")</f>
        <v>48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52403</v>
      </c>
      <c r="B536" s="17" t="s">
        <v>28</v>
      </c>
      <c r="C536" s="17" t="str">
        <f>IFERROR(INDEX(Cadastro!$C$5:$C$167,$AB536),"NÃO INFORMADO")</f>
        <v>NÃO INFORMADO</v>
      </c>
      <c r="D536" s="17" t="str">
        <f>IFERROR(INDEX(Cadastro!$D$5:$D$167,$AB536),"")</f>
        <v>Férias</v>
      </c>
      <c r="E536" s="17" t="str">
        <f>IFERROR(INDEX(Cadastro!$G$5:$G$167,$AB536),"")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$167,$AB536),"")="",IF($L536&gt;0,1,0),IF(IFERROR(INDEX(Cadastro!$F$5:$F$167,$AB536),"")&lt;=IFERROR(INDEX(Parâmetros!$B$39:$B$48,MATCH($E536,Parâmetros!$A$39:$A$48,0)),99),IFERROR(INDEX(Cadastro!$F$5:$F$167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$167,$AB536),"")="",0,IF(IFERROR(INDEX(Cadastro!$F$5:$F$167,$AB536),"")&gt;IFERROR(INDEX(Parâmetros!$B$39:$B$48,MATCH($E536,Parâmetros!$A$39:$A$48,0)),99),IFERROR(INDEX(Cadastro!$F$5:$F$167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registro"),IF(AND($AB536&lt;&gt;$AB535,IFERROR(INDEX(Cadastro!$F$5:$F$167,$AB536),"")=""),"Indeterminado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6</v>
      </c>
      <c r="AB536" s="31">
        <f>IFERROR(MATCH($A536&amp;"|"&amp;TEXT(_xlfn.MAXIFS(Cadastro!$E$5:$E$167,Cadastro!$A$5:$A$167,$A536,Cadastro!$E$5:$E$167,"&lt;="&amp;$F536),"yyyymmdd"),Cadastro!$I$5:$I$167,0),"")</f>
        <v>48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52403</v>
      </c>
      <c r="B537" s="17" t="s">
        <v>28</v>
      </c>
      <c r="C537" s="17" t="str">
        <f>IFERROR(INDEX(Cadastro!$C$5:$C$167,$AB537),"NÃO INFORMADO")</f>
        <v>NÃO INFORMADO</v>
      </c>
      <c r="D537" s="17" t="str">
        <f>IFERROR(INDEX(Cadastro!$D$5:$D$167,$AB537),"")</f>
        <v>Férias</v>
      </c>
      <c r="E537" s="17" t="str">
        <f>IFERROR(INDEX(Cadastro!$G$5:$G$167,$AB537),"")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$167,$AB537),"")="",IF($L537&gt;0,1,0),IF(IFERROR(INDEX(Cadastro!$F$5:$F$167,$AB537),"")&lt;=IFERROR(INDEX(Parâmetros!$B$39:$B$48,MATCH($E537,Parâmetros!$A$39:$A$48,0)),99),IFERROR(INDEX(Cadastro!$F$5:$F$167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$167,$AB537),"")="",0,IF(IFERROR(INDEX(Cadastro!$F$5:$F$167,$AB537),"")&gt;IFERROR(INDEX(Parâmetros!$B$39:$B$48,MATCH($E537,Parâmetros!$A$39:$A$48,0)),99),IFERROR(INDEX(Cadastro!$F$5:$F$167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registro"),IF(AND($AB537&lt;&gt;$AB536,IFERROR(INDEX(Cadastro!$F$5:$F$167,$AB537),"")=""),"Indeterminado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5</v>
      </c>
      <c r="AB537" s="31">
        <f>IFERROR(MATCH($A537&amp;"|"&amp;TEXT(_xlfn.MAXIFS(Cadastro!$E$5:$E$167,Cadastro!$A$5:$A$167,$A537,Cadastro!$E$5:$E$167,"&lt;="&amp;$F537),"yyyymmdd"),Cadastro!$I$5:$I$167,0),"")</f>
        <v>48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52403</v>
      </c>
      <c r="B538" s="17" t="s">
        <v>28</v>
      </c>
      <c r="C538" s="17" t="str">
        <f>IFERROR(INDEX(Cadastro!$C$5:$C$167,$AB538),"NÃO INFORMADO")</f>
        <v>NÃO INFORMADO</v>
      </c>
      <c r="D538" s="17" t="str">
        <f>IFERROR(INDEX(Cadastro!$D$5:$D$167,$AB538),"")</f>
        <v>Férias</v>
      </c>
      <c r="E538" s="17" t="str">
        <f>IFERROR(INDEX(Cadastro!$G$5:$G$167,$AB538),"")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$167,$AB538),"")="",IF($L538&gt;0,1,0),IF(IFERROR(INDEX(Cadastro!$F$5:$F$167,$AB538),"")&lt;=IFERROR(INDEX(Parâmetros!$B$39:$B$48,MATCH($E538,Parâmetros!$A$39:$A$48,0)),99),IFERROR(INDEX(Cadastro!$F$5:$F$167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$167,$AB538),"")="",0,IF(IFERROR(INDEX(Cadastro!$F$5:$F$167,$AB538),"")&gt;IFERROR(INDEX(Parâmetros!$B$39:$B$48,MATCH($E538,Parâmetros!$A$39:$A$48,0)),99),IFERROR(INDEX(Cadastro!$F$5:$F$167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registro"),IF(AND($AB538&lt;&gt;$AB537,IFERROR(INDEX(Cadastro!$F$5:$F$167,$AB538),"")=""),"Indeterminado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4</v>
      </c>
      <c r="AB538" s="31">
        <f>IFERROR(MATCH($A538&amp;"|"&amp;TEXT(_xlfn.MAXIFS(Cadastro!$E$5:$E$167,Cadastro!$A$5:$A$167,$A538,Cadastro!$E$5:$E$167,"&lt;="&amp;$F538),"yyyymmdd"),Cadastro!$I$5:$I$167,0),"")</f>
        <v>48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52403</v>
      </c>
      <c r="B539" s="17" t="s">
        <v>28</v>
      </c>
      <c r="C539" s="17" t="str">
        <f>IFERROR(INDEX(Cadastro!$C$5:$C$167,$AB539),"NÃO INFORMADO")</f>
        <v>NÃO INFORMADO</v>
      </c>
      <c r="D539" s="17" t="str">
        <f>IFERROR(INDEX(Cadastro!$D$5:$D$167,$AB539),"")</f>
        <v>Férias</v>
      </c>
      <c r="E539" s="17" t="str">
        <f>IFERROR(INDEX(Cadastro!$G$5:$G$167,$AB539),"")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$167,$AB539),"")="",IF($L539&gt;0,1,0),IF(IFERROR(INDEX(Cadastro!$F$5:$F$167,$AB539),"")&lt;=IFERROR(INDEX(Parâmetros!$B$39:$B$48,MATCH($E539,Parâmetros!$A$39:$A$48,0)),99),IFERROR(INDEX(Cadastro!$F$5:$F$167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$167,$AB539),"")="",0,IF(IFERROR(INDEX(Cadastro!$F$5:$F$167,$AB539),"")&gt;IFERROR(INDEX(Parâmetros!$B$39:$B$48,MATCH($E539,Parâmetros!$A$39:$A$48,0)),99),IFERROR(INDEX(Cadastro!$F$5:$F$167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registro"),IF(AND($AB539&lt;&gt;$AB538,IFERROR(INDEX(Cadastro!$F$5:$F$167,$AB539),"")=""),"Indeterminado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3</v>
      </c>
      <c r="AB539" s="31">
        <f>IFERROR(MATCH($A539&amp;"|"&amp;TEXT(_xlfn.MAXIFS(Cadastro!$E$5:$E$167,Cadastro!$A$5:$A$167,$A539,Cadastro!$E$5:$E$167,"&lt;="&amp;$F539),"yyyymmdd"),Cadastro!$I$5:$I$167,0),"")</f>
        <v>48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52403</v>
      </c>
      <c r="B540" s="17" t="s">
        <v>28</v>
      </c>
      <c r="C540" s="17" t="str">
        <f>IFERROR(INDEX(Cadastro!$C$5:$C$167,$AB540),"NÃO INFORMADO")</f>
        <v>NÃO INFORMADO</v>
      </c>
      <c r="D540" s="17" t="str">
        <f>IFERROR(INDEX(Cadastro!$D$5:$D$167,$AB540),"")</f>
        <v>Férias</v>
      </c>
      <c r="E540" s="17" t="str">
        <f>IFERROR(INDEX(Cadastro!$G$5:$G$167,$AB540),"")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$167,$AB540),"")="",IF($L540&gt;0,1,0),IF(IFERROR(INDEX(Cadastro!$F$5:$F$167,$AB540),"")&lt;=IFERROR(INDEX(Parâmetros!$B$39:$B$48,MATCH($E540,Parâmetros!$A$39:$A$48,0)),99),IFERROR(INDEX(Cadastro!$F$5:$F$167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$167,$AB540),"")="",0,IF(IFERROR(INDEX(Cadastro!$F$5:$F$167,$AB540),"")&gt;IFERROR(INDEX(Parâmetros!$B$39:$B$48,MATCH($E540,Parâmetros!$A$39:$A$48,0)),99),IFERROR(INDEX(Cadastro!$F$5:$F$167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registro"),IF(AND($AB540&lt;&gt;$AB539,IFERROR(INDEX(Cadastro!$F$5:$F$167,$AB540),"")=""),"Indeterminado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2</v>
      </c>
      <c r="AB540" s="31">
        <f>IFERROR(MATCH($A540&amp;"|"&amp;TEXT(_xlfn.MAXIFS(Cadastro!$E$5:$E$167,Cadastro!$A$5:$A$167,$A540,Cadastro!$E$5:$E$167,"&lt;="&amp;$F540),"yyyymmdd"),Cadastro!$I$5:$I$167,0),"")</f>
        <v>48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52403</v>
      </c>
      <c r="B541" s="17" t="s">
        <v>28</v>
      </c>
      <c r="C541" s="17" t="str">
        <f>IFERROR(INDEX(Cadastro!$C$5:$C$167,$AB541),"NÃO INFORMADO")</f>
        <v>NÃO INFORMADO</v>
      </c>
      <c r="D541" s="17" t="str">
        <f>IFERROR(INDEX(Cadastro!$D$5:$D$167,$AB541),"")</f>
        <v>Férias</v>
      </c>
      <c r="E541" s="17" t="str">
        <f>IFERROR(INDEX(Cadastro!$G$5:$G$167,$AB541),"")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$167,$AB541),"")="",IF($L541&gt;0,1,0),IF(IFERROR(INDEX(Cadastro!$F$5:$F$167,$AB541),"")&lt;=IFERROR(INDEX(Parâmetros!$B$39:$B$48,MATCH($E541,Parâmetros!$A$39:$A$48,0)),99),IFERROR(INDEX(Cadastro!$F$5:$F$167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$167,$AB541),"")="",0,IF(IFERROR(INDEX(Cadastro!$F$5:$F$167,$AB541),"")&gt;IFERROR(INDEX(Parâmetros!$B$39:$B$48,MATCH($E541,Parâmetros!$A$39:$A$48,0)),99),IFERROR(INDEX(Cadastro!$F$5:$F$167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registro"),IF(AND($AB541&lt;&gt;$AB540,IFERROR(INDEX(Cadastro!$F$5:$F$167,$AB541),"")=""),"Indeterminado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1</v>
      </c>
      <c r="AB541" s="31">
        <f>IFERROR(MATCH($A541&amp;"|"&amp;TEXT(_xlfn.MAXIFS(Cadastro!$E$5:$E$167,Cadastro!$A$5:$A$167,$A541,Cadastro!$E$5:$E$167,"&lt;="&amp;$F541),"yyyymmdd"),Cadastro!$I$5:$I$167,0),"")</f>
        <v>48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52403</v>
      </c>
      <c r="B542" s="17" t="s">
        <v>28</v>
      </c>
      <c r="C542" s="17" t="str">
        <f>IFERROR(INDEX(Cadastro!$C$5:$C$167,$AB542),"NÃO INFORMADO")</f>
        <v>NÃO INFORMADO</v>
      </c>
      <c r="D542" s="17" t="str">
        <f>IFERROR(INDEX(Cadastro!$D$5:$D$167,$AB542),"")</f>
        <v>Férias</v>
      </c>
      <c r="E542" s="17" t="str">
        <f>IFERROR(INDEX(Cadastro!$G$5:$G$167,$AB542),"")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$167,$AB542),"")="",IF($L542&gt;0,1,0),IF(IFERROR(INDEX(Cadastro!$F$5:$F$167,$AB542),"")&lt;=IFERROR(INDEX(Parâmetros!$B$39:$B$48,MATCH($E542,Parâmetros!$A$39:$A$48,0)),99),IFERROR(INDEX(Cadastro!$F$5:$F$167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$167,$AB542),"")="",0,IF(IFERROR(INDEX(Cadastro!$F$5:$F$167,$AB542),"")&gt;IFERROR(INDEX(Parâmetros!$B$39:$B$48,MATCH($E542,Parâmetros!$A$39:$A$48,0)),99),IFERROR(INDEX(Cadastro!$F$5:$F$167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registro"),IF(AND($AB542&lt;&gt;$AB541,IFERROR(INDEX(Cadastro!$F$5:$F$167,$AB542),"")=""),"Indeterminado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IFERROR(MATCH($A542&amp;"|"&amp;TEXT(_xlfn.MAXIFS(Cadastro!$E$5:$E$167,Cadastro!$A$5:$A$167,$A542,Cadastro!$E$5:$E$167,"&lt;="&amp;$F542),"yyyymmdd"),Cadastro!$I$5:$I$167,0),"")</f>
        <v>48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52403</v>
      </c>
      <c r="B543" s="17" t="s">
        <v>28</v>
      </c>
      <c r="C543" s="17" t="str">
        <f>IFERROR(INDEX(Cadastro!$C$5:$C$167,$AB543),"NÃO INFORMADO")</f>
        <v>NÃO INFORMADO</v>
      </c>
      <c r="D543" s="17" t="str">
        <f>IFERROR(INDEX(Cadastro!$D$5:$D$167,$AB543),"")</f>
        <v>Férias</v>
      </c>
      <c r="E543" s="17" t="str">
        <f>IFERROR(INDEX(Cadastro!$G$5:$G$167,$AB543),"")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$167,$AB543),"")="",IF($L543&gt;0,1,0),IF(IFERROR(INDEX(Cadastro!$F$5:$F$167,$AB543),"")&lt;=IFERROR(INDEX(Parâmetros!$B$39:$B$48,MATCH($E543,Parâmetros!$A$39:$A$48,0)),99),IFERROR(INDEX(Cadastro!$F$5:$F$167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$167,$AB543),"")="",0,IF(IFERROR(INDEX(Cadastro!$F$5:$F$167,$AB543),"")&gt;IFERROR(INDEX(Parâmetros!$B$39:$B$48,MATCH($E543,Parâmetros!$A$39:$A$48,0)),99),IFERROR(INDEX(Cadastro!$F$5:$F$167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registro"),IF(AND($AB543&lt;&gt;$AB542,IFERROR(INDEX(Cadastro!$F$5:$F$167,$AB543),"")=""),"Indeterminado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IFERROR(MATCH($A543&amp;"|"&amp;TEXT(_xlfn.MAXIFS(Cadastro!$E$5:$E$167,Cadastro!$A$5:$A$167,$A543,Cadastro!$E$5:$E$167,"&lt;="&amp;$F543),"yyyymmdd"),Cadastro!$I$5:$I$167,0),"")</f>
        <v>48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52403</v>
      </c>
      <c r="B544" s="17" t="s">
        <v>28</v>
      </c>
      <c r="C544" s="17" t="str">
        <f>IFERROR(INDEX(Cadastro!$C$5:$C$167,$AB544),"NÃO INFORMADO")</f>
        <v>NÃO INFORMADO</v>
      </c>
      <c r="D544" s="17" t="str">
        <f>IFERROR(INDEX(Cadastro!$D$5:$D$167,$AB544),"")</f>
        <v>Férias</v>
      </c>
      <c r="E544" s="17" t="str">
        <f>IFERROR(INDEX(Cadastro!$G$5:$G$167,$AB544),"")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$167,$AB544),"")="",IF($L544&gt;0,1,0),IF(IFERROR(INDEX(Cadastro!$F$5:$F$167,$AB544),"")&lt;=IFERROR(INDEX(Parâmetros!$B$39:$B$48,MATCH($E544,Parâmetros!$A$39:$A$48,0)),99),IFERROR(INDEX(Cadastro!$F$5:$F$167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$167,$AB544),"")="",0,IF(IFERROR(INDEX(Cadastro!$F$5:$F$167,$AB544),"")&gt;IFERROR(INDEX(Parâmetros!$B$39:$B$48,MATCH($E544,Parâmetros!$A$39:$A$48,0)),99),IFERROR(INDEX(Cadastro!$F$5:$F$167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registro"),IF(AND($AB544&lt;&gt;$AB543,IFERROR(INDEX(Cadastro!$F$5:$F$167,$AB544),"")=""),"Indeterminado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IFERROR(MATCH($A544&amp;"|"&amp;TEXT(_xlfn.MAXIFS(Cadastro!$E$5:$E$167,Cadastro!$A$5:$A$167,$A544,Cadastro!$E$5:$E$167,"&lt;="&amp;$F544),"yyyymmdd"),Cadastro!$I$5:$I$167,0),"")</f>
        <v>48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52403</v>
      </c>
      <c r="B545" s="17" t="s">
        <v>28</v>
      </c>
      <c r="C545" s="17" t="str">
        <f>IFERROR(INDEX(Cadastro!$C$5:$C$167,$AB545),"NÃO INFORMADO")</f>
        <v>NÃO INFORMADO</v>
      </c>
      <c r="D545" s="17" t="str">
        <f>IFERROR(INDEX(Cadastro!$D$5:$D$167,$AB545),"")</f>
        <v>Férias</v>
      </c>
      <c r="E545" s="17" t="str">
        <f>IFERROR(INDEX(Cadastro!$G$5:$G$167,$AB545),"")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$167,$AB545),"")="",IF($L545&gt;0,1,0),IF(IFERROR(INDEX(Cadastro!$F$5:$F$167,$AB545),"")&lt;=IFERROR(INDEX(Parâmetros!$B$39:$B$48,MATCH($E545,Parâmetros!$A$39:$A$48,0)),99),IFERROR(INDEX(Cadastro!$F$5:$F$167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$167,$AB545),"")="",0,IF(IFERROR(INDEX(Cadastro!$F$5:$F$167,$AB545),"")&gt;IFERROR(INDEX(Parâmetros!$B$39:$B$48,MATCH($E545,Parâmetros!$A$39:$A$48,0)),99),IFERROR(INDEX(Cadastro!$F$5:$F$167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registro"),IF(AND($AB545&lt;&gt;$AB544,IFERROR(INDEX(Cadastro!$F$5:$F$167,$AB545),"")=""),"Indeterminado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IFERROR(MATCH($A545&amp;"|"&amp;TEXT(_xlfn.MAXIFS(Cadastro!$E$5:$E$167,Cadastro!$A$5:$A$167,$A545,Cadastro!$E$5:$E$167,"&lt;="&amp;$F545),"yyyymmdd"),Cadastro!$I$5:$I$167,0),"")</f>
        <v>48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52403</v>
      </c>
      <c r="B546" s="17" t="s">
        <v>28</v>
      </c>
      <c r="C546" s="17" t="str">
        <f>IFERROR(INDEX(Cadastro!$C$5:$C$167,$AB546),"NÃO INFORMADO")</f>
        <v>NÃO INFORMADO</v>
      </c>
      <c r="D546" s="17" t="str">
        <f>IFERROR(INDEX(Cadastro!$D$5:$D$167,$AB546),"")</f>
        <v>Férias</v>
      </c>
      <c r="E546" s="17" t="str">
        <f>IFERROR(INDEX(Cadastro!$G$5:$G$167,$AB546),"")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$167,$AB546),"")="",IF($L546&gt;0,1,0),IF(IFERROR(INDEX(Cadastro!$F$5:$F$167,$AB546),"")&lt;=IFERROR(INDEX(Parâmetros!$B$39:$B$48,MATCH($E546,Parâmetros!$A$39:$A$48,0)),99),IFERROR(INDEX(Cadastro!$F$5:$F$167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$167,$AB546),"")="",0,IF(IFERROR(INDEX(Cadastro!$F$5:$F$167,$AB546),"")&gt;IFERROR(INDEX(Parâmetros!$B$39:$B$48,MATCH($E546,Parâmetros!$A$39:$A$48,0)),99),IFERROR(INDEX(Cadastro!$F$5:$F$167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registro"),IF(AND($AB546&lt;&gt;$AB545,IFERROR(INDEX(Cadastro!$F$5:$F$167,$AB546),"")=""),"Indeterminado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IFERROR(MATCH($A546&amp;"|"&amp;TEXT(_xlfn.MAXIFS(Cadastro!$E$5:$E$167,Cadastro!$A$5:$A$167,$A546,Cadastro!$E$5:$E$167,"&lt;="&amp;$F546),"yyyymmdd"),Cadastro!$I$5:$I$167,0),"")</f>
        <v>48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52403</v>
      </c>
      <c r="B547" s="17" t="s">
        <v>28</v>
      </c>
      <c r="C547" s="17" t="str">
        <f>IFERROR(INDEX(Cadastro!$C$5:$C$167,$AB547),"NÃO INFORMADO")</f>
        <v>NÃO INFORMADO</v>
      </c>
      <c r="D547" s="17" t="str">
        <f>IFERROR(INDEX(Cadastro!$D$5:$D$167,$AB547),"")</f>
        <v>Férias</v>
      </c>
      <c r="E547" s="17" t="str">
        <f>IFERROR(INDEX(Cadastro!$G$5:$G$167,$AB547),"")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$167,$AB547),"")="",IF($L547&gt;0,1,0),IF(IFERROR(INDEX(Cadastro!$F$5:$F$167,$AB547),"")&lt;=IFERROR(INDEX(Parâmetros!$B$39:$B$48,MATCH($E547,Parâmetros!$A$39:$A$48,0)),99),IFERROR(INDEX(Cadastro!$F$5:$F$167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$167,$AB547),"")="",0,IF(IFERROR(INDEX(Cadastro!$F$5:$F$167,$AB547),"")&gt;IFERROR(INDEX(Parâmetros!$B$39:$B$48,MATCH($E547,Parâmetros!$A$39:$A$48,0)),99),IFERROR(INDEX(Cadastro!$F$5:$F$167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registro"),IF(AND($AB547&lt;&gt;$AB546,IFERROR(INDEX(Cadastro!$F$5:$F$167,$AB547),"")=""),"Indeterminado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IFERROR(MATCH($A547&amp;"|"&amp;TEXT(_xlfn.MAXIFS(Cadastro!$E$5:$E$167,Cadastro!$A$5:$A$167,$A547,Cadastro!$E$5:$E$167,"&lt;="&amp;$F547),"yyyymmdd"),Cadastro!$I$5:$I$167,0),"")</f>
        <v>48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52403</v>
      </c>
      <c r="B548" s="17" t="s">
        <v>28</v>
      </c>
      <c r="C548" s="17" t="str">
        <f>IFERROR(INDEX(Cadastro!$C$5:$C$167,$AB548),"NÃO INFORMADO")</f>
        <v>NÃO INFORMADO</v>
      </c>
      <c r="D548" s="17" t="str">
        <f>IFERROR(INDEX(Cadastro!$D$5:$D$167,$AB548),"")</f>
        <v>Férias</v>
      </c>
      <c r="E548" s="17" t="str">
        <f>IFERROR(INDEX(Cadastro!$G$5:$G$167,$AB548),"")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$167,$AB548),"")="",IF($L548&gt;0,1,0),IF(IFERROR(INDEX(Cadastro!$F$5:$F$167,$AB548),"")&lt;=IFERROR(INDEX(Parâmetros!$B$39:$B$48,MATCH($E548,Parâmetros!$A$39:$A$48,0)),99),IFERROR(INDEX(Cadastro!$F$5:$F$167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$167,$AB548),"")="",0,IF(IFERROR(INDEX(Cadastro!$F$5:$F$167,$AB548),"")&gt;IFERROR(INDEX(Parâmetros!$B$39:$B$48,MATCH($E548,Parâmetros!$A$39:$A$48,0)),99),IFERROR(INDEX(Cadastro!$F$5:$F$167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registro"),IF(AND($AB548&lt;&gt;$AB547,IFERROR(INDEX(Cadastro!$F$5:$F$167,$AB548),"")=""),"Indeterminado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IFERROR(MATCH($A548&amp;"|"&amp;TEXT(_xlfn.MAXIFS(Cadastro!$E$5:$E$167,Cadastro!$A$5:$A$167,$A548,Cadastro!$E$5:$E$167,"&lt;="&amp;$F548),"yyyymmdd"),Cadastro!$I$5:$I$167,0),"")</f>
        <v>48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52403</v>
      </c>
      <c r="B549" s="17" t="s">
        <v>28</v>
      </c>
      <c r="C549" s="17" t="str">
        <f>IFERROR(INDEX(Cadastro!$C$5:$C$167,$AB549),"NÃO INFORMADO")</f>
        <v>NÃO INFORMADO</v>
      </c>
      <c r="D549" s="17" t="str">
        <f>IFERROR(INDEX(Cadastro!$D$5:$D$167,$AB549),"")</f>
        <v>Férias</v>
      </c>
      <c r="E549" s="17" t="str">
        <f>IFERROR(INDEX(Cadastro!$G$5:$G$167,$AB549),"")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$167,$AB549),"")="",IF($L549&gt;0,1,0),IF(IFERROR(INDEX(Cadastro!$F$5:$F$167,$AB549),"")&lt;=IFERROR(INDEX(Parâmetros!$B$39:$B$48,MATCH($E549,Parâmetros!$A$39:$A$48,0)),99),IFERROR(INDEX(Cadastro!$F$5:$F$167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$167,$AB549),"")="",0,IF(IFERROR(INDEX(Cadastro!$F$5:$F$167,$AB549),"")&gt;IFERROR(INDEX(Parâmetros!$B$39:$B$48,MATCH($E549,Parâmetros!$A$39:$A$48,0)),99),IFERROR(INDEX(Cadastro!$F$5:$F$167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registro"),IF(AND($AB549&lt;&gt;$AB548,IFERROR(INDEX(Cadastro!$F$5:$F$167,$AB549),"")=""),"Indeterminado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IFERROR(MATCH($A549&amp;"|"&amp;TEXT(_xlfn.MAXIFS(Cadastro!$E$5:$E$167,Cadastro!$A$5:$A$167,$A549,Cadastro!$E$5:$E$167,"&lt;="&amp;$F549),"yyyymmdd"),Cadastro!$I$5:$I$167,0),"")</f>
        <v>48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52403</v>
      </c>
      <c r="B550" s="17" t="s">
        <v>28</v>
      </c>
      <c r="C550" s="17" t="str">
        <f>IFERROR(INDEX(Cadastro!$C$5:$C$167,$AB550),"NÃO INFORMADO")</f>
        <v>NÃO INFORMADO</v>
      </c>
      <c r="D550" s="17" t="str">
        <f>IFERROR(INDEX(Cadastro!$D$5:$D$167,$AB550),"")</f>
        <v>Férias</v>
      </c>
      <c r="E550" s="17" t="str">
        <f>IFERROR(INDEX(Cadastro!$G$5:$G$167,$AB550),"")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$167,$AB550),"")="",IF($L550&gt;0,1,0),IF(IFERROR(INDEX(Cadastro!$F$5:$F$167,$AB550),"")&lt;=IFERROR(INDEX(Parâmetros!$B$39:$B$48,MATCH($E550,Parâmetros!$A$39:$A$48,0)),99),IFERROR(INDEX(Cadastro!$F$5:$F$167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$167,$AB550),"")="",0,IF(IFERROR(INDEX(Cadastro!$F$5:$F$167,$AB550),"")&gt;IFERROR(INDEX(Parâmetros!$B$39:$B$48,MATCH($E550,Parâmetros!$A$39:$A$48,0)),99),IFERROR(INDEX(Cadastro!$F$5:$F$167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registro"),IF(AND($AB550&lt;&gt;$AB549,IFERROR(INDEX(Cadastro!$F$5:$F$167,$AB550),"")=""),"Indeterminado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IFERROR(MATCH($A550&amp;"|"&amp;TEXT(_xlfn.MAXIFS(Cadastro!$E$5:$E$167,Cadastro!$A$5:$A$167,$A550,Cadastro!$E$5:$E$167,"&lt;="&amp;$F550),"yyyymmdd"),Cadastro!$I$5:$I$167,0),"")</f>
        <v>48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52403</v>
      </c>
      <c r="B551" s="17" t="s">
        <v>28</v>
      </c>
      <c r="C551" s="17" t="str">
        <f>IFERROR(INDEX(Cadastro!$C$5:$C$167,$AB551),"NÃO INFORMADO")</f>
        <v>NÃO INFORMADO</v>
      </c>
      <c r="D551" s="17" t="str">
        <f>IFERROR(INDEX(Cadastro!$D$5:$D$167,$AB551),"")</f>
        <v>Férias</v>
      </c>
      <c r="E551" s="17" t="str">
        <f>IFERROR(INDEX(Cadastro!$G$5:$G$167,$AB551),"")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$167,$AB551),"")="",IF($L551&gt;0,1,0),IF(IFERROR(INDEX(Cadastro!$F$5:$F$167,$AB551),"")&lt;=IFERROR(INDEX(Parâmetros!$B$39:$B$48,MATCH($E551,Parâmetros!$A$39:$A$48,0)),99),IFERROR(INDEX(Cadastro!$F$5:$F$167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$167,$AB551),"")="",0,IF(IFERROR(INDEX(Cadastro!$F$5:$F$167,$AB551),"")&gt;IFERROR(INDEX(Parâmetros!$B$39:$B$48,MATCH($E551,Parâmetros!$A$39:$A$48,0)),99),IFERROR(INDEX(Cadastro!$F$5:$F$167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registro"),IF(AND($AB551&lt;&gt;$AB550,IFERROR(INDEX(Cadastro!$F$5:$F$167,$AB551),"")=""),"Indeterminado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IFERROR(MATCH($A551&amp;"|"&amp;TEXT(_xlfn.MAXIFS(Cadastro!$E$5:$E$167,Cadastro!$A$5:$A$167,$A551,Cadastro!$E$5:$E$167,"&lt;="&amp;$F551),"yyyymmdd"),Cadastro!$I$5:$I$167,0),"")</f>
        <v>48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52403</v>
      </c>
      <c r="B552" s="17" t="s">
        <v>28</v>
      </c>
      <c r="C552" s="17" t="str">
        <f>IFERROR(INDEX(Cadastro!$C$5:$C$167,$AB552),"NÃO INFORMADO")</f>
        <v>NÃO INFORMADO</v>
      </c>
      <c r="D552" s="17" t="str">
        <f>IFERROR(INDEX(Cadastro!$D$5:$D$167,$AB552),"")</f>
        <v>Férias</v>
      </c>
      <c r="E552" s="17" t="str">
        <f>IFERROR(INDEX(Cadastro!$G$5:$G$167,$AB552),"")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$167,$AB552),"")="",IF($L552&gt;0,1,0),IF(IFERROR(INDEX(Cadastro!$F$5:$F$167,$AB552),"")&lt;=IFERROR(INDEX(Parâmetros!$B$39:$B$48,MATCH($E552,Parâmetros!$A$39:$A$48,0)),99),IFERROR(INDEX(Cadastro!$F$5:$F$167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$167,$AB552),"")="",0,IF(IFERROR(INDEX(Cadastro!$F$5:$F$167,$AB552),"")&gt;IFERROR(INDEX(Parâmetros!$B$39:$B$48,MATCH($E552,Parâmetros!$A$39:$A$48,0)),99),IFERROR(INDEX(Cadastro!$F$5:$F$167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registro"),IF(AND($AB552&lt;&gt;$AB551,IFERROR(INDEX(Cadastro!$F$5:$F$167,$AB552),"")=""),"Indeterminado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IFERROR(MATCH($A552&amp;"|"&amp;TEXT(_xlfn.MAXIFS(Cadastro!$E$5:$E$167,Cadastro!$A$5:$A$167,$A552,Cadastro!$E$5:$E$167,"&lt;="&amp;$F552),"yyyymmdd"),Cadastro!$I$5:$I$167,0),"")</f>
        <v>48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52403</v>
      </c>
      <c r="B553" s="17" t="s">
        <v>28</v>
      </c>
      <c r="C553" s="17" t="str">
        <f>IFERROR(INDEX(Cadastro!$C$5:$C$167,$AB553),"NÃO INFORMADO")</f>
        <v>NÃO INFORMADO</v>
      </c>
      <c r="D553" s="17" t="str">
        <f>IFERROR(INDEX(Cadastro!$D$5:$D$167,$AB553),"")</f>
        <v>Férias</v>
      </c>
      <c r="E553" s="17" t="str">
        <f>IFERROR(INDEX(Cadastro!$G$5:$G$167,$AB553),"")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$167,$AB553),"")="",IF($L553&gt;0,1,0),IF(IFERROR(INDEX(Cadastro!$F$5:$F$167,$AB553),"")&lt;=IFERROR(INDEX(Parâmetros!$B$39:$B$48,MATCH($E553,Parâmetros!$A$39:$A$48,0)),99),IFERROR(INDEX(Cadastro!$F$5:$F$167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$167,$AB553),"")="",0,IF(IFERROR(INDEX(Cadastro!$F$5:$F$167,$AB553),"")&gt;IFERROR(INDEX(Parâmetros!$B$39:$B$48,MATCH($E553,Parâmetros!$A$39:$A$48,0)),99),IFERROR(INDEX(Cadastro!$F$5:$F$167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registro"),IF(AND($AB553&lt;&gt;$AB552,IFERROR(INDEX(Cadastro!$F$5:$F$167,$AB553),"")=""),"Indeterminado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IFERROR(MATCH($A553&amp;"|"&amp;TEXT(_xlfn.MAXIFS(Cadastro!$E$5:$E$167,Cadastro!$A$5:$A$167,$A553,Cadastro!$E$5:$E$167,"&lt;="&amp;$F553),"yyyymmdd"),Cadastro!$I$5:$I$167,0),"")</f>
        <v>48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52403</v>
      </c>
      <c r="B554" s="17" t="s">
        <v>28</v>
      </c>
      <c r="C554" s="17" t="str">
        <f>IFERROR(INDEX(Cadastro!$C$5:$C$167,$AB554),"NÃO INFORMADO")</f>
        <v>NÃO INFORMADO</v>
      </c>
      <c r="D554" s="17" t="str">
        <f>IFERROR(INDEX(Cadastro!$D$5:$D$167,$AB554),"")</f>
        <v>Férias</v>
      </c>
      <c r="E554" s="17" t="str">
        <f>IFERROR(INDEX(Cadastro!$G$5:$G$167,$AB554),"")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$167,$AB554),"")="",IF($L554&gt;0,1,0),IF(IFERROR(INDEX(Cadastro!$F$5:$F$167,$AB554),"")&lt;=IFERROR(INDEX(Parâmetros!$B$39:$B$48,MATCH($E554,Parâmetros!$A$39:$A$48,0)),99),IFERROR(INDEX(Cadastro!$F$5:$F$167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$167,$AB554),"")="",0,IF(IFERROR(INDEX(Cadastro!$F$5:$F$167,$AB554),"")&gt;IFERROR(INDEX(Parâmetros!$B$39:$B$48,MATCH($E554,Parâmetros!$A$39:$A$48,0)),99),IFERROR(INDEX(Cadastro!$F$5:$F$167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registro"),IF(AND($AB554&lt;&gt;$AB553,IFERROR(INDEX(Cadastro!$F$5:$F$167,$AB554),"")=""),"Indeterminado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IFERROR(MATCH($A554&amp;"|"&amp;TEXT(_xlfn.MAXIFS(Cadastro!$E$5:$E$167,Cadastro!$A$5:$A$167,$A554,Cadastro!$E$5:$E$167,"&lt;="&amp;$F554),"yyyymmdd"),Cadastro!$I$5:$I$167,0),"")</f>
        <v>48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52403</v>
      </c>
      <c r="B555" s="17" t="s">
        <v>28</v>
      </c>
      <c r="C555" s="17" t="str">
        <f>IFERROR(INDEX(Cadastro!$C$5:$C$167,$AB555),"NÃO INFORMADO")</f>
        <v>NÃO INFORMADO</v>
      </c>
      <c r="D555" s="17" t="str">
        <f>IFERROR(INDEX(Cadastro!$D$5:$D$167,$AB555),"")</f>
        <v>Férias</v>
      </c>
      <c r="E555" s="17" t="str">
        <f>IFERROR(INDEX(Cadastro!$G$5:$G$167,$AB555),"")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$167,$AB555),"")="",IF($L555&gt;0,1,0),IF(IFERROR(INDEX(Cadastro!$F$5:$F$167,$AB555),"")&lt;=IFERROR(INDEX(Parâmetros!$B$39:$B$48,MATCH($E555,Parâmetros!$A$39:$A$48,0)),99),IFERROR(INDEX(Cadastro!$F$5:$F$167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$167,$AB555),"")="",0,IF(IFERROR(INDEX(Cadastro!$F$5:$F$167,$AB555),"")&gt;IFERROR(INDEX(Parâmetros!$B$39:$B$48,MATCH($E555,Parâmetros!$A$39:$A$48,0)),99),IFERROR(INDEX(Cadastro!$F$5:$F$167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registro"),IF(AND($AB555&lt;&gt;$AB554,IFERROR(INDEX(Cadastro!$F$5:$F$167,$AB555),"")=""),"Indeterminado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IFERROR(MATCH($A555&amp;"|"&amp;TEXT(_xlfn.MAXIFS(Cadastro!$E$5:$E$167,Cadastro!$A$5:$A$167,$A555,Cadastro!$E$5:$E$167,"&lt;="&amp;$F555),"yyyymmdd"),Cadastro!$I$5:$I$167,0),"")</f>
        <v>48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52403</v>
      </c>
      <c r="B556" s="17" t="s">
        <v>28</v>
      </c>
      <c r="C556" s="17" t="str">
        <f>IFERROR(INDEX(Cadastro!$C$5:$C$167,$AB556),"NÃO INFORMADO")</f>
        <v>NÃO INFORMADO</v>
      </c>
      <c r="D556" s="17" t="str">
        <f>IFERROR(INDEX(Cadastro!$D$5:$D$167,$AB556),"")</f>
        <v>Férias</v>
      </c>
      <c r="E556" s="17" t="str">
        <f>IFERROR(INDEX(Cadastro!$G$5:$G$167,$AB556),"")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$167,$AB556),"")="",IF($L556&gt;0,1,0),IF(IFERROR(INDEX(Cadastro!$F$5:$F$167,$AB556),"")&lt;=IFERROR(INDEX(Parâmetros!$B$39:$B$48,MATCH($E556,Parâmetros!$A$39:$A$48,0)),99),IFERROR(INDEX(Cadastro!$F$5:$F$167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$167,$AB556),"")="",0,IF(IFERROR(INDEX(Cadastro!$F$5:$F$167,$AB556),"")&gt;IFERROR(INDEX(Parâmetros!$B$39:$B$48,MATCH($E556,Parâmetros!$A$39:$A$48,0)),99),IFERROR(INDEX(Cadastro!$F$5:$F$167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registro"),IF(AND($AB556&lt;&gt;$AB555,IFERROR(INDEX(Cadastro!$F$5:$F$167,$AB556),"")=""),"Indeterminado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IFERROR(MATCH($A556&amp;"|"&amp;TEXT(_xlfn.MAXIFS(Cadastro!$E$5:$E$167,Cadastro!$A$5:$A$167,$A556,Cadastro!$E$5:$E$167,"&lt;="&amp;$F556),"yyyymmdd"),Cadastro!$I$5:$I$167,0),"")</f>
        <v>48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52403</v>
      </c>
      <c r="B557" s="17" t="s">
        <v>28</v>
      </c>
      <c r="C557" s="17" t="str">
        <f>IFERROR(INDEX(Cadastro!$C$5:$C$167,$AB557),"NÃO INFORMADO")</f>
        <v>NÃO INFORMADO</v>
      </c>
      <c r="D557" s="17" t="str">
        <f>IFERROR(INDEX(Cadastro!$D$5:$D$167,$AB557),"")</f>
        <v>Férias</v>
      </c>
      <c r="E557" s="17" t="str">
        <f>IFERROR(INDEX(Cadastro!$G$5:$G$167,$AB557),"")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$167,$AB557),"")="",IF($L557&gt;0,1,0),IF(IFERROR(INDEX(Cadastro!$F$5:$F$167,$AB557),"")&lt;=IFERROR(INDEX(Parâmetros!$B$39:$B$48,MATCH($E557,Parâmetros!$A$39:$A$48,0)),99),IFERROR(INDEX(Cadastro!$F$5:$F$167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$167,$AB557),"")="",0,IF(IFERROR(INDEX(Cadastro!$F$5:$F$167,$AB557),"")&gt;IFERROR(INDEX(Parâmetros!$B$39:$B$48,MATCH($E557,Parâmetros!$A$39:$A$48,0)),99),IFERROR(INDEX(Cadastro!$F$5:$F$167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registro"),IF(AND($AB557&lt;&gt;$AB556,IFERROR(INDEX(Cadastro!$F$5:$F$167,$AB557),"")=""),"Indeterminado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IFERROR(MATCH($A557&amp;"|"&amp;TEXT(_xlfn.MAXIFS(Cadastro!$E$5:$E$167,Cadastro!$A$5:$A$167,$A557,Cadastro!$E$5:$E$167,"&lt;="&amp;$F557),"yyyymmdd"),Cadastro!$I$5:$I$167,0),"")</f>
        <v>48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52403</v>
      </c>
      <c r="B558" s="17" t="s">
        <v>28</v>
      </c>
      <c r="C558" s="17" t="str">
        <f>IFERROR(INDEX(Cadastro!$C$5:$C$167,$AB558),"NÃO INFORMADO")</f>
        <v>NÃO INFORMADO</v>
      </c>
      <c r="D558" s="17" t="str">
        <f>IFERROR(INDEX(Cadastro!$D$5:$D$167,$AB558),"")</f>
        <v>Férias</v>
      </c>
      <c r="E558" s="17" t="str">
        <f>IFERROR(INDEX(Cadastro!$G$5:$G$167,$AB558),"")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$167,$AB558),"")="",IF($L558&gt;0,1,0),IF(IFERROR(INDEX(Cadastro!$F$5:$F$167,$AB558),"")&lt;=IFERROR(INDEX(Parâmetros!$B$39:$B$48,MATCH($E558,Parâmetros!$A$39:$A$48,0)),99),IFERROR(INDEX(Cadastro!$F$5:$F$167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$167,$AB558),"")="",0,IF(IFERROR(INDEX(Cadastro!$F$5:$F$167,$AB558),"")&gt;IFERROR(INDEX(Parâmetros!$B$39:$B$48,MATCH($E558,Parâmetros!$A$39:$A$48,0)),99),IFERROR(INDEX(Cadastro!$F$5:$F$167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registro"),IF(AND($AB558&lt;&gt;$AB557,IFERROR(INDEX(Cadastro!$F$5:$F$167,$AB558),"")=""),"Indeterminado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IFERROR(MATCH($A558&amp;"|"&amp;TEXT(_xlfn.MAXIFS(Cadastro!$E$5:$E$167,Cadastro!$A$5:$A$167,$A558,Cadastro!$E$5:$E$167,"&lt;="&amp;$F558),"yyyymmdd"),Cadastro!$I$5:$I$167,0),"")</f>
        <v>48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52403</v>
      </c>
      <c r="B559" s="17" t="s">
        <v>28</v>
      </c>
      <c r="C559" s="17" t="str">
        <f>IFERROR(INDEX(Cadastro!$C$5:$C$167,$AB559),"NÃO INFORMADO")</f>
        <v>NÃO INFORMADO</v>
      </c>
      <c r="D559" s="17" t="str">
        <f>IFERROR(INDEX(Cadastro!$D$5:$D$167,$AB559),"")</f>
        <v>Férias</v>
      </c>
      <c r="E559" s="17" t="str">
        <f>IFERROR(INDEX(Cadastro!$G$5:$G$167,$AB559),"")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$167,$AB559),"")="",IF($L559&gt;0,1,0),IF(IFERROR(INDEX(Cadastro!$F$5:$F$167,$AB559),"")&lt;=IFERROR(INDEX(Parâmetros!$B$39:$B$48,MATCH($E559,Parâmetros!$A$39:$A$48,0)),99),IFERROR(INDEX(Cadastro!$F$5:$F$167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$167,$AB559),"")="",0,IF(IFERROR(INDEX(Cadastro!$F$5:$F$167,$AB559),"")&gt;IFERROR(INDEX(Parâmetros!$B$39:$B$48,MATCH($E559,Parâmetros!$A$39:$A$48,0)),99),IFERROR(INDEX(Cadastro!$F$5:$F$167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registro"),IF(AND($AB559&lt;&gt;$AB558,IFERROR(INDEX(Cadastro!$F$5:$F$167,$AB559),"")=""),"Indeterminado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IFERROR(MATCH($A559&amp;"|"&amp;TEXT(_xlfn.MAXIFS(Cadastro!$E$5:$E$167,Cadastro!$A$5:$A$167,$A559,Cadastro!$E$5:$E$167,"&lt;="&amp;$F559),"yyyymmdd"),Cadastro!$I$5:$I$167,0),"")</f>
        <v>48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52403</v>
      </c>
      <c r="B560" s="17" t="s">
        <v>28</v>
      </c>
      <c r="C560" s="17" t="str">
        <f>IFERROR(INDEX(Cadastro!$C$5:$C$167,$AB560),"NÃO INFORMADO")</f>
        <v>NÃO INFORMADO</v>
      </c>
      <c r="D560" s="17" t="str">
        <f>IFERROR(INDEX(Cadastro!$D$5:$D$167,$AB560),"")</f>
        <v>Férias</v>
      </c>
      <c r="E560" s="17" t="str">
        <f>IFERROR(INDEX(Cadastro!$G$5:$G$167,$AB560),"")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$167,$AB560),"")="",IF($L560&gt;0,1,0),IF(IFERROR(INDEX(Cadastro!$F$5:$F$167,$AB560),"")&lt;=IFERROR(INDEX(Parâmetros!$B$39:$B$48,MATCH($E560,Parâmetros!$A$39:$A$48,0)),99),IFERROR(INDEX(Cadastro!$F$5:$F$167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$167,$AB560),"")="",0,IF(IFERROR(INDEX(Cadastro!$F$5:$F$167,$AB560),"")&gt;IFERROR(INDEX(Parâmetros!$B$39:$B$48,MATCH($E560,Parâmetros!$A$39:$A$48,0)),99),IFERROR(INDEX(Cadastro!$F$5:$F$167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registro"),IF(AND($AB560&lt;&gt;$AB559,IFERROR(INDEX(Cadastro!$F$5:$F$167,$AB560),"")=""),"Indeterminado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IFERROR(MATCH($A560&amp;"|"&amp;TEXT(_xlfn.MAXIFS(Cadastro!$E$5:$E$167,Cadastro!$A$5:$A$167,$A560,Cadastro!$E$5:$E$167,"&lt;="&amp;$F560),"yyyymmdd"),Cadastro!$I$5:$I$167,0),"")</f>
        <v>48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52403</v>
      </c>
      <c r="B561" s="17" t="s">
        <v>28</v>
      </c>
      <c r="C561" s="17" t="str">
        <f>IFERROR(INDEX(Cadastro!$C$5:$C$167,$AB561),"NÃO INFORMADO")</f>
        <v>NÃO INFORMADO</v>
      </c>
      <c r="D561" s="17" t="str">
        <f>IFERROR(INDEX(Cadastro!$D$5:$D$167,$AB561),"")</f>
        <v>Férias</v>
      </c>
      <c r="E561" s="17" t="str">
        <f>IFERROR(INDEX(Cadastro!$G$5:$G$167,$AB561),"")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$167,$AB561),"")="",IF($L561&gt;0,1,0),IF(IFERROR(INDEX(Cadastro!$F$5:$F$167,$AB561),"")&lt;=IFERROR(INDEX(Parâmetros!$B$39:$B$48,MATCH($E561,Parâmetros!$A$39:$A$48,0)),99),IFERROR(INDEX(Cadastro!$F$5:$F$167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$167,$AB561),"")="",0,IF(IFERROR(INDEX(Cadastro!$F$5:$F$167,$AB561),"")&gt;IFERROR(INDEX(Parâmetros!$B$39:$B$48,MATCH($E561,Parâmetros!$A$39:$A$48,0)),99),IFERROR(INDEX(Cadastro!$F$5:$F$167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registro"),IF(AND($AB561&lt;&gt;$AB560,IFERROR(INDEX(Cadastro!$F$5:$F$167,$AB561),"")=""),"Indeterminado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IFERROR(MATCH($A561&amp;"|"&amp;TEXT(_xlfn.MAXIFS(Cadastro!$E$5:$E$167,Cadastro!$A$5:$A$167,$A561,Cadastro!$E$5:$E$167,"&lt;="&amp;$F561),"yyyymmdd"),Cadastro!$I$5:$I$167,0),"")</f>
        <v>48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IFERROR(INDEX(Cadastro!$C$5:$C$167,$AB562),"NÃO INFORMADO")</f>
        <v>ESP</v>
      </c>
      <c r="D562" s="17" t="str">
        <f>IFERROR(INDEX(Cadastro!$D$5:$D$167,$AB562),"")</f>
        <v>6x1</v>
      </c>
      <c r="E562" s="17" t="str">
        <f>IFERROR(INDEX(Cadastro!$G$5:$G$167,$AB562),"")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$167,$AB562),"")="",IF($L562&gt;0,1,0),IF(IFERROR(INDEX(Cadastro!$F$5:$F$167,$AB562),"")&lt;=IFERROR(INDEX(Parâmetros!$B$39:$B$48,MATCH($E562,Parâmetros!$A$39:$A$48,0)),99),IFERROR(INDEX(Cadastro!$F$5:$F$167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$167,$AB562),"")="",0,IF(IFERROR(INDEX(Cadastro!$F$5:$F$167,$AB562),"")&gt;IFERROR(INDEX(Parâmetros!$B$39:$B$48,MATCH($E562,Parâmetros!$A$39:$A$48,0)),99),IFERROR(INDEX(Cadastro!$F$5:$F$167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registro"),IF(AND($AB562&lt;&gt;$AB561,IFERROR(INDEX(Cadastro!$F$5:$F$167,$AB562),"")=""),"Indeterminado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IFERROR(MATCH($A562&amp;"|"&amp;TEXT(_xlfn.MAXIFS(Cadastro!$E$5:$E$167,Cadastro!$A$5:$A$167,$A562,Cadastro!$E$5:$E$167,"&lt;="&amp;$F562),"yyyymmdd"),Cadastro!$I$5:$I$167,0),"")</f>
        <v>51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IFERROR(INDEX(Cadastro!$C$5:$C$167,$AB563),"NÃO INFORMADO")</f>
        <v>ESP</v>
      </c>
      <c r="D563" s="17" t="str">
        <f>IFERROR(INDEX(Cadastro!$D$5:$D$167,$AB563),"")</f>
        <v>6x1</v>
      </c>
      <c r="E563" s="17" t="str">
        <f>IFERROR(INDEX(Cadastro!$G$5:$G$167,$AB563),"")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$167,$AB563),"")="",IF($L563&gt;0,1,0),IF(IFERROR(INDEX(Cadastro!$F$5:$F$167,$AB563),"")&lt;=IFERROR(INDEX(Parâmetros!$B$39:$B$48,MATCH($E563,Parâmetros!$A$39:$A$48,0)),99),IFERROR(INDEX(Cadastro!$F$5:$F$167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$167,$AB563),"")="",0,IF(IFERROR(INDEX(Cadastro!$F$5:$F$167,$AB563),"")&gt;IFERROR(INDEX(Parâmetros!$B$39:$B$48,MATCH($E563,Parâmetros!$A$39:$A$48,0)),99),IFERROR(INDEX(Cadastro!$F$5:$F$167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registro"),IF(AND($AB563&lt;&gt;$AB562,IFERROR(INDEX(Cadastro!$F$5:$F$167,$AB563),"")=""),"Indeterminado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IFERROR(MATCH($A563&amp;"|"&amp;TEXT(_xlfn.MAXIFS(Cadastro!$E$5:$E$167,Cadastro!$A$5:$A$167,$A563,Cadastro!$E$5:$E$167,"&lt;="&amp;$F563),"yyyymmdd"),Cadastro!$I$5:$I$167,0),"")</f>
        <v>51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IFERROR(INDEX(Cadastro!$C$5:$C$167,$AB564),"NÃO INFORMADO")</f>
        <v>ESP</v>
      </c>
      <c r="D564" s="17" t="str">
        <f>IFERROR(INDEX(Cadastro!$D$5:$D$167,$AB564),"")</f>
        <v>6x1</v>
      </c>
      <c r="E564" s="17" t="str">
        <f>IFERROR(INDEX(Cadastro!$G$5:$G$167,$AB564),"")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$167,$AB564),"")="",IF($L564&gt;0,1,0),IF(IFERROR(INDEX(Cadastro!$F$5:$F$167,$AB564),"")&lt;=IFERROR(INDEX(Parâmetros!$B$39:$B$48,MATCH($E564,Parâmetros!$A$39:$A$48,0)),99),IFERROR(INDEX(Cadastro!$F$5:$F$167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$167,$AB564),"")="",0,IF(IFERROR(INDEX(Cadastro!$F$5:$F$167,$AB564),"")&gt;IFERROR(INDEX(Parâmetros!$B$39:$B$48,MATCH($E564,Parâmetros!$A$39:$A$48,0)),99),IFERROR(INDEX(Cadastro!$F$5:$F$167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registro"),IF(AND($AB564&lt;&gt;$AB563,IFERROR(INDEX(Cadastro!$F$5:$F$167,$AB564),"")=""),"Indeterminado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IFERROR(MATCH($A564&amp;"|"&amp;TEXT(_xlfn.MAXIFS(Cadastro!$E$5:$E$167,Cadastro!$A$5:$A$167,$A564,Cadastro!$E$5:$E$167,"&lt;="&amp;$F564),"yyyymmdd"),Cadastro!$I$5:$I$167,0),"")</f>
        <v>51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IFERROR(INDEX(Cadastro!$C$5:$C$167,$AB565),"NÃO INFORMADO")</f>
        <v>ESP</v>
      </c>
      <c r="D565" s="17" t="str">
        <f>IFERROR(INDEX(Cadastro!$D$5:$D$167,$AB565),"")</f>
        <v>6x1</v>
      </c>
      <c r="E565" s="17" t="str">
        <f>IFERROR(INDEX(Cadastro!$G$5:$G$167,$AB565),"")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$167,$AB565),"")="",IF($L565&gt;0,1,0),IF(IFERROR(INDEX(Cadastro!$F$5:$F$167,$AB565),"")&lt;=IFERROR(INDEX(Parâmetros!$B$39:$B$48,MATCH($E565,Parâmetros!$A$39:$A$48,0)),99),IFERROR(INDEX(Cadastro!$F$5:$F$167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$167,$AB565),"")="",0,IF(IFERROR(INDEX(Cadastro!$F$5:$F$167,$AB565),"")&gt;IFERROR(INDEX(Parâmetros!$B$39:$B$48,MATCH($E565,Parâmetros!$A$39:$A$48,0)),99),IFERROR(INDEX(Cadastro!$F$5:$F$167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registro"),IF(AND($AB565&lt;&gt;$AB564,IFERROR(INDEX(Cadastro!$F$5:$F$167,$AB565),"")=""),"Indeterminado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IFERROR(MATCH($A565&amp;"|"&amp;TEXT(_xlfn.MAXIFS(Cadastro!$E$5:$E$167,Cadastro!$A$5:$A$167,$A565,Cadastro!$E$5:$E$167,"&lt;="&amp;$F565),"yyyymmdd"),Cadastro!$I$5:$I$167,0),"")</f>
        <v>51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IFERROR(INDEX(Cadastro!$C$5:$C$167,$AB566),"NÃO INFORMADO")</f>
        <v>ESP</v>
      </c>
      <c r="D566" s="17" t="str">
        <f>IFERROR(INDEX(Cadastro!$D$5:$D$167,$AB566),"")</f>
        <v>6x1</v>
      </c>
      <c r="E566" s="17" t="str">
        <f>IFERROR(INDEX(Cadastro!$G$5:$G$167,$AB566),"")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720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3.99</v>
      </c>
      <c r="M566" s="30">
        <f>IFERROR(INDEX(Parâmetros!$E$6:$E$11,MATCH($K566,Parâmetros!$A$6:$A$11,0)),"")</f>
        <v>8.8000000000000007</v>
      </c>
      <c r="N566" s="33">
        <f t="shared" si="49"/>
        <v>0.45340909090909087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Não</v>
      </c>
      <c r="S566" s="30">
        <f t="shared" si="52"/>
        <v>3.0500000000000007</v>
      </c>
      <c r="T566" s="32" t="str">
        <f>IF($Q566&lt;&gt;"Sim","",IF($N566&gt;Parâmetros!$E$15,"Sim","Não"))</f>
        <v>Não</v>
      </c>
      <c r="U566" s="17" t="str">
        <f t="shared" si="53"/>
        <v>Abaixo da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$167,$AB566),"")="",IF($L566&gt;0,1,0),IF(IFERROR(INDEX(Cadastro!$F$5:$F$167,$AB566),"")&lt;=IFERROR(INDEX(Parâmetros!$B$39:$B$48,MATCH($E566,Parâmetros!$A$39:$A$48,0)),99),IFERROR(INDEX(Cadastro!$F$5:$F$167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$167,$AB566),"")="",0,IF(IFERROR(INDEX(Cadastro!$F$5:$F$167,$AB566),"")&gt;IFERROR(INDEX(Parâmetros!$B$39:$B$48,MATCH($E566,Parâmetros!$A$39:$A$48,0)),99),IFERROR(INDEX(Cadastro!$F$5:$F$167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registro"),IF(AND($AB566&lt;&gt;$AB565,IFERROR(INDEX(Cadastro!$F$5:$F$167,$AB566),"")=""),"Indeterminado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IFERROR(MATCH($A566&amp;"|"&amp;TEXT(_xlfn.MAXIFS(Cadastro!$E$5:$E$167,Cadastro!$A$5:$A$167,$A566,Cadastro!$E$5:$E$167,"&lt;="&amp;$F566),"yyyymmdd"),Cadastro!$I$5:$I$167,0),"")</f>
        <v>51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IFERROR(INDEX(Cadastro!$C$5:$C$167,$AB567),"NÃO INFORMADO")</f>
        <v>ESP</v>
      </c>
      <c r="D567" s="17" t="str">
        <f>IFERROR(INDEX(Cadastro!$D$5:$D$167,$AB567),"")</f>
        <v>6x1</v>
      </c>
      <c r="E567" s="17" t="str">
        <f>IFERROR(INDEX(Cadastro!$G$5:$G$167,$AB567),"")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$167,$AB567),"")="",IF($L567&gt;0,1,0),IF(IFERROR(INDEX(Cadastro!$F$5:$F$167,$AB567),"")&lt;=IFERROR(INDEX(Parâmetros!$B$39:$B$48,MATCH($E567,Parâmetros!$A$39:$A$48,0)),99),IFERROR(INDEX(Cadastro!$F$5:$F$167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$167,$AB567),"")="",0,IF(IFERROR(INDEX(Cadastro!$F$5:$F$167,$AB567),"")&gt;IFERROR(INDEX(Parâmetros!$B$39:$B$48,MATCH($E567,Parâmetros!$A$39:$A$48,0)),99),IFERROR(INDEX(Cadastro!$F$5:$F$167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registro"),IF(AND($AB567&lt;&gt;$AB566,IFERROR(INDEX(Cadastro!$F$5:$F$167,$AB567),"")=""),"Indeterminado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IFERROR(MATCH($A567&amp;"|"&amp;TEXT(_xlfn.MAXIFS(Cadastro!$E$5:$E$167,Cadastro!$A$5:$A$167,$A567,Cadastro!$E$5:$E$167,"&lt;="&amp;$F567),"yyyymmdd"),Cadastro!$I$5:$I$167,0),"")</f>
        <v>51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IFERROR(INDEX(Cadastro!$C$5:$C$167,$AB568),"NÃO INFORMADO")</f>
        <v>ESP</v>
      </c>
      <c r="D568" s="17" t="str">
        <f>IFERROR(INDEX(Cadastro!$D$5:$D$167,$AB568),"")</f>
        <v>6x1</v>
      </c>
      <c r="E568" s="17" t="str">
        <f>IFERROR(INDEX(Cadastro!$G$5:$G$167,$AB568),"")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$167,$AB568),"")="",IF($L568&gt;0,1,0),IF(IFERROR(INDEX(Cadastro!$F$5:$F$167,$AB568),"")&lt;=IFERROR(INDEX(Parâmetros!$B$39:$B$48,MATCH($E568,Parâmetros!$A$39:$A$48,0)),99),IFERROR(INDEX(Cadastro!$F$5:$F$167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$167,$AB568),"")="",0,IF(IFERROR(INDEX(Cadastro!$F$5:$F$167,$AB568),"")&gt;IFERROR(INDEX(Parâmetros!$B$39:$B$48,MATCH($E568,Parâmetros!$A$39:$A$48,0)),99),IFERROR(INDEX(Cadastro!$F$5:$F$167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registro"),IF(AND($AB568&lt;&gt;$AB567,IFERROR(INDEX(Cadastro!$F$5:$F$167,$AB568),"")=""),"Indeterminado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2</v>
      </c>
      <c r="AB568" s="31">
        <f>IFERROR(MATCH($A568&amp;"|"&amp;TEXT(_xlfn.MAXIFS(Cadastro!$E$5:$E$167,Cadastro!$A$5:$A$167,$A568,Cadastro!$E$5:$E$167,"&lt;="&amp;$F568),"yyyymmdd"),Cadastro!$I$5:$I$167,0),"")</f>
        <v>51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IFERROR(INDEX(Cadastro!$C$5:$C$167,$AB569),"NÃO INFORMADO")</f>
        <v>ESP</v>
      </c>
      <c r="D569" s="17" t="str">
        <f>IFERROR(INDEX(Cadastro!$D$5:$D$167,$AB569),"")</f>
        <v>6x1</v>
      </c>
      <c r="E569" s="17" t="str">
        <f>IFERROR(INDEX(Cadastro!$G$5:$G$167,$AB569),"")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Não</v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Falta de registro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$167,$AB569),"")="",IF($L569&gt;0,1,0),IF(IFERROR(INDEX(Cadastro!$F$5:$F$167,$AB569),"")&lt;=IFERROR(INDEX(Parâmetros!$B$39:$B$48,MATCH($E569,Parâmetros!$A$39:$A$48,0)),99),IFERROR(INDEX(Cadastro!$F$5:$F$167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$167,$AB569),"")="",0,IF(IFERROR(INDEX(Cadastro!$F$5:$F$167,$AB569),"")&gt;IFERROR(INDEX(Parâmetros!$B$39:$B$48,MATCH($E569,Parâmetros!$A$39:$A$48,0)),99),IFERROR(INDEX(Cadastro!$F$5:$F$167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registro"),IF(AND($AB569&lt;&gt;$AB568,IFERROR(INDEX(Cadastro!$F$5:$F$167,$AB569),"")=""),"Indeterminado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2</v>
      </c>
      <c r="AA569" s="34">
        <f>IF(OR($L569&gt;0,$F569&gt;Parâmetros!$E$14),0,IF(OR($A569&lt;&gt;$A570,$F570&gt;Parâmetros!$E$14),1,N($AA570)+1))</f>
        <v>1</v>
      </c>
      <c r="AB569" s="31">
        <f>IFERROR(MATCH($A569&amp;"|"&amp;TEXT(_xlfn.MAXIFS(Cadastro!$E$5:$E$167,Cadastro!$A$5:$A$167,$A569,Cadastro!$E$5:$E$167,"&lt;="&amp;$F569),"yyyymmdd"),Cadastro!$I$5:$I$167,0),"")</f>
        <v>51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IFERROR(INDEX(Cadastro!$C$5:$C$167,$AB570),"NÃO INFORMADO")</f>
        <v>ESP</v>
      </c>
      <c r="D570" s="17" t="str">
        <f>IFERROR(INDEX(Cadastro!$D$5:$D$167,$AB570),"")</f>
        <v>6x1</v>
      </c>
      <c r="E570" s="17" t="str">
        <f>IFERROR(INDEX(Cadastro!$G$5:$G$167,$AB570),"")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50"/>
        <v/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Fora da apuração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$167,$AB570),"")="",IF($L570&gt;0,1,0),IF(IFERROR(INDEX(Cadastro!$F$5:$F$167,$AB570),"")&lt;=IFERROR(INDEX(Parâmetros!$B$39:$B$48,MATCH($E570,Parâmetros!$A$39:$A$48,0)),99),IFERROR(INDEX(Cadastro!$F$5:$F$167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$167,$AB570),"")="",0,IF(IFERROR(INDEX(Cadastro!$F$5:$F$167,$AB570),"")&gt;IFERROR(INDEX(Parâmetros!$B$39:$B$48,MATCH($E570,Parâmetros!$A$39:$A$48,0)),99),IFERROR(INDEX(Cadastro!$F$5:$F$167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registro"),IF(AND($AB570&lt;&gt;$AB569,IFERROR(INDEX(Cadastro!$F$5:$F$167,$AB570),"")=""),"Indeterminado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IFERROR(MATCH($A570&amp;"|"&amp;TEXT(_xlfn.MAXIFS(Cadastro!$E$5:$E$167,Cadastro!$A$5:$A$167,$A570,Cadastro!$E$5:$E$167,"&lt;="&amp;$F570),"yyyymmdd"),Cadastro!$I$5:$I$167,0),"")</f>
        <v>51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IFERROR(INDEX(Cadastro!$C$5:$C$167,$AB571),"NÃO INFORMADO")</f>
        <v>ESP</v>
      </c>
      <c r="D571" s="17" t="str">
        <f>IFERROR(INDEX(Cadastro!$D$5:$D$167,$AB571),"")</f>
        <v>6x1</v>
      </c>
      <c r="E571" s="17" t="str">
        <f>IFERROR(INDEX(Cadastro!$G$5:$G$167,$AB571),"")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$167,$AB571),"")="",IF($L571&gt;0,1,0),IF(IFERROR(INDEX(Cadastro!$F$5:$F$167,$AB571),"")&lt;=IFERROR(INDEX(Parâmetros!$B$39:$B$48,MATCH($E571,Parâmetros!$A$39:$A$48,0)),99),IFERROR(INDEX(Cadastro!$F$5:$F$167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$167,$AB571),"")="",0,IF(IFERROR(INDEX(Cadastro!$F$5:$F$167,$AB571),"")&gt;IFERROR(INDEX(Parâmetros!$B$39:$B$48,MATCH($E571,Parâmetros!$A$39:$A$48,0)),99),IFERROR(INDEX(Cadastro!$F$5:$F$167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registro"),IF(AND($AB571&lt;&gt;$AB570,IFERROR(INDEX(Cadastro!$F$5:$F$167,$AB571),"")=""),"Indeterminado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IFERROR(MATCH($A571&amp;"|"&amp;TEXT(_xlfn.MAXIFS(Cadastro!$E$5:$E$167,Cadastro!$A$5:$A$167,$A571,Cadastro!$E$5:$E$167,"&lt;="&amp;$F571),"yyyymmdd"),Cadastro!$I$5:$I$167,0),"")</f>
        <v>51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IFERROR(INDEX(Cadastro!$C$5:$C$167,$AB572),"NÃO INFORMADO")</f>
        <v>ESP</v>
      </c>
      <c r="D572" s="17" t="str">
        <f>IFERROR(INDEX(Cadastro!$D$5:$D$167,$AB572),"")</f>
        <v>6x1</v>
      </c>
      <c r="E572" s="17" t="str">
        <f>IFERROR(INDEX(Cadastro!$G$5:$G$167,$AB572),"")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$167,$AB572),"")="",IF($L572&gt;0,1,0),IF(IFERROR(INDEX(Cadastro!$F$5:$F$167,$AB572),"")&lt;=IFERROR(INDEX(Parâmetros!$B$39:$B$48,MATCH($E572,Parâmetros!$A$39:$A$48,0)),99),IFERROR(INDEX(Cadastro!$F$5:$F$167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$167,$AB572),"")="",0,IF(IFERROR(INDEX(Cadastro!$F$5:$F$167,$AB572),"")&gt;IFERROR(INDEX(Parâmetros!$B$39:$B$48,MATCH($E572,Parâmetros!$A$39:$A$48,0)),99),IFERROR(INDEX(Cadastro!$F$5:$F$167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registro"),IF(AND($AB572&lt;&gt;$AB571,IFERROR(INDEX(Cadastro!$F$5:$F$167,$AB572),"")=""),"Indeterminado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IFERROR(MATCH($A572&amp;"|"&amp;TEXT(_xlfn.MAXIFS(Cadastro!$E$5:$E$167,Cadastro!$A$5:$A$167,$A572,Cadastro!$E$5:$E$167,"&lt;="&amp;$F572),"yyyymmdd"),Cadastro!$I$5:$I$167,0),"")</f>
        <v>51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IFERROR(INDEX(Cadastro!$C$5:$C$167,$AB573),"NÃO INFORMADO")</f>
        <v>ESP</v>
      </c>
      <c r="D573" s="17" t="str">
        <f>IFERROR(INDEX(Cadastro!$D$5:$D$167,$AB573),"")</f>
        <v>6x1</v>
      </c>
      <c r="E573" s="17" t="str">
        <f>IFERROR(INDEX(Cadastro!$G$5:$G$167,$AB573),"")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$167,$AB573),"")="",IF($L573&gt;0,1,0),IF(IFERROR(INDEX(Cadastro!$F$5:$F$167,$AB573),"")&lt;=IFERROR(INDEX(Parâmetros!$B$39:$B$48,MATCH($E573,Parâmetros!$A$39:$A$48,0)),99),IFERROR(INDEX(Cadastro!$F$5:$F$167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$167,$AB573),"")="",0,IF(IFERROR(INDEX(Cadastro!$F$5:$F$167,$AB573),"")&gt;IFERROR(INDEX(Parâmetros!$B$39:$B$48,MATCH($E573,Parâmetros!$A$39:$A$48,0)),99),IFERROR(INDEX(Cadastro!$F$5:$F$167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registro"),IF(AND($AB573&lt;&gt;$AB572,IFERROR(INDEX(Cadastro!$F$5:$F$167,$AB573),"")=""),"Indeterminado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IFERROR(MATCH($A573&amp;"|"&amp;TEXT(_xlfn.MAXIFS(Cadastro!$E$5:$E$167,Cadastro!$A$5:$A$167,$A573,Cadastro!$E$5:$E$167,"&lt;="&amp;$F573),"yyyymmdd"),Cadastro!$I$5:$I$167,0),"")</f>
        <v>51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IFERROR(INDEX(Cadastro!$C$5:$C$167,$AB574),"NÃO INFORMADO")</f>
        <v>ESP</v>
      </c>
      <c r="D574" s="17" t="str">
        <f>IFERROR(INDEX(Cadastro!$D$5:$D$167,$AB574),"")</f>
        <v>6x1</v>
      </c>
      <c r="E574" s="17" t="str">
        <f>IFERROR(INDEX(Cadastro!$G$5:$G$167,$AB574),"")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$167,$AB574),"")="",IF($L574&gt;0,1,0),IF(IFERROR(INDEX(Cadastro!$F$5:$F$167,$AB574),"")&lt;=IFERROR(INDEX(Parâmetros!$B$39:$B$48,MATCH($E574,Parâmetros!$A$39:$A$48,0)),99),IFERROR(INDEX(Cadastro!$F$5:$F$167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$167,$AB574),"")="",0,IF(IFERROR(INDEX(Cadastro!$F$5:$F$167,$AB574),"")&gt;IFERROR(INDEX(Parâmetros!$B$39:$B$48,MATCH($E574,Parâmetros!$A$39:$A$48,0)),99),IFERROR(INDEX(Cadastro!$F$5:$F$167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registro"),IF(AND($AB574&lt;&gt;$AB573,IFERROR(INDEX(Cadastro!$F$5:$F$167,$AB574),"")=""),"Indeterminado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IFERROR(MATCH($A574&amp;"|"&amp;TEXT(_xlfn.MAXIFS(Cadastro!$E$5:$E$167,Cadastro!$A$5:$A$167,$A574,Cadastro!$E$5:$E$167,"&lt;="&amp;$F574),"yyyymmdd"),Cadastro!$I$5:$I$167,0),"")</f>
        <v>51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IFERROR(INDEX(Cadastro!$C$5:$C$167,$AB575),"NÃO INFORMADO")</f>
        <v>ESP</v>
      </c>
      <c r="D575" s="17" t="str">
        <f>IFERROR(INDEX(Cadastro!$D$5:$D$167,$AB575),"")</f>
        <v>6x1</v>
      </c>
      <c r="E575" s="17" t="str">
        <f>IFERROR(INDEX(Cadastro!$G$5:$G$167,$AB575),"")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$167,$AB575),"")="",IF($L575&gt;0,1,0),IF(IFERROR(INDEX(Cadastro!$F$5:$F$167,$AB575),"")&lt;=IFERROR(INDEX(Parâmetros!$B$39:$B$48,MATCH($E575,Parâmetros!$A$39:$A$48,0)),99),IFERROR(INDEX(Cadastro!$F$5:$F$167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$167,$AB575),"")="",0,IF(IFERROR(INDEX(Cadastro!$F$5:$F$167,$AB575),"")&gt;IFERROR(INDEX(Parâmetros!$B$39:$B$48,MATCH($E575,Parâmetros!$A$39:$A$48,0)),99),IFERROR(INDEX(Cadastro!$F$5:$F$167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registro"),IF(AND($AB575&lt;&gt;$AB574,IFERROR(INDEX(Cadastro!$F$5:$F$167,$AB575),"")=""),"Indeterminado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IFERROR(MATCH($A575&amp;"|"&amp;TEXT(_xlfn.MAXIFS(Cadastro!$E$5:$E$167,Cadastro!$A$5:$A$167,$A575,Cadastro!$E$5:$E$167,"&lt;="&amp;$F575),"yyyymmdd"),Cadastro!$I$5:$I$167,0),"")</f>
        <v>51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IFERROR(INDEX(Cadastro!$C$5:$C$167,$AB576),"NÃO INFORMADO")</f>
        <v>ESP</v>
      </c>
      <c r="D576" s="17" t="str">
        <f>IFERROR(INDEX(Cadastro!$D$5:$D$167,$AB576),"")</f>
        <v>6x1</v>
      </c>
      <c r="E576" s="17" t="str">
        <f>IFERROR(INDEX(Cadastro!$G$5:$G$167,$AB576),"")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$167,$AB576),"")="",IF($L576&gt;0,1,0),IF(IFERROR(INDEX(Cadastro!$F$5:$F$167,$AB576),"")&lt;=IFERROR(INDEX(Parâmetros!$B$39:$B$48,MATCH($E576,Parâmetros!$A$39:$A$48,0)),99),IFERROR(INDEX(Cadastro!$F$5:$F$167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$167,$AB576),"")="",0,IF(IFERROR(INDEX(Cadastro!$F$5:$F$167,$AB576),"")&gt;IFERROR(INDEX(Parâmetros!$B$39:$B$48,MATCH($E576,Parâmetros!$A$39:$A$48,0)),99),IFERROR(INDEX(Cadastro!$F$5:$F$167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registro"),IF(AND($AB576&lt;&gt;$AB575,IFERROR(INDEX(Cadastro!$F$5:$F$167,$AB576),"")=""),"Indeterminado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IFERROR(MATCH($A576&amp;"|"&amp;TEXT(_xlfn.MAXIFS(Cadastro!$E$5:$E$167,Cadastro!$A$5:$A$167,$A576,Cadastro!$E$5:$E$167,"&lt;="&amp;$F576),"yyyymmdd"),Cadastro!$I$5:$I$167,0),"")</f>
        <v>51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IFERROR(INDEX(Cadastro!$C$5:$C$167,$AB577),"NÃO INFORMADO")</f>
        <v>ESP</v>
      </c>
      <c r="D577" s="17" t="str">
        <f>IFERROR(INDEX(Cadastro!$D$5:$D$167,$AB577),"")</f>
        <v>6x1</v>
      </c>
      <c r="E577" s="17" t="str">
        <f>IFERROR(INDEX(Cadastro!$G$5:$G$167,$AB577),"")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$167,$AB577),"")="",IF($L577&gt;0,1,0),IF(IFERROR(INDEX(Cadastro!$F$5:$F$167,$AB577),"")&lt;=IFERROR(INDEX(Parâmetros!$B$39:$B$48,MATCH($E577,Parâmetros!$A$39:$A$48,0)),99),IFERROR(INDEX(Cadastro!$F$5:$F$167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$167,$AB577),"")="",0,IF(IFERROR(INDEX(Cadastro!$F$5:$F$167,$AB577),"")&gt;IFERROR(INDEX(Parâmetros!$B$39:$B$48,MATCH($E577,Parâmetros!$A$39:$A$48,0)),99),IFERROR(INDEX(Cadastro!$F$5:$F$167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registro"),IF(AND($AB577&lt;&gt;$AB576,IFERROR(INDEX(Cadastro!$F$5:$F$167,$AB577),"")=""),"Indeterminado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IFERROR(MATCH($A577&amp;"|"&amp;TEXT(_xlfn.MAXIFS(Cadastro!$E$5:$E$167,Cadastro!$A$5:$A$167,$A577,Cadastro!$E$5:$E$167,"&lt;="&amp;$F577),"yyyymmdd"),Cadastro!$I$5:$I$167,0),"")</f>
        <v>51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IFERROR(INDEX(Cadastro!$C$5:$C$167,$AB578),"NÃO INFORMADO")</f>
        <v>ESP</v>
      </c>
      <c r="D578" s="17" t="str">
        <f>IFERROR(INDEX(Cadastro!$D$5:$D$167,$AB578),"")</f>
        <v>6x1</v>
      </c>
      <c r="E578" s="17" t="str">
        <f>IFERROR(INDEX(Cadastro!$G$5:$G$167,$AB578),"")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$167,$AB578),"")="",IF($L578&gt;0,1,0),IF(IFERROR(INDEX(Cadastro!$F$5:$F$167,$AB578),"")&lt;=IFERROR(INDEX(Parâmetros!$B$39:$B$48,MATCH($E578,Parâmetros!$A$39:$A$48,0)),99),IFERROR(INDEX(Cadastro!$F$5:$F$167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$167,$AB578),"")="",0,IF(IFERROR(INDEX(Cadastro!$F$5:$F$167,$AB578),"")&gt;IFERROR(INDEX(Parâmetros!$B$39:$B$48,MATCH($E578,Parâmetros!$A$39:$A$48,0)),99),IFERROR(INDEX(Cadastro!$F$5:$F$167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registro"),IF(AND($AB578&lt;&gt;$AB577,IFERROR(INDEX(Cadastro!$F$5:$F$167,$AB578),"")=""),"Indeterminado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IFERROR(MATCH($A578&amp;"|"&amp;TEXT(_xlfn.MAXIFS(Cadastro!$E$5:$E$167,Cadastro!$A$5:$A$167,$A578,Cadastro!$E$5:$E$167,"&lt;="&amp;$F578),"yyyymmdd"),Cadastro!$I$5:$I$167,0),"")</f>
        <v>51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IFERROR(INDEX(Cadastro!$C$5:$C$167,$AB579),"NÃO INFORMADO")</f>
        <v>ESP</v>
      </c>
      <c r="D579" s="17" t="str">
        <f>IFERROR(INDEX(Cadastro!$D$5:$D$167,$AB579),"")</f>
        <v>6x1</v>
      </c>
      <c r="E579" s="17" t="str">
        <f>IFERROR(INDEX(Cadastro!$G$5:$G$167,$AB579),"")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$167,$AB579),"")="",IF($L579&gt;0,1,0),IF(IFERROR(INDEX(Cadastro!$F$5:$F$167,$AB579),"")&lt;=IFERROR(INDEX(Parâmetros!$B$39:$B$48,MATCH($E579,Parâmetros!$A$39:$A$48,0)),99),IFERROR(INDEX(Cadastro!$F$5:$F$167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$167,$AB579),"")="",0,IF(IFERROR(INDEX(Cadastro!$F$5:$F$167,$AB579),"")&gt;IFERROR(INDEX(Parâmetros!$B$39:$B$48,MATCH($E579,Parâmetros!$A$39:$A$48,0)),99),IFERROR(INDEX(Cadastro!$F$5:$F$167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registro"),IF(AND($AB579&lt;&gt;$AB578,IFERROR(INDEX(Cadastro!$F$5:$F$167,$AB579),"")=""),"Indeterminado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IFERROR(MATCH($A579&amp;"|"&amp;TEXT(_xlfn.MAXIFS(Cadastro!$E$5:$E$167,Cadastro!$A$5:$A$167,$A579,Cadastro!$E$5:$E$167,"&lt;="&amp;$F579),"yyyymmdd"),Cadastro!$I$5:$I$167,0),"")</f>
        <v>51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IFERROR(INDEX(Cadastro!$C$5:$C$167,$AB580),"NÃO INFORMADO")</f>
        <v>ESP</v>
      </c>
      <c r="D580" s="17" t="str">
        <f>IFERROR(INDEX(Cadastro!$D$5:$D$167,$AB580),"")</f>
        <v>6x1</v>
      </c>
      <c r="E580" s="17" t="str">
        <f>IFERROR(INDEX(Cadastro!$G$5:$G$167,$AB580),"")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$167,$AB580),"")="",IF($L580&gt;0,1,0),IF(IFERROR(INDEX(Cadastro!$F$5:$F$167,$AB580),"")&lt;=IFERROR(INDEX(Parâmetros!$B$39:$B$48,MATCH($E580,Parâmetros!$A$39:$A$48,0)),99),IFERROR(INDEX(Cadastro!$F$5:$F$167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$167,$AB580),"")="",0,IF(IFERROR(INDEX(Cadastro!$F$5:$F$167,$AB580),"")&gt;IFERROR(INDEX(Parâmetros!$B$39:$B$48,MATCH($E580,Parâmetros!$A$39:$A$48,0)),99),IFERROR(INDEX(Cadastro!$F$5:$F$167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registro"),IF(AND($AB580&lt;&gt;$AB579,IFERROR(INDEX(Cadastro!$F$5:$F$167,$AB580),"")=""),"Indeterminado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IFERROR(MATCH($A580&amp;"|"&amp;TEXT(_xlfn.MAXIFS(Cadastro!$E$5:$E$167,Cadastro!$A$5:$A$167,$A580,Cadastro!$E$5:$E$167,"&lt;="&amp;$F580),"yyyymmdd"),Cadastro!$I$5:$I$167,0),"")</f>
        <v>51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IFERROR(INDEX(Cadastro!$C$5:$C$167,$AB581),"NÃO INFORMADO")</f>
        <v>ESP</v>
      </c>
      <c r="D581" s="17" t="str">
        <f>IFERROR(INDEX(Cadastro!$D$5:$D$167,$AB581),"")</f>
        <v>6x1</v>
      </c>
      <c r="E581" s="17" t="str">
        <f>IFERROR(INDEX(Cadastro!$G$5:$G$167,$AB581),"")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$167,$AB581),"")="",IF($L581&gt;0,1,0),IF(IFERROR(INDEX(Cadastro!$F$5:$F$167,$AB581),"")&lt;=IFERROR(INDEX(Parâmetros!$B$39:$B$48,MATCH($E581,Parâmetros!$A$39:$A$48,0)),99),IFERROR(INDEX(Cadastro!$F$5:$F$167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$167,$AB581),"")="",0,IF(IFERROR(INDEX(Cadastro!$F$5:$F$167,$AB581),"")&gt;IFERROR(INDEX(Parâmetros!$B$39:$B$48,MATCH($E581,Parâmetros!$A$39:$A$48,0)),99),IFERROR(INDEX(Cadastro!$F$5:$F$167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registro"),IF(AND($AB581&lt;&gt;$AB580,IFERROR(INDEX(Cadastro!$F$5:$F$167,$AB581),"")=""),"Indeterminado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IFERROR(MATCH($A581&amp;"|"&amp;TEXT(_xlfn.MAXIFS(Cadastro!$E$5:$E$167,Cadastro!$A$5:$A$167,$A581,Cadastro!$E$5:$E$167,"&lt;="&amp;$F581),"yyyymmdd"),Cadastro!$I$5:$I$167,0),"")</f>
        <v>51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IFERROR(INDEX(Cadastro!$C$5:$C$167,$AB582),"NÃO INFORMADO")</f>
        <v>ESP</v>
      </c>
      <c r="D582" s="17" t="str">
        <f>IFERROR(INDEX(Cadastro!$D$5:$D$167,$AB582),"")</f>
        <v>6x1</v>
      </c>
      <c r="E582" s="17" t="str">
        <f>IFERROR(INDEX(Cadastro!$G$5:$G$167,$AB582),"")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$167,$AB582),"")="",IF($L582&gt;0,1,0),IF(IFERROR(INDEX(Cadastro!$F$5:$F$167,$AB582),"")&lt;=IFERROR(INDEX(Parâmetros!$B$39:$B$48,MATCH($E582,Parâmetros!$A$39:$A$48,0)),99),IFERROR(INDEX(Cadastro!$F$5:$F$167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$167,$AB582),"")="",0,IF(IFERROR(INDEX(Cadastro!$F$5:$F$167,$AB582),"")&gt;IFERROR(INDEX(Parâmetros!$B$39:$B$48,MATCH($E582,Parâmetros!$A$39:$A$48,0)),99),IFERROR(INDEX(Cadastro!$F$5:$F$167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registro"),IF(AND($AB582&lt;&gt;$AB581,IFERROR(INDEX(Cadastro!$F$5:$F$167,$AB582),"")=""),"Indeterminado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IFERROR(MATCH($A582&amp;"|"&amp;TEXT(_xlfn.MAXIFS(Cadastro!$E$5:$E$167,Cadastro!$A$5:$A$167,$A582,Cadastro!$E$5:$E$167,"&lt;="&amp;$F582),"yyyymmdd"),Cadastro!$I$5:$I$167,0),"")</f>
        <v>51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IFERROR(INDEX(Cadastro!$C$5:$C$167,$AB583),"NÃO INFORMADO")</f>
        <v>ESP</v>
      </c>
      <c r="D583" s="17" t="str">
        <f>IFERROR(INDEX(Cadastro!$D$5:$D$167,$AB583),"")</f>
        <v>6x1</v>
      </c>
      <c r="E583" s="17" t="str">
        <f>IFERROR(INDEX(Cadastro!$G$5:$G$167,$AB583),"")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$167,$AB583),"")="",IF($L583&gt;0,1,0),IF(IFERROR(INDEX(Cadastro!$F$5:$F$167,$AB583),"")&lt;=IFERROR(INDEX(Parâmetros!$B$39:$B$48,MATCH($E583,Parâmetros!$A$39:$A$48,0)),99),IFERROR(INDEX(Cadastro!$F$5:$F$167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$167,$AB583),"")="",0,IF(IFERROR(INDEX(Cadastro!$F$5:$F$167,$AB583),"")&gt;IFERROR(INDEX(Parâmetros!$B$39:$B$48,MATCH($E583,Parâmetros!$A$39:$A$48,0)),99),IFERROR(INDEX(Cadastro!$F$5:$F$167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registro"),IF(AND($AB583&lt;&gt;$AB582,IFERROR(INDEX(Cadastro!$F$5:$F$167,$AB583),"")=""),"Indeterminado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IFERROR(MATCH($A583&amp;"|"&amp;TEXT(_xlfn.MAXIFS(Cadastro!$E$5:$E$167,Cadastro!$A$5:$A$167,$A583,Cadastro!$E$5:$E$167,"&lt;="&amp;$F583),"yyyymmdd"),Cadastro!$I$5:$I$167,0),"")</f>
        <v>51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IFERROR(INDEX(Cadastro!$C$5:$C$167,$AB584),"NÃO INFORMADO")</f>
        <v>ESP</v>
      </c>
      <c r="D584" s="17" t="str">
        <f>IFERROR(INDEX(Cadastro!$D$5:$D$167,$AB584),"")</f>
        <v>6x1</v>
      </c>
      <c r="E584" s="17" t="str">
        <f>IFERROR(INDEX(Cadastro!$G$5:$G$167,$AB584),"")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$167,$AB584),"")="",IF($L584&gt;0,1,0),IF(IFERROR(INDEX(Cadastro!$F$5:$F$167,$AB584),"")&lt;=IFERROR(INDEX(Parâmetros!$B$39:$B$48,MATCH($E584,Parâmetros!$A$39:$A$48,0)),99),IFERROR(INDEX(Cadastro!$F$5:$F$167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$167,$AB584),"")="",0,IF(IFERROR(INDEX(Cadastro!$F$5:$F$167,$AB584),"")&gt;IFERROR(INDEX(Parâmetros!$B$39:$B$48,MATCH($E584,Parâmetros!$A$39:$A$48,0)),99),IFERROR(INDEX(Cadastro!$F$5:$F$167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registro"),IF(AND($AB584&lt;&gt;$AB583,IFERROR(INDEX(Cadastro!$F$5:$F$167,$AB584),"")=""),"Indeterminado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IFERROR(MATCH($A584&amp;"|"&amp;TEXT(_xlfn.MAXIFS(Cadastro!$E$5:$E$167,Cadastro!$A$5:$A$167,$A584,Cadastro!$E$5:$E$167,"&lt;="&amp;$F584),"yyyymmdd"),Cadastro!$I$5:$I$167,0),"")</f>
        <v>51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IFERROR(INDEX(Cadastro!$C$5:$C$167,$AB585),"NÃO INFORMADO")</f>
        <v>ESP</v>
      </c>
      <c r="D585" s="17" t="str">
        <f>IFERROR(INDEX(Cadastro!$D$5:$D$167,$AB585),"")</f>
        <v>6x1</v>
      </c>
      <c r="E585" s="17" t="str">
        <f>IFERROR(INDEX(Cadastro!$G$5:$G$167,$AB585),"")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$167,$AB585),"")="",IF($L585&gt;0,1,0),IF(IFERROR(INDEX(Cadastro!$F$5:$F$167,$AB585),"")&lt;=IFERROR(INDEX(Parâmetros!$B$39:$B$48,MATCH($E585,Parâmetros!$A$39:$A$48,0)),99),IFERROR(INDEX(Cadastro!$F$5:$F$167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$167,$AB585),"")="",0,IF(IFERROR(INDEX(Cadastro!$F$5:$F$167,$AB585),"")&gt;IFERROR(INDEX(Parâmetros!$B$39:$B$48,MATCH($E585,Parâmetros!$A$39:$A$48,0)),99),IFERROR(INDEX(Cadastro!$F$5:$F$167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registro"),IF(AND($AB585&lt;&gt;$AB584,IFERROR(INDEX(Cadastro!$F$5:$F$167,$AB585),"")=""),"Indeterminado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IFERROR(MATCH($A585&amp;"|"&amp;TEXT(_xlfn.MAXIFS(Cadastro!$E$5:$E$167,Cadastro!$A$5:$A$167,$A585,Cadastro!$E$5:$E$167,"&lt;="&amp;$F585),"yyyymmdd"),Cadastro!$I$5:$I$167,0),"")</f>
        <v>51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IFERROR(INDEX(Cadastro!$C$5:$C$167,$AB586),"NÃO INFORMADO")</f>
        <v>ESP</v>
      </c>
      <c r="D586" s="17" t="str">
        <f>IFERROR(INDEX(Cadastro!$D$5:$D$167,$AB586),"")</f>
        <v>6x1</v>
      </c>
      <c r="E586" s="17" t="str">
        <f>IFERROR(INDEX(Cadastro!$G$5:$G$167,$AB586),"")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$167,$AB586),"")="",IF($L586&gt;0,1,0),IF(IFERROR(INDEX(Cadastro!$F$5:$F$167,$AB586),"")&lt;=IFERROR(INDEX(Parâmetros!$B$39:$B$48,MATCH($E586,Parâmetros!$A$39:$A$48,0)),99),IFERROR(INDEX(Cadastro!$F$5:$F$167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$167,$AB586),"")="",0,IF(IFERROR(INDEX(Cadastro!$F$5:$F$167,$AB586),"")&gt;IFERROR(INDEX(Parâmetros!$B$39:$B$48,MATCH($E586,Parâmetros!$A$39:$A$48,0)),99),IFERROR(INDEX(Cadastro!$F$5:$F$167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registro"),IF(AND($AB586&lt;&gt;$AB585,IFERROR(INDEX(Cadastro!$F$5:$F$167,$AB586),"")=""),"Indeterminado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IFERROR(MATCH($A586&amp;"|"&amp;TEXT(_xlfn.MAXIFS(Cadastro!$E$5:$E$167,Cadastro!$A$5:$A$167,$A586,Cadastro!$E$5:$E$167,"&lt;="&amp;$F586),"yyyymmdd"),Cadastro!$I$5:$I$167,0),"")</f>
        <v>51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IFERROR(INDEX(Cadastro!$C$5:$C$167,$AB587),"NÃO INFORMADO")</f>
        <v>ESP</v>
      </c>
      <c r="D587" s="17" t="str">
        <f>IFERROR(INDEX(Cadastro!$D$5:$D$167,$AB587),"")</f>
        <v>6x1</v>
      </c>
      <c r="E587" s="17" t="str">
        <f>IFERROR(INDEX(Cadastro!$G$5:$G$167,$AB587),"")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$167,$AB587),"")="",IF($L587&gt;0,1,0),IF(IFERROR(INDEX(Cadastro!$F$5:$F$167,$AB587),"")&lt;=IFERROR(INDEX(Parâmetros!$B$39:$B$48,MATCH($E587,Parâmetros!$A$39:$A$48,0)),99),IFERROR(INDEX(Cadastro!$F$5:$F$167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$167,$AB587),"")="",0,IF(IFERROR(INDEX(Cadastro!$F$5:$F$167,$AB587),"")&gt;IFERROR(INDEX(Parâmetros!$B$39:$B$48,MATCH($E587,Parâmetros!$A$39:$A$48,0)),99),IFERROR(INDEX(Cadastro!$F$5:$F$167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registro"),IF(AND($AB587&lt;&gt;$AB586,IFERROR(INDEX(Cadastro!$F$5:$F$167,$AB587),"")=""),"Indeterminado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IFERROR(MATCH($A587&amp;"|"&amp;TEXT(_xlfn.MAXIFS(Cadastro!$E$5:$E$167,Cadastro!$A$5:$A$167,$A587,Cadastro!$E$5:$E$167,"&lt;="&amp;$F587),"yyyymmdd"),Cadastro!$I$5:$I$167,0),"")</f>
        <v>51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IFERROR(INDEX(Cadastro!$C$5:$C$167,$AB588),"NÃO INFORMADO")</f>
        <v>ESP</v>
      </c>
      <c r="D588" s="17" t="str">
        <f>IFERROR(INDEX(Cadastro!$D$5:$D$167,$AB588),"")</f>
        <v>6x1</v>
      </c>
      <c r="E588" s="17" t="str">
        <f>IFERROR(INDEX(Cadastro!$G$5:$G$167,$AB588),"")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$167,$AB588),"")="",IF($L588&gt;0,1,0),IF(IFERROR(INDEX(Cadastro!$F$5:$F$167,$AB588),"")&lt;=IFERROR(INDEX(Parâmetros!$B$39:$B$48,MATCH($E588,Parâmetros!$A$39:$A$48,0)),99),IFERROR(INDEX(Cadastro!$F$5:$F$167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$167,$AB588),"")="",0,IF(IFERROR(INDEX(Cadastro!$F$5:$F$167,$AB588),"")&gt;IFERROR(INDEX(Parâmetros!$B$39:$B$48,MATCH($E588,Parâmetros!$A$39:$A$48,0)),99),IFERROR(INDEX(Cadastro!$F$5:$F$167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registro"),IF(AND($AB588&lt;&gt;$AB587,IFERROR(INDEX(Cadastro!$F$5:$F$167,$AB588),"")=""),"Indeterminado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IFERROR(MATCH($A588&amp;"|"&amp;TEXT(_xlfn.MAXIFS(Cadastro!$E$5:$E$167,Cadastro!$A$5:$A$167,$A588,Cadastro!$E$5:$E$167,"&lt;="&amp;$F588),"yyyymmdd"),Cadastro!$I$5:$I$167,0),"")</f>
        <v>51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IFERROR(INDEX(Cadastro!$C$5:$C$167,$AB589),"NÃO INFORMADO")</f>
        <v>ESP</v>
      </c>
      <c r="D589" s="17" t="str">
        <f>IFERROR(INDEX(Cadastro!$D$5:$D$167,$AB589),"")</f>
        <v>6x1</v>
      </c>
      <c r="E589" s="17" t="str">
        <f>IFERROR(INDEX(Cadastro!$G$5:$G$167,$AB589),"")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$167,$AB589),"")="",IF($L589&gt;0,1,0),IF(IFERROR(INDEX(Cadastro!$F$5:$F$167,$AB589),"")&lt;=IFERROR(INDEX(Parâmetros!$B$39:$B$48,MATCH($E589,Parâmetros!$A$39:$A$48,0)),99),IFERROR(INDEX(Cadastro!$F$5:$F$167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$167,$AB589),"")="",0,IF(IFERROR(INDEX(Cadastro!$F$5:$F$167,$AB589),"")&gt;IFERROR(INDEX(Parâmetros!$B$39:$B$48,MATCH($E589,Parâmetros!$A$39:$A$48,0)),99),IFERROR(INDEX(Cadastro!$F$5:$F$167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registro"),IF(AND($AB589&lt;&gt;$AB588,IFERROR(INDEX(Cadastro!$F$5:$F$167,$AB589),"")=""),"Indeterminado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IFERROR(MATCH($A589&amp;"|"&amp;TEXT(_xlfn.MAXIFS(Cadastro!$E$5:$E$167,Cadastro!$A$5:$A$167,$A589,Cadastro!$E$5:$E$167,"&lt;="&amp;$F589),"yyyymmdd"),Cadastro!$I$5:$I$167,0),"")</f>
        <v>51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IFERROR(INDEX(Cadastro!$C$5:$C$167,$AB590),"NÃO INFORMADO")</f>
        <v>INS</v>
      </c>
      <c r="D590" s="17" t="str">
        <f>IFERROR(INDEX(Cadastro!$D$5:$D$167,$AB590),"")</f>
        <v>6x1</v>
      </c>
      <c r="E590" s="17" t="str">
        <f>IFERROR(INDEX(Cadastro!$G$5:$G$167,$AB590),"")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$167,$AB590),"")="",IF($L590&gt;0,1,0),IF(IFERROR(INDEX(Cadastro!$F$5:$F$167,$AB590),"")&lt;=IFERROR(INDEX(Parâmetros!$B$39:$B$48,MATCH($E590,Parâmetros!$A$39:$A$48,0)),99),IFERROR(INDEX(Cadastro!$F$5:$F$167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$167,$AB590),"")="",0,IF(IFERROR(INDEX(Cadastro!$F$5:$F$167,$AB590),"")&gt;IFERROR(INDEX(Parâmetros!$B$39:$B$48,MATCH($E590,Parâmetros!$A$39:$A$48,0)),99),IFERROR(INDEX(Cadastro!$F$5:$F$167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registro"),IF(AND($AB590&lt;&gt;$AB589,IFERROR(INDEX(Cadastro!$F$5:$F$167,$AB590),"")=""),"Indeterminado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IFERROR(MATCH($A590&amp;"|"&amp;TEXT(_xlfn.MAXIFS(Cadastro!$E$5:$E$167,Cadastro!$A$5:$A$167,$A590,Cadastro!$E$5:$E$167,"&lt;="&amp;$F590),"yyyymmdd"),Cadastro!$I$5:$I$167,0),"")</f>
        <v>56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IFERROR(INDEX(Cadastro!$C$5:$C$167,$AB591),"NÃO INFORMADO")</f>
        <v>INS</v>
      </c>
      <c r="D591" s="17" t="str">
        <f>IFERROR(INDEX(Cadastro!$D$5:$D$167,$AB591),"")</f>
        <v>6x1</v>
      </c>
      <c r="E591" s="17" t="str">
        <f>IFERROR(INDEX(Cadastro!$G$5:$G$167,$AB591),"")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$167,$AB591),"")="",IF($L591&gt;0,1,0),IF(IFERROR(INDEX(Cadastro!$F$5:$F$167,$AB591),"")&lt;=IFERROR(INDEX(Parâmetros!$B$39:$B$48,MATCH($E591,Parâmetros!$A$39:$A$48,0)),99),IFERROR(INDEX(Cadastro!$F$5:$F$167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$167,$AB591),"")="",0,IF(IFERROR(INDEX(Cadastro!$F$5:$F$167,$AB591),"")&gt;IFERROR(INDEX(Parâmetros!$B$39:$B$48,MATCH($E591,Parâmetros!$A$39:$A$48,0)),99),IFERROR(INDEX(Cadastro!$F$5:$F$167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registro"),IF(AND($AB591&lt;&gt;$AB590,IFERROR(INDEX(Cadastro!$F$5:$F$167,$AB591),"")=""),"Indeterminado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IFERROR(MATCH($A591&amp;"|"&amp;TEXT(_xlfn.MAXIFS(Cadastro!$E$5:$E$167,Cadastro!$A$5:$A$167,$A591,Cadastro!$E$5:$E$167,"&lt;="&amp;$F591),"yyyymmdd"),Cadastro!$I$5:$I$167,0),"")</f>
        <v>56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IFERROR(INDEX(Cadastro!$C$5:$C$167,$AB592),"NÃO INFORMADO")</f>
        <v>INS</v>
      </c>
      <c r="D592" s="17" t="str">
        <f>IFERROR(INDEX(Cadastro!$D$5:$D$167,$AB592),"")</f>
        <v>6x1</v>
      </c>
      <c r="E592" s="17" t="str">
        <f>IFERROR(INDEX(Cadastro!$G$5:$G$167,$AB592),"")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$167,$AB592),"")="",IF($L592&gt;0,1,0),IF(IFERROR(INDEX(Cadastro!$F$5:$F$167,$AB592),"")&lt;=IFERROR(INDEX(Parâmetros!$B$39:$B$48,MATCH($E592,Parâmetros!$A$39:$A$48,0)),99),IFERROR(INDEX(Cadastro!$F$5:$F$167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$167,$AB592),"")="",0,IF(IFERROR(INDEX(Cadastro!$F$5:$F$167,$AB592),"")&gt;IFERROR(INDEX(Parâmetros!$B$39:$B$48,MATCH($E592,Parâmetros!$A$39:$A$48,0)),99),IFERROR(INDEX(Cadastro!$F$5:$F$167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registro"),IF(AND($AB592&lt;&gt;$AB591,IFERROR(INDEX(Cadastro!$F$5:$F$167,$AB592),"")=""),"Indeterminado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IFERROR(MATCH($A592&amp;"|"&amp;TEXT(_xlfn.MAXIFS(Cadastro!$E$5:$E$167,Cadastro!$A$5:$A$167,$A592,Cadastro!$E$5:$E$167,"&lt;="&amp;$F592),"yyyymmdd"),Cadastro!$I$5:$I$167,0),"")</f>
        <v>56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IFERROR(INDEX(Cadastro!$C$5:$C$167,$AB593),"NÃO INFORMADO")</f>
        <v>INS</v>
      </c>
      <c r="D593" s="17" t="str">
        <f>IFERROR(INDEX(Cadastro!$D$5:$D$167,$AB593),"")</f>
        <v>6x1</v>
      </c>
      <c r="E593" s="17" t="str">
        <f>IFERROR(INDEX(Cadastro!$G$5:$G$167,$AB593),"")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$167,$AB593),"")="",IF($L593&gt;0,1,0),IF(IFERROR(INDEX(Cadastro!$F$5:$F$167,$AB593),"")&lt;=IFERROR(INDEX(Parâmetros!$B$39:$B$48,MATCH($E593,Parâmetros!$A$39:$A$48,0)),99),IFERROR(INDEX(Cadastro!$F$5:$F$167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$167,$AB593),"")="",0,IF(IFERROR(INDEX(Cadastro!$F$5:$F$167,$AB593),"")&gt;IFERROR(INDEX(Parâmetros!$B$39:$B$48,MATCH($E593,Parâmetros!$A$39:$A$48,0)),99),IFERROR(INDEX(Cadastro!$F$5:$F$167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registro"),IF(AND($AB593&lt;&gt;$AB592,IFERROR(INDEX(Cadastro!$F$5:$F$167,$AB593),"")=""),"Indeterminado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IFERROR(MATCH($A593&amp;"|"&amp;TEXT(_xlfn.MAXIFS(Cadastro!$E$5:$E$167,Cadastro!$A$5:$A$167,$A593,Cadastro!$E$5:$E$167,"&lt;="&amp;$F593),"yyyymmdd"),Cadastro!$I$5:$I$167,0),"")</f>
        <v>56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IFERROR(INDEX(Cadastro!$C$5:$C$167,$AB594),"NÃO INFORMADO")</f>
        <v>INS</v>
      </c>
      <c r="D594" s="17" t="str">
        <f>IFERROR(INDEX(Cadastro!$D$5:$D$167,$AB594),"")</f>
        <v>6x1</v>
      </c>
      <c r="E594" s="17" t="str">
        <f>IFERROR(INDEX(Cadastro!$G$5:$G$167,$AB594),"")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$167,$AB594),"")="",IF($L594&gt;0,1,0),IF(IFERROR(INDEX(Cadastro!$F$5:$F$167,$AB594),"")&lt;=IFERROR(INDEX(Parâmetros!$B$39:$B$48,MATCH($E594,Parâmetros!$A$39:$A$48,0)),99),IFERROR(INDEX(Cadastro!$F$5:$F$167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$167,$AB594),"")="",0,IF(IFERROR(INDEX(Cadastro!$F$5:$F$167,$AB594),"")&gt;IFERROR(INDEX(Parâmetros!$B$39:$B$48,MATCH($E594,Parâmetros!$A$39:$A$48,0)),99),IFERROR(INDEX(Cadastro!$F$5:$F$167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registro"),IF(AND($AB594&lt;&gt;$AB593,IFERROR(INDEX(Cadastro!$F$5:$F$167,$AB594),"")=""),"Indeterminado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IFERROR(MATCH($A594&amp;"|"&amp;TEXT(_xlfn.MAXIFS(Cadastro!$E$5:$E$167,Cadastro!$A$5:$A$167,$A594,Cadastro!$E$5:$E$167,"&lt;="&amp;$F594),"yyyymmdd"),Cadastro!$I$5:$I$167,0),"")</f>
        <v>56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IFERROR(INDEX(Cadastro!$C$5:$C$167,$AB595),"NÃO INFORMADO")</f>
        <v>INS</v>
      </c>
      <c r="D595" s="17" t="str">
        <f>IFERROR(INDEX(Cadastro!$D$5:$D$167,$AB595),"")</f>
        <v>6x1</v>
      </c>
      <c r="E595" s="17" t="str">
        <f>IFERROR(INDEX(Cadastro!$G$5:$G$167,$AB595),"")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$167,$AB595),"")="",IF($L595&gt;0,1,0),IF(IFERROR(INDEX(Cadastro!$F$5:$F$167,$AB595),"")&lt;=IFERROR(INDEX(Parâmetros!$B$39:$B$48,MATCH($E595,Parâmetros!$A$39:$A$48,0)),99),IFERROR(INDEX(Cadastro!$F$5:$F$167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$167,$AB595),"")="",0,IF(IFERROR(INDEX(Cadastro!$F$5:$F$167,$AB595),"")&gt;IFERROR(INDEX(Parâmetros!$B$39:$B$48,MATCH($E595,Parâmetros!$A$39:$A$48,0)),99),IFERROR(INDEX(Cadastro!$F$5:$F$167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registro"),IF(AND($AB595&lt;&gt;$AB594,IFERROR(INDEX(Cadastro!$F$5:$F$167,$AB595),"")=""),"Indeterminado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IFERROR(MATCH($A595&amp;"|"&amp;TEXT(_xlfn.MAXIFS(Cadastro!$E$5:$E$167,Cadastro!$A$5:$A$167,$A595,Cadastro!$E$5:$E$167,"&lt;="&amp;$F595),"yyyymmdd"),Cadastro!$I$5:$I$167,0),"")</f>
        <v>56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IFERROR(INDEX(Cadastro!$C$5:$C$167,$AB596),"NÃO INFORMADO")</f>
        <v>INS</v>
      </c>
      <c r="D596" s="17" t="str">
        <f>IFERROR(INDEX(Cadastro!$D$5:$D$167,$AB596),"")</f>
        <v>6x1</v>
      </c>
      <c r="E596" s="17" t="str">
        <f>IFERROR(INDEX(Cadastro!$G$5:$G$167,$AB596),"")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$167,$AB596),"")="",IF($L596&gt;0,1,0),IF(IFERROR(INDEX(Cadastro!$F$5:$F$167,$AB596),"")&lt;=IFERROR(INDEX(Parâmetros!$B$39:$B$48,MATCH($E596,Parâmetros!$A$39:$A$48,0)),99),IFERROR(INDEX(Cadastro!$F$5:$F$167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$167,$AB596),"")="",0,IF(IFERROR(INDEX(Cadastro!$F$5:$F$167,$AB596),"")&gt;IFERROR(INDEX(Parâmetros!$B$39:$B$48,MATCH($E596,Parâmetros!$A$39:$A$48,0)),99),IFERROR(INDEX(Cadastro!$F$5:$F$167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registro"),IF(AND($AB596&lt;&gt;$AB595,IFERROR(INDEX(Cadastro!$F$5:$F$167,$AB596),"")=""),"Indeterminado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IFERROR(MATCH($A596&amp;"|"&amp;TEXT(_xlfn.MAXIFS(Cadastro!$E$5:$E$167,Cadastro!$A$5:$A$167,$A596,Cadastro!$E$5:$E$167,"&lt;="&amp;$F596),"yyyymmdd"),Cadastro!$I$5:$I$167,0),"")</f>
        <v>56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IFERROR(INDEX(Cadastro!$C$5:$C$167,$AB597),"NÃO INFORMADO")</f>
        <v>INS</v>
      </c>
      <c r="D597" s="17" t="str">
        <f>IFERROR(INDEX(Cadastro!$D$5:$D$167,$AB597),"")</f>
        <v>6x1</v>
      </c>
      <c r="E597" s="17" t="str">
        <f>IFERROR(INDEX(Cadastro!$G$5:$G$167,$AB597),"")</f>
        <v>6x1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6x1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8.8000000000000007</v>
      </c>
      <c r="N597" s="33">
        <f t="shared" si="55"/>
        <v>0.78295454545454546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Não</v>
      </c>
      <c r="S597" s="30">
        <f t="shared" si="58"/>
        <v>0.15000000000000036</v>
      </c>
      <c r="T597" s="32" t="str">
        <f>IF($Q597&lt;&gt;"Sim","",IF($N597&gt;Parâmetros!$E$15,"Sim","Não"))</f>
        <v>Não</v>
      </c>
      <c r="U597" s="17" t="str">
        <f t="shared" si="59"/>
        <v>Abaixo da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Jornada fixa do 6x1</v>
      </c>
      <c r="W597" s="34" t="str">
        <f>IF(OR(OR($D597="6x1",$D597="FF 6x1"),$D597="5x2"),"",IF($AB597&lt;&gt;$AB596,IF(IFERROR(INDEX(Cadastro!$F$5:$F$167,$AB597),"")="",IF($L597&gt;0,1,0),IF(IFERROR(INDEX(Cadastro!$F$5:$F$167,$AB597),"")&lt;=IFERROR(INDEX(Parâmetros!$B$39:$B$48,MATCH($E597,Parâmetros!$A$39:$A$48,0)),99),IFERROR(INDEX(Cadastro!$F$5:$F$167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/>
      </c>
      <c r="X597" s="34" t="str">
        <f>IF(OR(OR($D597="6x1",$D597="FF 6x1"),$D597="5x2"),"",IF($AB597&lt;&gt;$AB596,IF(IFERROR(INDEX(Cadastro!$F$5:$F$167,$AB597),"")="",0,IF(IFERROR(INDEX(Cadastro!$F$5:$F$167,$AB597),"")&gt;IFERROR(INDEX(Parâmetros!$B$39:$B$48,MATCH($E597,Parâmetros!$A$39:$A$48,0)),99),IFERROR(INDEX(Cadastro!$F$5:$F$167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/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registro"),IF(AND($AB597&lt;&gt;$AB596,IFERROR(INDEX(Cadastro!$F$5:$F$167,$AB597),"")=""),"Indeterminado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IFERROR(MATCH($A597&amp;"|"&amp;TEXT(_xlfn.MAXIFS(Cadastro!$E$5:$E$167,Cadastro!$A$5:$A$167,$A597,Cadastro!$E$5:$E$167,"&lt;="&amp;$F597),"yyyymmdd"),Cadastro!$I$5:$I$167,0),"")</f>
        <v>56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IFERROR(INDEX(Cadastro!$C$5:$C$167,$AB598),"NÃO INFORMADO")</f>
        <v>INS</v>
      </c>
      <c r="D598" s="17" t="str">
        <f>IFERROR(INDEX(Cadastro!$D$5:$D$167,$AB598),"")</f>
        <v>6x1</v>
      </c>
      <c r="E598" s="17" t="str">
        <f>IFERROR(INDEX(Cadastro!$G$5:$G$167,$AB598),"")</f>
        <v>6x1</v>
      </c>
      <c r="F598" s="29">
        <v>46308</v>
      </c>
      <c r="G598" s="32" t="str">
        <f t="shared" si="54"/>
        <v>ter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0</v>
      </c>
      <c r="M598" s="30">
        <f>IFERROR(INDEX(Parâmetros!$E$6:$E$11,MATCH($K598,Parâmetros!$A$6:$A$11,0)),"")</f>
        <v>8.8000000000000007</v>
      </c>
      <c r="N598" s="33">
        <f t="shared" si="55"/>
        <v>0</v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56"/>
        <v/>
      </c>
      <c r="R598" s="32" t="str">
        <f t="shared" si="57"/>
        <v/>
      </c>
      <c r="S598" s="30" t="str">
        <f t="shared" si="58"/>
        <v/>
      </c>
      <c r="T598" s="32" t="str">
        <f>IF($Q598&lt;&gt;"Sim","",IF($N598&gt;Parâmetros!$E$15,"Sim","Não"))</f>
        <v/>
      </c>
      <c r="U598" s="17" t="str">
        <f t="shared" si="59"/>
        <v>Fora da apuração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FALTA DE REGISTRO · dia útil da escala 6x1</v>
      </c>
      <c r="W598" s="34" t="str">
        <f>IF(OR(OR($D598="6x1",$D598="FF 6x1"),$D598="5x2"),"",IF($AB598&lt;&gt;$AB597,IF(IFERROR(INDEX(Cadastro!$F$5:$F$167,$AB598),"")="",IF($L598&gt;0,1,0),IF(IFERROR(INDEX(Cadastro!$F$5:$F$167,$AB598),"")&lt;=IFERROR(INDEX(Parâmetros!$B$39:$B$48,MATCH($E598,Parâmetros!$A$39:$A$48,0)),99),IFERROR(INDEX(Cadastro!$F$5:$F$167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$167,$AB598),"")="",0,IF(IFERROR(INDEX(Cadastro!$F$5:$F$167,$AB598),"")&gt;IFERROR(INDEX(Parâmetros!$B$39:$B$48,MATCH($E598,Parâmetros!$A$39:$A$48,0)),99),IFERROR(INDEX(Cadastro!$F$5:$F$167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registro"),IF(AND($AB598&lt;&gt;$AB597,IFERROR(INDEX(Cadastro!$F$5:$F$167,$AB598),"")=""),"Indeterminado (início da série)",IF($X598&gt;0,"Folga","Falta de registro"))))))))</f>
        <v>Falta de registro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IFERROR(MATCH($A598&amp;"|"&amp;TEXT(_xlfn.MAXIFS(Cadastro!$E$5:$E$167,Cadastro!$A$5:$A$167,$A598,Cadastro!$E$5:$E$167,"&lt;="&amp;$F598),"yyyymmdd"),Cadastro!$I$5:$I$167,0),"")</f>
        <v>56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IFERROR(INDEX(Cadastro!$C$5:$C$167,$AB599),"NÃO INFORMADO")</f>
        <v>INS</v>
      </c>
      <c r="D599" s="17" t="str">
        <f>IFERROR(INDEX(Cadastro!$D$5:$D$167,$AB599),"")</f>
        <v>6x1</v>
      </c>
      <c r="E599" s="17" t="str">
        <f>IFERROR(INDEX(Cadastro!$G$5:$G$167,$AB599),"")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$167,$AB599),"")="",IF($L599&gt;0,1,0),IF(IFERROR(INDEX(Cadastro!$F$5:$F$167,$AB599),"")&lt;=IFERROR(INDEX(Parâmetros!$B$39:$B$48,MATCH($E599,Parâmetros!$A$39:$A$48,0)),99),IFERROR(INDEX(Cadastro!$F$5:$F$167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$167,$AB599),"")="",0,IF(IFERROR(INDEX(Cadastro!$F$5:$F$167,$AB599),"")&gt;IFERROR(INDEX(Parâmetros!$B$39:$B$48,MATCH($E599,Parâmetros!$A$39:$A$48,0)),99),IFERROR(INDEX(Cadastro!$F$5:$F$167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registro"),IF(AND($AB599&lt;&gt;$AB598,IFERROR(INDEX(Cadastro!$F$5:$F$167,$AB599),"")=""),"Indeterminado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IFERROR(MATCH($A599&amp;"|"&amp;TEXT(_xlfn.MAXIFS(Cadastro!$E$5:$E$167,Cadastro!$A$5:$A$167,$A599,Cadastro!$E$5:$E$167,"&lt;="&amp;$F599),"yyyymmdd"),Cadastro!$I$5:$I$167,0),"")</f>
        <v>56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IFERROR(INDEX(Cadastro!$C$5:$C$167,$AB600),"NÃO INFORMADO")</f>
        <v>INS</v>
      </c>
      <c r="D600" s="17" t="str">
        <f>IFERROR(INDEX(Cadastro!$D$5:$D$167,$AB600),"")</f>
        <v>6x1</v>
      </c>
      <c r="E600" s="17" t="str">
        <f>IFERROR(INDEX(Cadastro!$G$5:$G$167,$AB600),"")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$167,$AB600),"")="",IF($L600&gt;0,1,0),IF(IFERROR(INDEX(Cadastro!$F$5:$F$167,$AB600),"")&lt;=IFERROR(INDEX(Parâmetros!$B$39:$B$48,MATCH($E600,Parâmetros!$A$39:$A$48,0)),99),IFERROR(INDEX(Cadastro!$F$5:$F$167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$167,$AB600),"")="",0,IF(IFERROR(INDEX(Cadastro!$F$5:$F$167,$AB600),"")&gt;IFERROR(INDEX(Parâmetros!$B$39:$B$48,MATCH($E600,Parâmetros!$A$39:$A$48,0)),99),IFERROR(INDEX(Cadastro!$F$5:$F$167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registro"),IF(AND($AB600&lt;&gt;$AB599,IFERROR(INDEX(Cadastro!$F$5:$F$167,$AB600),"")=""),"Indeterminado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IFERROR(MATCH($A600&amp;"|"&amp;TEXT(_xlfn.MAXIFS(Cadastro!$E$5:$E$167,Cadastro!$A$5:$A$167,$A600,Cadastro!$E$5:$E$167,"&lt;="&amp;$F600),"yyyymmdd"),Cadastro!$I$5:$I$167,0),"")</f>
        <v>56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IFERROR(INDEX(Cadastro!$C$5:$C$167,$AB601),"NÃO INFORMADO")</f>
        <v>INS</v>
      </c>
      <c r="D601" s="17" t="str">
        <f>IFERROR(INDEX(Cadastro!$D$5:$D$167,$AB601),"")</f>
        <v>6x1</v>
      </c>
      <c r="E601" s="17" t="str">
        <f>IFERROR(INDEX(Cadastro!$G$5:$G$167,$AB601),"")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$167,$AB601),"")="",IF($L601&gt;0,1,0),IF(IFERROR(INDEX(Cadastro!$F$5:$F$167,$AB601),"")&lt;=IFERROR(INDEX(Parâmetros!$B$39:$B$48,MATCH($E601,Parâmetros!$A$39:$A$48,0)),99),IFERROR(INDEX(Cadastro!$F$5:$F$167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$167,$AB601),"")="",0,IF(IFERROR(INDEX(Cadastro!$F$5:$F$167,$AB601),"")&gt;IFERROR(INDEX(Parâmetros!$B$39:$B$48,MATCH($E601,Parâmetros!$A$39:$A$48,0)),99),IFERROR(INDEX(Cadastro!$F$5:$F$167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registro"),IF(AND($AB601&lt;&gt;$AB600,IFERROR(INDEX(Cadastro!$F$5:$F$167,$AB601),"")=""),"Indeterminado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IFERROR(MATCH($A601&amp;"|"&amp;TEXT(_xlfn.MAXIFS(Cadastro!$E$5:$E$167,Cadastro!$A$5:$A$167,$A601,Cadastro!$E$5:$E$167,"&lt;="&amp;$F601),"yyyymmdd"),Cadastro!$I$5:$I$167,0),"")</f>
        <v>56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IFERROR(INDEX(Cadastro!$C$5:$C$167,$AB602),"NÃO INFORMADO")</f>
        <v>INS</v>
      </c>
      <c r="D602" s="17" t="str">
        <f>IFERROR(INDEX(Cadastro!$D$5:$D$167,$AB602),"")</f>
        <v>6x1</v>
      </c>
      <c r="E602" s="17" t="str">
        <f>IFERROR(INDEX(Cadastro!$G$5:$G$167,$AB602),"")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$167,$AB602),"")="",IF($L602&gt;0,1,0),IF(IFERROR(INDEX(Cadastro!$F$5:$F$167,$AB602),"")&lt;=IFERROR(INDEX(Parâmetros!$B$39:$B$48,MATCH($E602,Parâmetros!$A$39:$A$48,0)),99),IFERROR(INDEX(Cadastro!$F$5:$F$167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$167,$AB602),"")="",0,IF(IFERROR(INDEX(Cadastro!$F$5:$F$167,$AB602),"")&gt;IFERROR(INDEX(Parâmetros!$B$39:$B$48,MATCH($E602,Parâmetros!$A$39:$A$48,0)),99),IFERROR(INDEX(Cadastro!$F$5:$F$167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registro"),IF(AND($AB602&lt;&gt;$AB601,IFERROR(INDEX(Cadastro!$F$5:$F$167,$AB602),"")=""),"Indeterminado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IFERROR(MATCH($A602&amp;"|"&amp;TEXT(_xlfn.MAXIFS(Cadastro!$E$5:$E$167,Cadastro!$A$5:$A$167,$A602,Cadastro!$E$5:$E$167,"&lt;="&amp;$F602),"yyyymmdd"),Cadastro!$I$5:$I$167,0),"")</f>
        <v>56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IFERROR(INDEX(Cadastro!$C$5:$C$167,$AB603),"NÃO INFORMADO")</f>
        <v>INS</v>
      </c>
      <c r="D603" s="17" t="str">
        <f>IFERROR(INDEX(Cadastro!$D$5:$D$167,$AB603),"")</f>
        <v>6x1</v>
      </c>
      <c r="E603" s="17" t="str">
        <f>IFERROR(INDEX(Cadastro!$G$5:$G$167,$AB603),"")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$167,$AB603),"")="",IF($L603&gt;0,1,0),IF(IFERROR(INDEX(Cadastro!$F$5:$F$167,$AB603),"")&lt;=IFERROR(INDEX(Parâmetros!$B$39:$B$48,MATCH($E603,Parâmetros!$A$39:$A$48,0)),99),IFERROR(INDEX(Cadastro!$F$5:$F$167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$167,$AB603),"")="",0,IF(IFERROR(INDEX(Cadastro!$F$5:$F$167,$AB603),"")&gt;IFERROR(INDEX(Parâmetros!$B$39:$B$48,MATCH($E603,Parâmetros!$A$39:$A$48,0)),99),IFERROR(INDEX(Cadastro!$F$5:$F$167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registro"),IF(AND($AB603&lt;&gt;$AB602,IFERROR(INDEX(Cadastro!$F$5:$F$167,$AB603),"")=""),"Indeterminado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IFERROR(MATCH($A603&amp;"|"&amp;TEXT(_xlfn.MAXIFS(Cadastro!$E$5:$E$167,Cadastro!$A$5:$A$167,$A603,Cadastro!$E$5:$E$167,"&lt;="&amp;$F603),"yyyymmdd"),Cadastro!$I$5:$I$167,0),"")</f>
        <v>56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IFERROR(INDEX(Cadastro!$C$5:$C$167,$AB604),"NÃO INFORMADO")</f>
        <v>INS</v>
      </c>
      <c r="D604" s="17" t="str">
        <f>IFERROR(INDEX(Cadastro!$D$5:$D$167,$AB604),"")</f>
        <v>6x1</v>
      </c>
      <c r="E604" s="17" t="str">
        <f>IFERROR(INDEX(Cadastro!$G$5:$G$167,$AB604),"")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$167,$AB604),"")="",IF($L604&gt;0,1,0),IF(IFERROR(INDEX(Cadastro!$F$5:$F$167,$AB604),"")&lt;=IFERROR(INDEX(Parâmetros!$B$39:$B$48,MATCH($E604,Parâmetros!$A$39:$A$48,0)),99),IFERROR(INDEX(Cadastro!$F$5:$F$167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$167,$AB604),"")="",0,IF(IFERROR(INDEX(Cadastro!$F$5:$F$167,$AB604),"")&gt;IFERROR(INDEX(Parâmetros!$B$39:$B$48,MATCH($E604,Parâmetros!$A$39:$A$48,0)),99),IFERROR(INDEX(Cadastro!$F$5:$F$167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registro"),IF(AND($AB604&lt;&gt;$AB603,IFERROR(INDEX(Cadastro!$F$5:$F$167,$AB604),"")=""),"Indeterminado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IFERROR(MATCH($A604&amp;"|"&amp;TEXT(_xlfn.MAXIFS(Cadastro!$E$5:$E$167,Cadastro!$A$5:$A$167,$A604,Cadastro!$E$5:$E$167,"&lt;="&amp;$F604),"yyyymmdd"),Cadastro!$I$5:$I$167,0),"")</f>
        <v>56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IFERROR(INDEX(Cadastro!$C$5:$C$167,$AB605),"NÃO INFORMADO")</f>
        <v>INS</v>
      </c>
      <c r="D605" s="17" t="str">
        <f>IFERROR(INDEX(Cadastro!$D$5:$D$167,$AB605),"")</f>
        <v>6x1</v>
      </c>
      <c r="E605" s="17" t="str">
        <f>IFERROR(INDEX(Cadastro!$G$5:$G$167,$AB605),"")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$167,$AB605),"")="",IF($L605&gt;0,1,0),IF(IFERROR(INDEX(Cadastro!$F$5:$F$167,$AB605),"")&lt;=IFERROR(INDEX(Parâmetros!$B$39:$B$48,MATCH($E605,Parâmetros!$A$39:$A$48,0)),99),IFERROR(INDEX(Cadastro!$F$5:$F$167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$167,$AB605),"")="",0,IF(IFERROR(INDEX(Cadastro!$F$5:$F$167,$AB605),"")&gt;IFERROR(INDEX(Parâmetros!$B$39:$B$48,MATCH($E605,Parâmetros!$A$39:$A$48,0)),99),IFERROR(INDEX(Cadastro!$F$5:$F$167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registro"),IF(AND($AB605&lt;&gt;$AB604,IFERROR(INDEX(Cadastro!$F$5:$F$167,$AB605),"")=""),"Indeterminado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IFERROR(MATCH($A605&amp;"|"&amp;TEXT(_xlfn.MAXIFS(Cadastro!$E$5:$E$167,Cadastro!$A$5:$A$167,$A605,Cadastro!$E$5:$E$167,"&lt;="&amp;$F605),"yyyymmdd"),Cadastro!$I$5:$I$167,0),"")</f>
        <v>56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IFERROR(INDEX(Cadastro!$C$5:$C$167,$AB606),"NÃO INFORMADO")</f>
        <v>INS</v>
      </c>
      <c r="D606" s="17" t="str">
        <f>IFERROR(INDEX(Cadastro!$D$5:$D$167,$AB606),"")</f>
        <v>6x1</v>
      </c>
      <c r="E606" s="17" t="str">
        <f>IFERROR(INDEX(Cadastro!$G$5:$G$167,$AB606),"")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$167,$AB606),"")="",IF($L606&gt;0,1,0),IF(IFERROR(INDEX(Cadastro!$F$5:$F$167,$AB606),"")&lt;=IFERROR(INDEX(Parâmetros!$B$39:$B$48,MATCH($E606,Parâmetros!$A$39:$A$48,0)),99),IFERROR(INDEX(Cadastro!$F$5:$F$167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$167,$AB606),"")="",0,IF(IFERROR(INDEX(Cadastro!$F$5:$F$167,$AB606),"")&gt;IFERROR(INDEX(Parâmetros!$B$39:$B$48,MATCH($E606,Parâmetros!$A$39:$A$48,0)),99),IFERROR(INDEX(Cadastro!$F$5:$F$167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registro"),IF(AND($AB606&lt;&gt;$AB605,IFERROR(INDEX(Cadastro!$F$5:$F$167,$AB606),"")=""),"Indeterminado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IFERROR(MATCH($A606&amp;"|"&amp;TEXT(_xlfn.MAXIFS(Cadastro!$E$5:$E$167,Cadastro!$A$5:$A$167,$A606,Cadastro!$E$5:$E$167,"&lt;="&amp;$F606),"yyyymmdd"),Cadastro!$I$5:$I$167,0),"")</f>
        <v>56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IFERROR(INDEX(Cadastro!$C$5:$C$167,$AB607),"NÃO INFORMADO")</f>
        <v>INS</v>
      </c>
      <c r="D607" s="17" t="str">
        <f>IFERROR(INDEX(Cadastro!$D$5:$D$167,$AB607),"")</f>
        <v>6x1</v>
      </c>
      <c r="E607" s="17" t="str">
        <f>IFERROR(INDEX(Cadastro!$G$5:$G$167,$AB607),"")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$167,$AB607),"")="",IF($L607&gt;0,1,0),IF(IFERROR(INDEX(Cadastro!$F$5:$F$167,$AB607),"")&lt;=IFERROR(INDEX(Parâmetros!$B$39:$B$48,MATCH($E607,Parâmetros!$A$39:$A$48,0)),99),IFERROR(INDEX(Cadastro!$F$5:$F$167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$167,$AB607),"")="",0,IF(IFERROR(INDEX(Cadastro!$F$5:$F$167,$AB607),"")&gt;IFERROR(INDEX(Parâmetros!$B$39:$B$48,MATCH($E607,Parâmetros!$A$39:$A$48,0)),99),IFERROR(INDEX(Cadastro!$F$5:$F$167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registro"),IF(AND($AB607&lt;&gt;$AB606,IFERROR(INDEX(Cadastro!$F$5:$F$167,$AB607),"")=""),"Indeterminado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IFERROR(MATCH($A607&amp;"|"&amp;TEXT(_xlfn.MAXIFS(Cadastro!$E$5:$E$167,Cadastro!$A$5:$A$167,$A607,Cadastro!$E$5:$E$167,"&lt;="&amp;$F607),"yyyymmdd"),Cadastro!$I$5:$I$167,0),"")</f>
        <v>56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IFERROR(INDEX(Cadastro!$C$5:$C$167,$AB608),"NÃO INFORMADO")</f>
        <v>INS</v>
      </c>
      <c r="D608" s="17" t="str">
        <f>IFERROR(INDEX(Cadastro!$D$5:$D$167,$AB608),"")</f>
        <v>6x1</v>
      </c>
      <c r="E608" s="17" t="str">
        <f>IFERROR(INDEX(Cadastro!$G$5:$G$167,$AB608),"")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$167,$AB608),"")="",IF($L608&gt;0,1,0),IF(IFERROR(INDEX(Cadastro!$F$5:$F$167,$AB608),"")&lt;=IFERROR(INDEX(Parâmetros!$B$39:$B$48,MATCH($E608,Parâmetros!$A$39:$A$48,0)),99),IFERROR(INDEX(Cadastro!$F$5:$F$167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$167,$AB608),"")="",0,IF(IFERROR(INDEX(Cadastro!$F$5:$F$167,$AB608),"")&gt;IFERROR(INDEX(Parâmetros!$B$39:$B$48,MATCH($E608,Parâmetros!$A$39:$A$48,0)),99),IFERROR(INDEX(Cadastro!$F$5:$F$167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registro"),IF(AND($AB608&lt;&gt;$AB607,IFERROR(INDEX(Cadastro!$F$5:$F$167,$AB608),"")=""),"Indeterminado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IFERROR(MATCH($A608&amp;"|"&amp;TEXT(_xlfn.MAXIFS(Cadastro!$E$5:$E$167,Cadastro!$A$5:$A$167,$A608,Cadastro!$E$5:$E$167,"&lt;="&amp;$F608),"yyyymmdd"),Cadastro!$I$5:$I$167,0),"")</f>
        <v>56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IFERROR(INDEX(Cadastro!$C$5:$C$167,$AB609),"NÃO INFORMADO")</f>
        <v>INS</v>
      </c>
      <c r="D609" s="17" t="str">
        <f>IFERROR(INDEX(Cadastro!$D$5:$D$167,$AB609),"")</f>
        <v>6x1</v>
      </c>
      <c r="E609" s="17" t="str">
        <f>IFERROR(INDEX(Cadastro!$G$5:$G$167,$AB609),"")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$167,$AB609),"")="",IF($L609&gt;0,1,0),IF(IFERROR(INDEX(Cadastro!$F$5:$F$167,$AB609),"")&lt;=IFERROR(INDEX(Parâmetros!$B$39:$B$48,MATCH($E609,Parâmetros!$A$39:$A$48,0)),99),IFERROR(INDEX(Cadastro!$F$5:$F$167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$167,$AB609),"")="",0,IF(IFERROR(INDEX(Cadastro!$F$5:$F$167,$AB609),"")&gt;IFERROR(INDEX(Parâmetros!$B$39:$B$48,MATCH($E609,Parâmetros!$A$39:$A$48,0)),99),IFERROR(INDEX(Cadastro!$F$5:$F$167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registro"),IF(AND($AB609&lt;&gt;$AB608,IFERROR(INDEX(Cadastro!$F$5:$F$167,$AB609),"")=""),"Indeterminado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IFERROR(MATCH($A609&amp;"|"&amp;TEXT(_xlfn.MAXIFS(Cadastro!$E$5:$E$167,Cadastro!$A$5:$A$167,$A609,Cadastro!$E$5:$E$167,"&lt;="&amp;$F609),"yyyymmdd"),Cadastro!$I$5:$I$167,0),"")</f>
        <v>56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IFERROR(INDEX(Cadastro!$C$5:$C$167,$AB610),"NÃO INFORMADO")</f>
        <v>INS</v>
      </c>
      <c r="D610" s="17" t="str">
        <f>IFERROR(INDEX(Cadastro!$D$5:$D$167,$AB610),"")</f>
        <v>6x1</v>
      </c>
      <c r="E610" s="17" t="str">
        <f>IFERROR(INDEX(Cadastro!$G$5:$G$167,$AB610),"")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$167,$AB610),"")="",IF($L610&gt;0,1,0),IF(IFERROR(INDEX(Cadastro!$F$5:$F$167,$AB610),"")&lt;=IFERROR(INDEX(Parâmetros!$B$39:$B$48,MATCH($E610,Parâmetros!$A$39:$A$48,0)),99),IFERROR(INDEX(Cadastro!$F$5:$F$167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$167,$AB610),"")="",0,IF(IFERROR(INDEX(Cadastro!$F$5:$F$167,$AB610),"")&gt;IFERROR(INDEX(Parâmetros!$B$39:$B$48,MATCH($E610,Parâmetros!$A$39:$A$48,0)),99),IFERROR(INDEX(Cadastro!$F$5:$F$167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registro"),IF(AND($AB610&lt;&gt;$AB609,IFERROR(INDEX(Cadastro!$F$5:$F$167,$AB610),"")=""),"Indeterminado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IFERROR(MATCH($A610&amp;"|"&amp;TEXT(_xlfn.MAXIFS(Cadastro!$E$5:$E$167,Cadastro!$A$5:$A$167,$A610,Cadastro!$E$5:$E$167,"&lt;="&amp;$F610),"yyyymmdd"),Cadastro!$I$5:$I$167,0),"")</f>
        <v>56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IFERROR(INDEX(Cadastro!$C$5:$C$167,$AB611),"NÃO INFORMADO")</f>
        <v>INS</v>
      </c>
      <c r="D611" s="17" t="str">
        <f>IFERROR(INDEX(Cadastro!$D$5:$D$167,$AB611),"")</f>
        <v>6x1</v>
      </c>
      <c r="E611" s="17" t="str">
        <f>IFERROR(INDEX(Cadastro!$G$5:$G$167,$AB611),"")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$167,$AB611),"")="",IF($L611&gt;0,1,0),IF(IFERROR(INDEX(Cadastro!$F$5:$F$167,$AB611),"")&lt;=IFERROR(INDEX(Parâmetros!$B$39:$B$48,MATCH($E611,Parâmetros!$A$39:$A$48,0)),99),IFERROR(INDEX(Cadastro!$F$5:$F$167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$167,$AB611),"")="",0,IF(IFERROR(INDEX(Cadastro!$F$5:$F$167,$AB611),"")&gt;IFERROR(INDEX(Parâmetros!$B$39:$B$48,MATCH($E611,Parâmetros!$A$39:$A$48,0)),99),IFERROR(INDEX(Cadastro!$F$5:$F$167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registro"),IF(AND($AB611&lt;&gt;$AB610,IFERROR(INDEX(Cadastro!$F$5:$F$167,$AB611),"")=""),"Indeterminado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IFERROR(MATCH($A611&amp;"|"&amp;TEXT(_xlfn.MAXIFS(Cadastro!$E$5:$E$167,Cadastro!$A$5:$A$167,$A611,Cadastro!$E$5:$E$167,"&lt;="&amp;$F611),"yyyymmdd"),Cadastro!$I$5:$I$167,0),"")</f>
        <v>56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IFERROR(INDEX(Cadastro!$C$5:$C$167,$AB612),"NÃO INFORMADO")</f>
        <v>INS</v>
      </c>
      <c r="D612" s="17" t="str">
        <f>IFERROR(INDEX(Cadastro!$D$5:$D$167,$AB612),"")</f>
        <v>6x1</v>
      </c>
      <c r="E612" s="17" t="str">
        <f>IFERROR(INDEX(Cadastro!$G$5:$G$167,$AB612),"")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$167,$AB612),"")="",IF($L612&gt;0,1,0),IF(IFERROR(INDEX(Cadastro!$F$5:$F$167,$AB612),"")&lt;=IFERROR(INDEX(Parâmetros!$B$39:$B$48,MATCH($E612,Parâmetros!$A$39:$A$48,0)),99),IFERROR(INDEX(Cadastro!$F$5:$F$167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$167,$AB612),"")="",0,IF(IFERROR(INDEX(Cadastro!$F$5:$F$167,$AB612),"")&gt;IFERROR(INDEX(Parâmetros!$B$39:$B$48,MATCH($E612,Parâmetros!$A$39:$A$48,0)),99),IFERROR(INDEX(Cadastro!$F$5:$F$167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registro"),IF(AND($AB612&lt;&gt;$AB611,IFERROR(INDEX(Cadastro!$F$5:$F$167,$AB612),"")=""),"Indeterminado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IFERROR(MATCH($A612&amp;"|"&amp;TEXT(_xlfn.MAXIFS(Cadastro!$E$5:$E$167,Cadastro!$A$5:$A$167,$A612,Cadastro!$E$5:$E$167,"&lt;="&amp;$F612),"yyyymmdd"),Cadastro!$I$5:$I$167,0),"")</f>
        <v>56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IFERROR(INDEX(Cadastro!$C$5:$C$167,$AB613),"NÃO INFORMADO")</f>
        <v>INS</v>
      </c>
      <c r="D613" s="17" t="str">
        <f>IFERROR(INDEX(Cadastro!$D$5:$D$167,$AB613),"")</f>
        <v>6x1</v>
      </c>
      <c r="E613" s="17" t="str">
        <f>IFERROR(INDEX(Cadastro!$G$5:$G$167,$AB613),"")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$167,$AB613),"")="",IF($L613&gt;0,1,0),IF(IFERROR(INDEX(Cadastro!$F$5:$F$167,$AB613),"")&lt;=IFERROR(INDEX(Parâmetros!$B$39:$B$48,MATCH($E613,Parâmetros!$A$39:$A$48,0)),99),IFERROR(INDEX(Cadastro!$F$5:$F$167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$167,$AB613),"")="",0,IF(IFERROR(INDEX(Cadastro!$F$5:$F$167,$AB613),"")&gt;IFERROR(INDEX(Parâmetros!$B$39:$B$48,MATCH($E613,Parâmetros!$A$39:$A$48,0)),99),IFERROR(INDEX(Cadastro!$F$5:$F$167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registro"),IF(AND($AB613&lt;&gt;$AB612,IFERROR(INDEX(Cadastro!$F$5:$F$167,$AB613),"")=""),"Indeterminado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IFERROR(MATCH($A613&amp;"|"&amp;TEXT(_xlfn.MAXIFS(Cadastro!$E$5:$E$167,Cadastro!$A$5:$A$167,$A613,Cadastro!$E$5:$E$167,"&lt;="&amp;$F613),"yyyymmdd"),Cadastro!$I$5:$I$167,0),"")</f>
        <v>56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IFERROR(INDEX(Cadastro!$C$5:$C$167,$AB614),"NÃO INFORMADO")</f>
        <v>INS</v>
      </c>
      <c r="D614" s="17" t="str">
        <f>IFERROR(INDEX(Cadastro!$D$5:$D$167,$AB614),"")</f>
        <v>6x1</v>
      </c>
      <c r="E614" s="17" t="str">
        <f>IFERROR(INDEX(Cadastro!$G$5:$G$167,$AB614),"")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$167,$AB614),"")="",IF($L614&gt;0,1,0),IF(IFERROR(INDEX(Cadastro!$F$5:$F$167,$AB614),"")&lt;=IFERROR(INDEX(Parâmetros!$B$39:$B$48,MATCH($E614,Parâmetros!$A$39:$A$48,0)),99),IFERROR(INDEX(Cadastro!$F$5:$F$167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$167,$AB614),"")="",0,IF(IFERROR(INDEX(Cadastro!$F$5:$F$167,$AB614),"")&gt;IFERROR(INDEX(Parâmetros!$B$39:$B$48,MATCH($E614,Parâmetros!$A$39:$A$48,0)),99),IFERROR(INDEX(Cadastro!$F$5:$F$167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registro"),IF(AND($AB614&lt;&gt;$AB613,IFERROR(INDEX(Cadastro!$F$5:$F$167,$AB614),"")=""),"Indeterminado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IFERROR(MATCH($A614&amp;"|"&amp;TEXT(_xlfn.MAXIFS(Cadastro!$E$5:$E$167,Cadastro!$A$5:$A$167,$A614,Cadastro!$E$5:$E$167,"&lt;="&amp;$F614),"yyyymmdd"),Cadastro!$I$5:$I$167,0),"")</f>
        <v>56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IFERROR(INDEX(Cadastro!$C$5:$C$167,$AB615),"NÃO INFORMADO")</f>
        <v>INS</v>
      </c>
      <c r="D615" s="17" t="str">
        <f>IFERROR(INDEX(Cadastro!$D$5:$D$167,$AB615),"")</f>
        <v>6x1</v>
      </c>
      <c r="E615" s="17" t="str">
        <f>IFERROR(INDEX(Cadastro!$G$5:$G$167,$AB615),"")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$167,$AB615),"")="",IF($L615&gt;0,1,0),IF(IFERROR(INDEX(Cadastro!$F$5:$F$167,$AB615),"")&lt;=IFERROR(INDEX(Parâmetros!$B$39:$B$48,MATCH($E615,Parâmetros!$A$39:$A$48,0)),99),IFERROR(INDEX(Cadastro!$F$5:$F$167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$167,$AB615),"")="",0,IF(IFERROR(INDEX(Cadastro!$F$5:$F$167,$AB615),"")&gt;IFERROR(INDEX(Parâmetros!$B$39:$B$48,MATCH($E615,Parâmetros!$A$39:$A$48,0)),99),IFERROR(INDEX(Cadastro!$F$5:$F$167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registro"),IF(AND($AB615&lt;&gt;$AB614,IFERROR(INDEX(Cadastro!$F$5:$F$167,$AB615),"")=""),"Indeterminado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IFERROR(MATCH($A615&amp;"|"&amp;TEXT(_xlfn.MAXIFS(Cadastro!$E$5:$E$167,Cadastro!$A$5:$A$167,$A615,Cadastro!$E$5:$E$167,"&lt;="&amp;$F615),"yyyymmdd"),Cadastro!$I$5:$I$167,0),"")</f>
        <v>56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IFERROR(INDEX(Cadastro!$C$5:$C$167,$AB616),"NÃO INFORMADO")</f>
        <v>INS</v>
      </c>
      <c r="D616" s="17" t="str">
        <f>IFERROR(INDEX(Cadastro!$D$5:$D$167,$AB616),"")</f>
        <v>6x1</v>
      </c>
      <c r="E616" s="17" t="str">
        <f>IFERROR(INDEX(Cadastro!$G$5:$G$167,$AB616),"")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$167,$AB616),"")="",IF($L616&gt;0,1,0),IF(IFERROR(INDEX(Cadastro!$F$5:$F$167,$AB616),"")&lt;=IFERROR(INDEX(Parâmetros!$B$39:$B$48,MATCH($E616,Parâmetros!$A$39:$A$48,0)),99),IFERROR(INDEX(Cadastro!$F$5:$F$167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$167,$AB616),"")="",0,IF(IFERROR(INDEX(Cadastro!$F$5:$F$167,$AB616),"")&gt;IFERROR(INDEX(Parâmetros!$B$39:$B$48,MATCH($E616,Parâmetros!$A$39:$A$48,0)),99),IFERROR(INDEX(Cadastro!$F$5:$F$167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registro"),IF(AND($AB616&lt;&gt;$AB615,IFERROR(INDEX(Cadastro!$F$5:$F$167,$AB616),"")=""),"Indeterminado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IFERROR(MATCH($A616&amp;"|"&amp;TEXT(_xlfn.MAXIFS(Cadastro!$E$5:$E$167,Cadastro!$A$5:$A$167,$A616,Cadastro!$E$5:$E$167,"&lt;="&amp;$F616),"yyyymmdd"),Cadastro!$I$5:$I$167,0),"")</f>
        <v>56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IFERROR(INDEX(Cadastro!$C$5:$C$167,$AB617),"NÃO INFORMADO")</f>
        <v>INS</v>
      </c>
      <c r="D617" s="17" t="str">
        <f>IFERROR(INDEX(Cadastro!$D$5:$D$167,$AB617),"")</f>
        <v>6x1</v>
      </c>
      <c r="E617" s="17" t="str">
        <f>IFERROR(INDEX(Cadastro!$G$5:$G$167,$AB617),"")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$167,$AB617),"")="",IF($L617&gt;0,1,0),IF(IFERROR(INDEX(Cadastro!$F$5:$F$167,$AB617),"")&lt;=IFERROR(INDEX(Parâmetros!$B$39:$B$48,MATCH($E617,Parâmetros!$A$39:$A$48,0)),99),IFERROR(INDEX(Cadastro!$F$5:$F$167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$167,$AB617),"")="",0,IF(IFERROR(INDEX(Cadastro!$F$5:$F$167,$AB617),"")&gt;IFERROR(INDEX(Parâmetros!$B$39:$B$48,MATCH($E617,Parâmetros!$A$39:$A$48,0)),99),IFERROR(INDEX(Cadastro!$F$5:$F$167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registro"),IF(AND($AB617&lt;&gt;$AB616,IFERROR(INDEX(Cadastro!$F$5:$F$167,$AB617),"")=""),"Indeterminado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IFERROR(MATCH($A617&amp;"|"&amp;TEXT(_xlfn.MAXIFS(Cadastro!$E$5:$E$167,Cadastro!$A$5:$A$167,$A617,Cadastro!$E$5:$E$167,"&lt;="&amp;$F617),"yyyymmdd"),Cadastro!$I$5:$I$167,0),"")</f>
        <v>56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IFERROR(INDEX(Cadastro!$C$5:$C$167,$AB618),"NÃO INFORMADO")</f>
        <v>ELE</v>
      </c>
      <c r="D618" s="17" t="str">
        <f>IFERROR(INDEX(Cadastro!$D$5:$D$167,$AB618),"")</f>
        <v>C</v>
      </c>
      <c r="E618" s="17" t="str">
        <f>IFERROR(INDEX(Cadastro!$G$5:$G$167,$AB618),"")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$167,$AB618),"")="",IF($L618&gt;0,1,0),IF(IFERROR(INDEX(Cadastro!$F$5:$F$167,$AB618),"")&lt;=IFERROR(INDEX(Parâmetros!$B$39:$B$48,MATCH($E618,Parâmetros!$A$39:$A$48,0)),99),IFERROR(INDEX(Cadastro!$F$5:$F$167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$167,$AB618),"")="",0,IF(IFERROR(INDEX(Cadastro!$F$5:$F$167,$AB618),"")&gt;IFERROR(INDEX(Parâmetros!$B$39:$B$48,MATCH($E618,Parâmetros!$A$39:$A$48,0)),99),IFERROR(INDEX(Cadastro!$F$5:$F$167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registro"),IF(AND($AB618&lt;&gt;$AB617,IFERROR(INDEX(Cadastro!$F$5:$F$167,$AB618),"")=""),"Indeterminado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IFERROR(MATCH($A618&amp;"|"&amp;TEXT(_xlfn.MAXIFS(Cadastro!$E$5:$E$167,Cadastro!$A$5:$A$167,$A618,Cadastro!$E$5:$E$167,"&lt;="&amp;$F618),"yyyymmdd"),Cadastro!$I$5:$I$167,0),"")</f>
        <v>60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IFERROR(INDEX(Cadastro!$C$5:$C$167,$AB619),"NÃO INFORMADO")</f>
        <v>ELE</v>
      </c>
      <c r="D619" s="17" t="str">
        <f>IFERROR(INDEX(Cadastro!$D$5:$D$167,$AB619),"")</f>
        <v>C</v>
      </c>
      <c r="E619" s="17" t="str">
        <f>IFERROR(INDEX(Cadastro!$G$5:$G$167,$AB619),"")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$167,$AB619),"")="",IF($L619&gt;0,1,0),IF(IFERROR(INDEX(Cadastro!$F$5:$F$167,$AB619),"")&lt;=IFERROR(INDEX(Parâmetros!$B$39:$B$48,MATCH($E619,Parâmetros!$A$39:$A$48,0)),99),IFERROR(INDEX(Cadastro!$F$5:$F$167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$167,$AB619),"")="",0,IF(IFERROR(INDEX(Cadastro!$F$5:$F$167,$AB619),"")&gt;IFERROR(INDEX(Parâmetros!$B$39:$B$48,MATCH($E619,Parâmetros!$A$39:$A$48,0)),99),IFERROR(INDEX(Cadastro!$F$5:$F$167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registro"),IF(AND($AB619&lt;&gt;$AB618,IFERROR(INDEX(Cadastro!$F$5:$F$167,$AB619),"")=""),"Indeterminado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IFERROR(MATCH($A619&amp;"|"&amp;TEXT(_xlfn.MAXIFS(Cadastro!$E$5:$E$167,Cadastro!$A$5:$A$167,$A619,Cadastro!$E$5:$E$167,"&lt;="&amp;$F619),"yyyymmdd"),Cadastro!$I$5:$I$167,0),"")</f>
        <v>60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IFERROR(INDEX(Cadastro!$C$5:$C$167,$AB620),"NÃO INFORMADO")</f>
        <v>ELE</v>
      </c>
      <c r="D620" s="17" t="str">
        <f>IFERROR(INDEX(Cadastro!$D$5:$D$167,$AB620),"")</f>
        <v>C</v>
      </c>
      <c r="E620" s="17" t="str">
        <f>IFERROR(INDEX(Cadastro!$G$5:$G$167,$AB620),"")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$167,$AB620),"")="",IF($L620&gt;0,1,0),IF(IFERROR(INDEX(Cadastro!$F$5:$F$167,$AB620),"")&lt;=IFERROR(INDEX(Parâmetros!$B$39:$B$48,MATCH($E620,Parâmetros!$A$39:$A$48,0)),99),IFERROR(INDEX(Cadastro!$F$5:$F$167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$167,$AB620),"")="",0,IF(IFERROR(INDEX(Cadastro!$F$5:$F$167,$AB620),"")&gt;IFERROR(INDEX(Parâmetros!$B$39:$B$48,MATCH($E620,Parâmetros!$A$39:$A$48,0)),99),IFERROR(INDEX(Cadastro!$F$5:$F$167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registro"),IF(AND($AB620&lt;&gt;$AB619,IFERROR(INDEX(Cadastro!$F$5:$F$167,$AB620),"")=""),"Indeterminado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IFERROR(MATCH($A620&amp;"|"&amp;TEXT(_xlfn.MAXIFS(Cadastro!$E$5:$E$167,Cadastro!$A$5:$A$167,$A620,Cadastro!$E$5:$E$167,"&lt;="&amp;$F620),"yyyymmdd"),Cadastro!$I$5:$I$167,0),"")</f>
        <v>60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IFERROR(INDEX(Cadastro!$C$5:$C$167,$AB621),"NÃO INFORMADO")</f>
        <v>ELE</v>
      </c>
      <c r="D621" s="17" t="str">
        <f>IFERROR(INDEX(Cadastro!$D$5:$D$167,$AB621),"")</f>
        <v>C</v>
      </c>
      <c r="E621" s="17" t="str">
        <f>IFERROR(INDEX(Cadastro!$G$5:$G$167,$AB621),"")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$167,$AB621),"")="",IF($L621&gt;0,1,0),IF(IFERROR(INDEX(Cadastro!$F$5:$F$167,$AB621),"")&lt;=IFERROR(INDEX(Parâmetros!$B$39:$B$48,MATCH($E621,Parâmetros!$A$39:$A$48,0)),99),IFERROR(INDEX(Cadastro!$F$5:$F$167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$167,$AB621),"")="",0,IF(IFERROR(INDEX(Cadastro!$F$5:$F$167,$AB621),"")&gt;IFERROR(INDEX(Parâmetros!$B$39:$B$48,MATCH($E621,Parâmetros!$A$39:$A$48,0)),99),IFERROR(INDEX(Cadastro!$F$5:$F$167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registro"),IF(AND($AB621&lt;&gt;$AB620,IFERROR(INDEX(Cadastro!$F$5:$F$167,$AB621),"")=""),"Indeterminado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IFERROR(MATCH($A621&amp;"|"&amp;TEXT(_xlfn.MAXIFS(Cadastro!$E$5:$E$167,Cadastro!$A$5:$A$167,$A621,Cadastro!$E$5:$E$167,"&lt;="&amp;$F621),"yyyymmdd"),Cadastro!$I$5:$I$167,0),"")</f>
        <v>60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IFERROR(INDEX(Cadastro!$C$5:$C$167,$AB622),"NÃO INFORMADO")</f>
        <v>ELE</v>
      </c>
      <c r="D622" s="17" t="str">
        <f>IFERROR(INDEX(Cadastro!$D$5:$D$167,$AB622),"")</f>
        <v>C</v>
      </c>
      <c r="E622" s="17" t="str">
        <f>IFERROR(INDEX(Cadastro!$G$5:$G$167,$AB622),"")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$167,$AB622),"")="",IF($L622&gt;0,1,0),IF(IFERROR(INDEX(Cadastro!$F$5:$F$167,$AB622),"")&lt;=IFERROR(INDEX(Parâmetros!$B$39:$B$48,MATCH($E622,Parâmetros!$A$39:$A$48,0)),99),IFERROR(INDEX(Cadastro!$F$5:$F$167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$167,$AB622),"")="",0,IF(IFERROR(INDEX(Cadastro!$F$5:$F$167,$AB622),"")&gt;IFERROR(INDEX(Parâmetros!$B$39:$B$48,MATCH($E622,Parâmetros!$A$39:$A$48,0)),99),IFERROR(INDEX(Cadastro!$F$5:$F$167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registro"),IF(AND($AB622&lt;&gt;$AB621,IFERROR(INDEX(Cadastro!$F$5:$F$167,$AB622),"")=""),"Indeterminado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IFERROR(MATCH($A622&amp;"|"&amp;TEXT(_xlfn.MAXIFS(Cadastro!$E$5:$E$167,Cadastro!$A$5:$A$167,$A622,Cadastro!$E$5:$E$167,"&lt;="&amp;$F622),"yyyymmdd"),Cadastro!$I$5:$I$167,0),"")</f>
        <v>60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IFERROR(INDEX(Cadastro!$C$5:$C$167,$AB623),"NÃO INFORMADO")</f>
        <v>ELE</v>
      </c>
      <c r="D623" s="17" t="str">
        <f>IFERROR(INDEX(Cadastro!$D$5:$D$167,$AB623),"")</f>
        <v>C</v>
      </c>
      <c r="E623" s="17" t="str">
        <f>IFERROR(INDEX(Cadastro!$G$5:$G$167,$AB623),"")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$167,$AB623),"")="",IF($L623&gt;0,1,0),IF(IFERROR(INDEX(Cadastro!$F$5:$F$167,$AB623),"")&lt;=IFERROR(INDEX(Parâmetros!$B$39:$B$48,MATCH($E623,Parâmetros!$A$39:$A$48,0)),99),IFERROR(INDEX(Cadastro!$F$5:$F$167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$167,$AB623),"")="",0,IF(IFERROR(INDEX(Cadastro!$F$5:$F$167,$AB623),"")&gt;IFERROR(INDEX(Parâmetros!$B$39:$B$48,MATCH($E623,Parâmetros!$A$39:$A$48,0)),99),IFERROR(INDEX(Cadastro!$F$5:$F$167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registro"),IF(AND($AB623&lt;&gt;$AB622,IFERROR(INDEX(Cadastro!$F$5:$F$167,$AB623),"")=""),"Indeterminado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IFERROR(MATCH($A623&amp;"|"&amp;TEXT(_xlfn.MAXIFS(Cadastro!$E$5:$E$167,Cadastro!$A$5:$A$167,$A623,Cadastro!$E$5:$E$167,"&lt;="&amp;$F623),"yyyymmdd"),Cadastro!$I$5:$I$167,0),"")</f>
        <v>60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IFERROR(INDEX(Cadastro!$C$5:$C$167,$AB624),"NÃO INFORMADO")</f>
        <v>ELE</v>
      </c>
      <c r="D624" s="17" t="str">
        <f>IFERROR(INDEX(Cadastro!$D$5:$D$167,$AB624),"")</f>
        <v>C</v>
      </c>
      <c r="E624" s="17" t="str">
        <f>IFERROR(INDEX(Cadastro!$G$5:$G$167,$AB624),"")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$167,$AB624),"")="",IF($L624&gt;0,1,0),IF(IFERROR(INDEX(Cadastro!$F$5:$F$167,$AB624),"")&lt;=IFERROR(INDEX(Parâmetros!$B$39:$B$48,MATCH($E624,Parâmetros!$A$39:$A$48,0)),99),IFERROR(INDEX(Cadastro!$F$5:$F$167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$167,$AB624),"")="",0,IF(IFERROR(INDEX(Cadastro!$F$5:$F$167,$AB624),"")&gt;IFERROR(INDEX(Parâmetros!$B$39:$B$48,MATCH($E624,Parâmetros!$A$39:$A$48,0)),99),IFERROR(INDEX(Cadastro!$F$5:$F$167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registro"),IF(AND($AB624&lt;&gt;$AB623,IFERROR(INDEX(Cadastro!$F$5:$F$167,$AB624),"")=""),"Indeterminado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IFERROR(MATCH($A624&amp;"|"&amp;TEXT(_xlfn.MAXIFS(Cadastro!$E$5:$E$167,Cadastro!$A$5:$A$167,$A624,Cadastro!$E$5:$E$167,"&lt;="&amp;$F624),"yyyymmdd"),Cadastro!$I$5:$I$167,0),"")</f>
        <v>60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IFERROR(INDEX(Cadastro!$C$5:$C$167,$AB625),"NÃO INFORMADO")</f>
        <v>ELE</v>
      </c>
      <c r="D625" s="17" t="str">
        <f>IFERROR(INDEX(Cadastro!$D$5:$D$167,$AB625),"")</f>
        <v>C</v>
      </c>
      <c r="E625" s="17" t="str">
        <f>IFERROR(INDEX(Cadastro!$G$5:$G$167,$AB625),"")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$167,$AB625),"")="",IF($L625&gt;0,1,0),IF(IFERROR(INDEX(Cadastro!$F$5:$F$167,$AB625),"")&lt;=IFERROR(INDEX(Parâmetros!$B$39:$B$48,MATCH($E625,Parâmetros!$A$39:$A$48,0)),99),IFERROR(INDEX(Cadastro!$F$5:$F$167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$167,$AB625),"")="",0,IF(IFERROR(INDEX(Cadastro!$F$5:$F$167,$AB625),"")&gt;IFERROR(INDEX(Parâmetros!$B$39:$B$48,MATCH($E625,Parâmetros!$A$39:$A$48,0)),99),IFERROR(INDEX(Cadastro!$F$5:$F$167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registro"),IF(AND($AB625&lt;&gt;$AB624,IFERROR(INDEX(Cadastro!$F$5:$F$167,$AB625),"")=""),"Indeterminado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IFERROR(MATCH($A625&amp;"|"&amp;TEXT(_xlfn.MAXIFS(Cadastro!$E$5:$E$167,Cadastro!$A$5:$A$167,$A625,Cadastro!$E$5:$E$167,"&lt;="&amp;$F625),"yyyymmdd"),Cadastro!$I$5:$I$167,0),"")</f>
        <v>60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IFERROR(INDEX(Cadastro!$C$5:$C$167,$AB626),"NÃO INFORMADO")</f>
        <v>ELE</v>
      </c>
      <c r="D626" s="17" t="str">
        <f>IFERROR(INDEX(Cadastro!$D$5:$D$167,$AB626),"")</f>
        <v>C</v>
      </c>
      <c r="E626" s="17" t="str">
        <f>IFERROR(INDEX(Cadastro!$G$5:$G$167,$AB626),"")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56"/>
        <v/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Fora da apuração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$167,$AB626),"")="",IF($L626&gt;0,1,0),IF(IFERROR(INDEX(Cadastro!$F$5:$F$167,$AB626),"")&lt;=IFERROR(INDEX(Parâmetros!$B$39:$B$48,MATCH($E626,Parâmetros!$A$39:$A$48,0)),99),IFERROR(INDEX(Cadastro!$F$5:$F$167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$167,$AB626),"")="",0,IF(IFERROR(INDEX(Cadastro!$F$5:$F$167,$AB626),"")&gt;IFERROR(INDEX(Parâmetros!$B$39:$B$48,MATCH($E626,Parâmetros!$A$39:$A$48,0)),99),IFERROR(INDEX(Cadastro!$F$5:$F$167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registro"),IF(AND($AB626&lt;&gt;$AB625,IFERROR(INDEX(Cadastro!$F$5:$F$167,$AB626),"")=""),"Indeterminado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IFERROR(MATCH($A626&amp;"|"&amp;TEXT(_xlfn.MAXIFS(Cadastro!$E$5:$E$167,Cadastro!$A$5:$A$167,$A626,Cadastro!$E$5:$E$167,"&lt;="&amp;$F626),"yyyymmdd"),Cadastro!$I$5:$I$167,0),"")</f>
        <v>60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IFERROR(INDEX(Cadastro!$C$5:$C$167,$AB627),"NÃO INFORMADO")</f>
        <v>ELE</v>
      </c>
      <c r="D627" s="17" t="str">
        <f>IFERROR(INDEX(Cadastro!$D$5:$D$167,$AB627),"")</f>
        <v>C</v>
      </c>
      <c r="E627" s="17" t="str">
        <f>IFERROR(INDEX(Cadastro!$G$5:$G$167,$AB627),"")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$167,$AB627),"")="",IF($L627&gt;0,1,0),IF(IFERROR(INDEX(Cadastro!$F$5:$F$167,$AB627),"")&lt;=IFERROR(INDEX(Parâmetros!$B$39:$B$48,MATCH($E627,Parâmetros!$A$39:$A$48,0)),99),IFERROR(INDEX(Cadastro!$F$5:$F$167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$167,$AB627),"")="",0,IF(IFERROR(INDEX(Cadastro!$F$5:$F$167,$AB627),"")&gt;IFERROR(INDEX(Parâmetros!$B$39:$B$48,MATCH($E627,Parâmetros!$A$39:$A$48,0)),99),IFERROR(INDEX(Cadastro!$F$5:$F$167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registro"),IF(AND($AB627&lt;&gt;$AB626,IFERROR(INDEX(Cadastro!$F$5:$F$167,$AB627),"")=""),"Indeterminado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IFERROR(MATCH($A627&amp;"|"&amp;TEXT(_xlfn.MAXIFS(Cadastro!$E$5:$E$167,Cadastro!$A$5:$A$167,$A627,Cadastro!$E$5:$E$167,"&lt;="&amp;$F627),"yyyymmdd"),Cadastro!$I$5:$I$167,0),"")</f>
        <v>60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IFERROR(INDEX(Cadastro!$C$5:$C$167,$AB628),"NÃO INFORMADO")</f>
        <v>ELE</v>
      </c>
      <c r="D628" s="17" t="str">
        <f>IFERROR(INDEX(Cadastro!$D$5:$D$167,$AB628),"")</f>
        <v>C</v>
      </c>
      <c r="E628" s="17" t="str">
        <f>IFERROR(INDEX(Cadastro!$G$5:$G$167,$AB628),"")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$167,$AB628),"")="",IF($L628&gt;0,1,0),IF(IFERROR(INDEX(Cadastro!$F$5:$F$167,$AB628),"")&lt;=IFERROR(INDEX(Parâmetros!$B$39:$B$48,MATCH($E628,Parâmetros!$A$39:$A$48,0)),99),IFERROR(INDEX(Cadastro!$F$5:$F$167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$167,$AB628),"")="",0,IF(IFERROR(INDEX(Cadastro!$F$5:$F$167,$AB628),"")&gt;IFERROR(INDEX(Parâmetros!$B$39:$B$48,MATCH($E628,Parâmetros!$A$39:$A$48,0)),99),IFERROR(INDEX(Cadastro!$F$5:$F$167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registro"),IF(AND($AB628&lt;&gt;$AB627,IFERROR(INDEX(Cadastro!$F$5:$F$167,$AB628),"")=""),"Indeterminado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IFERROR(MATCH($A628&amp;"|"&amp;TEXT(_xlfn.MAXIFS(Cadastro!$E$5:$E$167,Cadastro!$A$5:$A$167,$A628,Cadastro!$E$5:$E$167,"&lt;="&amp;$F628),"yyyymmdd"),Cadastro!$I$5:$I$167,0),"")</f>
        <v>60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IFERROR(INDEX(Cadastro!$C$5:$C$167,$AB629),"NÃO INFORMADO")</f>
        <v>ELE</v>
      </c>
      <c r="D629" s="17" t="str">
        <f>IFERROR(INDEX(Cadastro!$D$5:$D$167,$AB629),"")</f>
        <v>C</v>
      </c>
      <c r="E629" s="17" t="str">
        <f>IFERROR(INDEX(Cadastro!$G$5:$G$167,$AB629),"")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$167,$AB629),"")="",IF($L629&gt;0,1,0),IF(IFERROR(INDEX(Cadastro!$F$5:$F$167,$AB629),"")&lt;=IFERROR(INDEX(Parâmetros!$B$39:$B$48,MATCH($E629,Parâmetros!$A$39:$A$48,0)),99),IFERROR(INDEX(Cadastro!$F$5:$F$167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$167,$AB629),"")="",0,IF(IFERROR(INDEX(Cadastro!$F$5:$F$167,$AB629),"")&gt;IFERROR(INDEX(Parâmetros!$B$39:$B$48,MATCH($E629,Parâmetros!$A$39:$A$48,0)),99),IFERROR(INDEX(Cadastro!$F$5:$F$167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registro"),IF(AND($AB629&lt;&gt;$AB628,IFERROR(INDEX(Cadastro!$F$5:$F$167,$AB629),"")=""),"Indeterminado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IFERROR(MATCH($A629&amp;"|"&amp;TEXT(_xlfn.MAXIFS(Cadastro!$E$5:$E$167,Cadastro!$A$5:$A$167,$A629,Cadastro!$E$5:$E$167,"&lt;="&amp;$F629),"yyyymmdd"),Cadastro!$I$5:$I$167,0),"")</f>
        <v>60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IFERROR(INDEX(Cadastro!$C$5:$C$167,$AB630),"NÃO INFORMADO")</f>
        <v>ELE</v>
      </c>
      <c r="D630" s="17" t="str">
        <f>IFERROR(INDEX(Cadastro!$D$5:$D$167,$AB630),"")</f>
        <v>C</v>
      </c>
      <c r="E630" s="17" t="str">
        <f>IFERROR(INDEX(Cadastro!$G$5:$G$167,$AB630),"")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$167,$AB630),"")="",IF($L630&gt;0,1,0),IF(IFERROR(INDEX(Cadastro!$F$5:$F$167,$AB630),"")&lt;=IFERROR(INDEX(Parâmetros!$B$39:$B$48,MATCH($E630,Parâmetros!$A$39:$A$48,0)),99),IFERROR(INDEX(Cadastro!$F$5:$F$167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$167,$AB630),"")="",0,IF(IFERROR(INDEX(Cadastro!$F$5:$F$167,$AB630),"")&gt;IFERROR(INDEX(Parâmetros!$B$39:$B$48,MATCH($E630,Parâmetros!$A$39:$A$48,0)),99),IFERROR(INDEX(Cadastro!$F$5:$F$167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registro"),IF(AND($AB630&lt;&gt;$AB629,IFERROR(INDEX(Cadastro!$F$5:$F$167,$AB630),"")=""),"Indeterminado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IFERROR(MATCH($A630&amp;"|"&amp;TEXT(_xlfn.MAXIFS(Cadastro!$E$5:$E$167,Cadastro!$A$5:$A$167,$A630,Cadastro!$E$5:$E$167,"&lt;="&amp;$F630),"yyyymmdd"),Cadastro!$I$5:$I$167,0),"")</f>
        <v>60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IFERROR(INDEX(Cadastro!$C$5:$C$167,$AB631),"NÃO INFORMADO")</f>
        <v>ELE</v>
      </c>
      <c r="D631" s="17" t="str">
        <f>IFERROR(INDEX(Cadastro!$D$5:$D$167,$AB631),"")</f>
        <v>C</v>
      </c>
      <c r="E631" s="17" t="str">
        <f>IFERROR(INDEX(Cadastro!$G$5:$G$167,$AB631),"")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$167,$AB631),"")="",IF($L631&gt;0,1,0),IF(IFERROR(INDEX(Cadastro!$F$5:$F$167,$AB631),"")&lt;=IFERROR(INDEX(Parâmetros!$B$39:$B$48,MATCH($E631,Parâmetros!$A$39:$A$48,0)),99),IFERROR(INDEX(Cadastro!$F$5:$F$167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$167,$AB631),"")="",0,IF(IFERROR(INDEX(Cadastro!$F$5:$F$167,$AB631),"")&gt;IFERROR(INDEX(Parâmetros!$B$39:$B$48,MATCH($E631,Parâmetros!$A$39:$A$48,0)),99),IFERROR(INDEX(Cadastro!$F$5:$F$167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registro"),IF(AND($AB631&lt;&gt;$AB630,IFERROR(INDEX(Cadastro!$F$5:$F$167,$AB631),"")=""),"Indeterminado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IFERROR(MATCH($A631&amp;"|"&amp;TEXT(_xlfn.MAXIFS(Cadastro!$E$5:$E$167,Cadastro!$A$5:$A$167,$A631,Cadastro!$E$5:$E$167,"&lt;="&amp;$F631),"yyyymmdd"),Cadastro!$I$5:$I$167,0),"")</f>
        <v>60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IFERROR(INDEX(Cadastro!$C$5:$C$167,$AB632),"NÃO INFORMADO")</f>
        <v>ELE</v>
      </c>
      <c r="D632" s="17" t="str">
        <f>IFERROR(INDEX(Cadastro!$D$5:$D$167,$AB632),"")</f>
        <v>C</v>
      </c>
      <c r="E632" s="17" t="str">
        <f>IFERROR(INDEX(Cadastro!$G$5:$G$167,$AB632),"")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$167,$AB632),"")="",IF($L632&gt;0,1,0),IF(IFERROR(INDEX(Cadastro!$F$5:$F$167,$AB632),"")&lt;=IFERROR(INDEX(Parâmetros!$B$39:$B$48,MATCH($E632,Parâmetros!$A$39:$A$48,0)),99),IFERROR(INDEX(Cadastro!$F$5:$F$167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$167,$AB632),"")="",0,IF(IFERROR(INDEX(Cadastro!$F$5:$F$167,$AB632),"")&gt;IFERROR(INDEX(Parâmetros!$B$39:$B$48,MATCH($E632,Parâmetros!$A$39:$A$48,0)),99),IFERROR(INDEX(Cadastro!$F$5:$F$167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registro"),IF(AND($AB632&lt;&gt;$AB631,IFERROR(INDEX(Cadastro!$F$5:$F$167,$AB632),"")=""),"Indeterminado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IFERROR(MATCH($A632&amp;"|"&amp;TEXT(_xlfn.MAXIFS(Cadastro!$E$5:$E$167,Cadastro!$A$5:$A$167,$A632,Cadastro!$E$5:$E$167,"&lt;="&amp;$F632),"yyyymmdd"),Cadastro!$I$5:$I$167,0),"")</f>
        <v>60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IFERROR(INDEX(Cadastro!$C$5:$C$167,$AB633),"NÃO INFORMADO")</f>
        <v>ELE</v>
      </c>
      <c r="D633" s="17" t="str">
        <f>IFERROR(INDEX(Cadastro!$D$5:$D$167,$AB633),"")</f>
        <v>C</v>
      </c>
      <c r="E633" s="17" t="str">
        <f>IFERROR(INDEX(Cadastro!$G$5:$G$167,$AB633),"")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$167,$AB633),"")="",IF($L633&gt;0,1,0),IF(IFERROR(INDEX(Cadastro!$F$5:$F$167,$AB633),"")&lt;=IFERROR(INDEX(Parâmetros!$B$39:$B$48,MATCH($E633,Parâmetros!$A$39:$A$48,0)),99),IFERROR(INDEX(Cadastro!$F$5:$F$167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$167,$AB633),"")="",0,IF(IFERROR(INDEX(Cadastro!$F$5:$F$167,$AB633),"")&gt;IFERROR(INDEX(Parâmetros!$B$39:$B$48,MATCH($E633,Parâmetros!$A$39:$A$48,0)),99),IFERROR(INDEX(Cadastro!$F$5:$F$167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registro"),IF(AND($AB633&lt;&gt;$AB632,IFERROR(INDEX(Cadastro!$F$5:$F$167,$AB633),"")=""),"Indeterminado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IFERROR(MATCH($A633&amp;"|"&amp;TEXT(_xlfn.MAXIFS(Cadastro!$E$5:$E$167,Cadastro!$A$5:$A$167,$A633,Cadastro!$E$5:$E$167,"&lt;="&amp;$F633),"yyyymmdd"),Cadastro!$I$5:$I$167,0),"")</f>
        <v>60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IFERROR(INDEX(Cadastro!$C$5:$C$167,$AB634),"NÃO INFORMADO")</f>
        <v>ELE</v>
      </c>
      <c r="D634" s="17" t="str">
        <f>IFERROR(INDEX(Cadastro!$D$5:$D$167,$AB634),"")</f>
        <v>C</v>
      </c>
      <c r="E634" s="17" t="str">
        <f>IFERROR(INDEX(Cadastro!$G$5:$G$167,$AB634),"")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$167,$AB634),"")="",IF($L634&gt;0,1,0),IF(IFERROR(INDEX(Cadastro!$F$5:$F$167,$AB634),"")&lt;=IFERROR(INDEX(Parâmetros!$B$39:$B$48,MATCH($E634,Parâmetros!$A$39:$A$48,0)),99),IFERROR(INDEX(Cadastro!$F$5:$F$167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$167,$AB634),"")="",0,IF(IFERROR(INDEX(Cadastro!$F$5:$F$167,$AB634),"")&gt;IFERROR(INDEX(Parâmetros!$B$39:$B$48,MATCH($E634,Parâmetros!$A$39:$A$48,0)),99),IFERROR(INDEX(Cadastro!$F$5:$F$167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registro"),IF(AND($AB634&lt;&gt;$AB633,IFERROR(INDEX(Cadastro!$F$5:$F$167,$AB634),"")=""),"Indeterminado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IFERROR(MATCH($A634&amp;"|"&amp;TEXT(_xlfn.MAXIFS(Cadastro!$E$5:$E$167,Cadastro!$A$5:$A$167,$A634,Cadastro!$E$5:$E$167,"&lt;="&amp;$F634),"yyyymmdd"),Cadastro!$I$5:$I$167,0),"")</f>
        <v>60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IFERROR(INDEX(Cadastro!$C$5:$C$167,$AB635),"NÃO INFORMADO")</f>
        <v>ELE</v>
      </c>
      <c r="D635" s="17" t="str">
        <f>IFERROR(INDEX(Cadastro!$D$5:$D$167,$AB635),"")</f>
        <v>C</v>
      </c>
      <c r="E635" s="17" t="str">
        <f>IFERROR(INDEX(Cadastro!$G$5:$G$167,$AB635),"")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$167,$AB635),"")="",IF($L635&gt;0,1,0),IF(IFERROR(INDEX(Cadastro!$F$5:$F$167,$AB635),"")&lt;=IFERROR(INDEX(Parâmetros!$B$39:$B$48,MATCH($E635,Parâmetros!$A$39:$A$48,0)),99),IFERROR(INDEX(Cadastro!$F$5:$F$167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$167,$AB635),"")="",0,IF(IFERROR(INDEX(Cadastro!$F$5:$F$167,$AB635),"")&gt;IFERROR(INDEX(Parâmetros!$B$39:$B$48,MATCH($E635,Parâmetros!$A$39:$A$48,0)),99),IFERROR(INDEX(Cadastro!$F$5:$F$167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registro"),IF(AND($AB635&lt;&gt;$AB634,IFERROR(INDEX(Cadastro!$F$5:$F$167,$AB635),"")=""),"Indeterminado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IFERROR(MATCH($A635&amp;"|"&amp;TEXT(_xlfn.MAXIFS(Cadastro!$E$5:$E$167,Cadastro!$A$5:$A$167,$A635,Cadastro!$E$5:$E$167,"&lt;="&amp;$F635),"yyyymmdd"),Cadastro!$I$5:$I$167,0),"")</f>
        <v>60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IFERROR(INDEX(Cadastro!$C$5:$C$167,$AB636),"NÃO INFORMADO")</f>
        <v>ELE</v>
      </c>
      <c r="D636" s="17" t="str">
        <f>IFERROR(INDEX(Cadastro!$D$5:$D$167,$AB636),"")</f>
        <v>C</v>
      </c>
      <c r="E636" s="17" t="str">
        <f>IFERROR(INDEX(Cadastro!$G$5:$G$167,$AB636),"")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$167,$AB636),"")="",IF($L636&gt;0,1,0),IF(IFERROR(INDEX(Cadastro!$F$5:$F$167,$AB636),"")&lt;=IFERROR(INDEX(Parâmetros!$B$39:$B$48,MATCH($E636,Parâmetros!$A$39:$A$48,0)),99),IFERROR(INDEX(Cadastro!$F$5:$F$167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$167,$AB636),"")="",0,IF(IFERROR(INDEX(Cadastro!$F$5:$F$167,$AB636),"")&gt;IFERROR(INDEX(Parâmetros!$B$39:$B$48,MATCH($E636,Parâmetros!$A$39:$A$48,0)),99),IFERROR(INDEX(Cadastro!$F$5:$F$167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registro"),IF(AND($AB636&lt;&gt;$AB635,IFERROR(INDEX(Cadastro!$F$5:$F$167,$AB636),"")=""),"Indeterminado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IFERROR(MATCH($A636&amp;"|"&amp;TEXT(_xlfn.MAXIFS(Cadastro!$E$5:$E$167,Cadastro!$A$5:$A$167,$A636,Cadastro!$E$5:$E$167,"&lt;="&amp;$F636),"yyyymmdd"),Cadastro!$I$5:$I$167,0),"")</f>
        <v>60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IFERROR(INDEX(Cadastro!$C$5:$C$167,$AB637),"NÃO INFORMADO")</f>
        <v>ELE</v>
      </c>
      <c r="D637" s="17" t="str">
        <f>IFERROR(INDEX(Cadastro!$D$5:$D$167,$AB637),"")</f>
        <v>C</v>
      </c>
      <c r="E637" s="17" t="str">
        <f>IFERROR(INDEX(Cadastro!$G$5:$G$167,$AB637),"")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$167,$AB637),"")="",IF($L637&gt;0,1,0),IF(IFERROR(INDEX(Cadastro!$F$5:$F$167,$AB637),"")&lt;=IFERROR(INDEX(Parâmetros!$B$39:$B$48,MATCH($E637,Parâmetros!$A$39:$A$48,0)),99),IFERROR(INDEX(Cadastro!$F$5:$F$167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$167,$AB637),"")="",0,IF(IFERROR(INDEX(Cadastro!$F$5:$F$167,$AB637),"")&gt;IFERROR(INDEX(Parâmetros!$B$39:$B$48,MATCH($E637,Parâmetros!$A$39:$A$48,0)),99),IFERROR(INDEX(Cadastro!$F$5:$F$167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registro"),IF(AND($AB637&lt;&gt;$AB636,IFERROR(INDEX(Cadastro!$F$5:$F$167,$AB637),"")=""),"Indeterminado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IFERROR(MATCH($A637&amp;"|"&amp;TEXT(_xlfn.MAXIFS(Cadastro!$E$5:$E$167,Cadastro!$A$5:$A$167,$A637,Cadastro!$E$5:$E$167,"&lt;="&amp;$F637),"yyyymmdd"),Cadastro!$I$5:$I$167,0),"")</f>
        <v>60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IFERROR(INDEX(Cadastro!$C$5:$C$167,$AB638),"NÃO INFORMADO")</f>
        <v>ELE</v>
      </c>
      <c r="D638" s="17" t="str">
        <f>IFERROR(INDEX(Cadastro!$D$5:$D$167,$AB638),"")</f>
        <v>C</v>
      </c>
      <c r="E638" s="17" t="str">
        <f>IFERROR(INDEX(Cadastro!$G$5:$G$167,$AB638),"")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$167,$AB638),"")="",IF($L638&gt;0,1,0),IF(IFERROR(INDEX(Cadastro!$F$5:$F$167,$AB638),"")&lt;=IFERROR(INDEX(Parâmetros!$B$39:$B$48,MATCH($E638,Parâmetros!$A$39:$A$48,0)),99),IFERROR(INDEX(Cadastro!$F$5:$F$167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$167,$AB638),"")="",0,IF(IFERROR(INDEX(Cadastro!$F$5:$F$167,$AB638),"")&gt;IFERROR(INDEX(Parâmetros!$B$39:$B$48,MATCH($E638,Parâmetros!$A$39:$A$48,0)),99),IFERROR(INDEX(Cadastro!$F$5:$F$167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registro"),IF(AND($AB638&lt;&gt;$AB637,IFERROR(INDEX(Cadastro!$F$5:$F$167,$AB638),"")=""),"Indeterminado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IFERROR(MATCH($A638&amp;"|"&amp;TEXT(_xlfn.MAXIFS(Cadastro!$E$5:$E$167,Cadastro!$A$5:$A$167,$A638,Cadastro!$E$5:$E$167,"&lt;="&amp;$F638),"yyyymmdd"),Cadastro!$I$5:$I$167,0),"")</f>
        <v>60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IFERROR(INDEX(Cadastro!$C$5:$C$167,$AB639),"NÃO INFORMADO")</f>
        <v>ELE</v>
      </c>
      <c r="D639" s="17" t="str">
        <f>IFERROR(INDEX(Cadastro!$D$5:$D$167,$AB639),"")</f>
        <v>C</v>
      </c>
      <c r="E639" s="17" t="str">
        <f>IFERROR(INDEX(Cadastro!$G$5:$G$167,$AB639),"")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$167,$AB639),"")="",IF($L639&gt;0,1,0),IF(IFERROR(INDEX(Cadastro!$F$5:$F$167,$AB639),"")&lt;=IFERROR(INDEX(Parâmetros!$B$39:$B$48,MATCH($E639,Parâmetros!$A$39:$A$48,0)),99),IFERROR(INDEX(Cadastro!$F$5:$F$167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$167,$AB639),"")="",0,IF(IFERROR(INDEX(Cadastro!$F$5:$F$167,$AB639),"")&gt;IFERROR(INDEX(Parâmetros!$B$39:$B$48,MATCH($E639,Parâmetros!$A$39:$A$48,0)),99),IFERROR(INDEX(Cadastro!$F$5:$F$167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registro"),IF(AND($AB639&lt;&gt;$AB638,IFERROR(INDEX(Cadastro!$F$5:$F$167,$AB639),"")=""),"Indeterminado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IFERROR(MATCH($A639&amp;"|"&amp;TEXT(_xlfn.MAXIFS(Cadastro!$E$5:$E$167,Cadastro!$A$5:$A$167,$A639,Cadastro!$E$5:$E$167,"&lt;="&amp;$F639),"yyyymmdd"),Cadastro!$I$5:$I$167,0),"")</f>
        <v>60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IFERROR(INDEX(Cadastro!$C$5:$C$167,$AB640),"NÃO INFORMADO")</f>
        <v>ELE</v>
      </c>
      <c r="D640" s="17" t="str">
        <f>IFERROR(INDEX(Cadastro!$D$5:$D$167,$AB640),"")</f>
        <v>C</v>
      </c>
      <c r="E640" s="17" t="str">
        <f>IFERROR(INDEX(Cadastro!$G$5:$G$167,$AB640),"")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$167,$AB640),"")="",IF($L640&gt;0,1,0),IF(IFERROR(INDEX(Cadastro!$F$5:$F$167,$AB640),"")&lt;=IFERROR(INDEX(Parâmetros!$B$39:$B$48,MATCH($E640,Parâmetros!$A$39:$A$48,0)),99),IFERROR(INDEX(Cadastro!$F$5:$F$167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$167,$AB640),"")="",0,IF(IFERROR(INDEX(Cadastro!$F$5:$F$167,$AB640),"")&gt;IFERROR(INDEX(Parâmetros!$B$39:$B$48,MATCH($E640,Parâmetros!$A$39:$A$48,0)),99),IFERROR(INDEX(Cadastro!$F$5:$F$167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registro"),IF(AND($AB640&lt;&gt;$AB639,IFERROR(INDEX(Cadastro!$F$5:$F$167,$AB640),"")=""),"Indeterminado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IFERROR(MATCH($A640&amp;"|"&amp;TEXT(_xlfn.MAXIFS(Cadastro!$E$5:$E$167,Cadastro!$A$5:$A$167,$A640,Cadastro!$E$5:$E$167,"&lt;="&amp;$F640),"yyyymmdd"),Cadastro!$I$5:$I$167,0),"")</f>
        <v>60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IFERROR(INDEX(Cadastro!$C$5:$C$167,$AB641),"NÃO INFORMADO")</f>
        <v>ELE</v>
      </c>
      <c r="D641" s="17" t="str">
        <f>IFERROR(INDEX(Cadastro!$D$5:$D$167,$AB641),"")</f>
        <v>C</v>
      </c>
      <c r="E641" s="17" t="str">
        <f>IFERROR(INDEX(Cadastro!$G$5:$G$167,$AB641),"")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$167,$AB641),"")="",IF($L641&gt;0,1,0),IF(IFERROR(INDEX(Cadastro!$F$5:$F$167,$AB641),"")&lt;=IFERROR(INDEX(Parâmetros!$B$39:$B$48,MATCH($E641,Parâmetros!$A$39:$A$48,0)),99),IFERROR(INDEX(Cadastro!$F$5:$F$167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$167,$AB641),"")="",0,IF(IFERROR(INDEX(Cadastro!$F$5:$F$167,$AB641),"")&gt;IFERROR(INDEX(Parâmetros!$B$39:$B$48,MATCH($E641,Parâmetros!$A$39:$A$48,0)),99),IFERROR(INDEX(Cadastro!$F$5:$F$167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registro"),IF(AND($AB641&lt;&gt;$AB640,IFERROR(INDEX(Cadastro!$F$5:$F$167,$AB641),"")=""),"Indeterminado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IFERROR(MATCH($A641&amp;"|"&amp;TEXT(_xlfn.MAXIFS(Cadastro!$E$5:$E$167,Cadastro!$A$5:$A$167,$A641,Cadastro!$E$5:$E$167,"&lt;="&amp;$F641),"yyyymmdd"),Cadastro!$I$5:$I$167,0),"")</f>
        <v>60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IFERROR(INDEX(Cadastro!$C$5:$C$167,$AB642),"NÃO INFORMADO")</f>
        <v>ELE</v>
      </c>
      <c r="D642" s="17" t="str">
        <f>IFERROR(INDEX(Cadastro!$D$5:$D$167,$AB642),"")</f>
        <v>C</v>
      </c>
      <c r="E642" s="17" t="str">
        <f>IFERROR(INDEX(Cadastro!$G$5:$G$167,$AB642),"")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$167,$AB642),"")="",IF($L642&gt;0,1,0),IF(IFERROR(INDEX(Cadastro!$F$5:$F$167,$AB642),"")&lt;=IFERROR(INDEX(Parâmetros!$B$39:$B$48,MATCH($E642,Parâmetros!$A$39:$A$48,0)),99),IFERROR(INDEX(Cadastro!$F$5:$F$167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$167,$AB642),"")="",0,IF(IFERROR(INDEX(Cadastro!$F$5:$F$167,$AB642),"")&gt;IFERROR(INDEX(Parâmetros!$B$39:$B$48,MATCH($E642,Parâmetros!$A$39:$A$48,0)),99),IFERROR(INDEX(Cadastro!$F$5:$F$167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registro"),IF(AND($AB642&lt;&gt;$AB641,IFERROR(INDEX(Cadastro!$F$5:$F$167,$AB642),"")=""),"Indeterminado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IFERROR(MATCH($A642&amp;"|"&amp;TEXT(_xlfn.MAXIFS(Cadastro!$E$5:$E$167,Cadastro!$A$5:$A$167,$A642,Cadastro!$E$5:$E$167,"&lt;="&amp;$F642),"yyyymmdd"),Cadastro!$I$5:$I$167,0),"")</f>
        <v>60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IFERROR(INDEX(Cadastro!$C$5:$C$167,$AB643),"NÃO INFORMADO")</f>
        <v>ELE</v>
      </c>
      <c r="D643" s="17" t="str">
        <f>IFERROR(INDEX(Cadastro!$D$5:$D$167,$AB643),"")</f>
        <v>C</v>
      </c>
      <c r="E643" s="17" t="str">
        <f>IFERROR(INDEX(Cadastro!$G$5:$G$167,$AB643),"")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$167,$AB643),"")="",IF($L643&gt;0,1,0),IF(IFERROR(INDEX(Cadastro!$F$5:$F$167,$AB643),"")&lt;=IFERROR(INDEX(Parâmetros!$B$39:$B$48,MATCH($E643,Parâmetros!$A$39:$A$48,0)),99),IFERROR(INDEX(Cadastro!$F$5:$F$167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$167,$AB643),"")="",0,IF(IFERROR(INDEX(Cadastro!$F$5:$F$167,$AB643),"")&gt;IFERROR(INDEX(Parâmetros!$B$39:$B$48,MATCH($E643,Parâmetros!$A$39:$A$48,0)),99),IFERROR(INDEX(Cadastro!$F$5:$F$167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registro"),IF(AND($AB643&lt;&gt;$AB642,IFERROR(INDEX(Cadastro!$F$5:$F$167,$AB643),"")=""),"Indeterminado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IFERROR(MATCH($A643&amp;"|"&amp;TEXT(_xlfn.MAXIFS(Cadastro!$E$5:$E$167,Cadastro!$A$5:$A$167,$A643,Cadastro!$E$5:$E$167,"&lt;="&amp;$F643),"yyyymmdd"),Cadastro!$I$5:$I$167,0),"")</f>
        <v>60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IFERROR(INDEX(Cadastro!$C$5:$C$167,$AB644),"NÃO INFORMADO")</f>
        <v>ELE</v>
      </c>
      <c r="D644" s="17" t="str">
        <f>IFERROR(INDEX(Cadastro!$D$5:$D$167,$AB644),"")</f>
        <v>C</v>
      </c>
      <c r="E644" s="17" t="str">
        <f>IFERROR(INDEX(Cadastro!$G$5:$G$167,$AB644),"")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$167,$AB644),"")="",IF($L644&gt;0,1,0),IF(IFERROR(INDEX(Cadastro!$F$5:$F$167,$AB644),"")&lt;=IFERROR(INDEX(Parâmetros!$B$39:$B$48,MATCH($E644,Parâmetros!$A$39:$A$48,0)),99),IFERROR(INDEX(Cadastro!$F$5:$F$167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$167,$AB644),"")="",0,IF(IFERROR(INDEX(Cadastro!$F$5:$F$167,$AB644),"")&gt;IFERROR(INDEX(Parâmetros!$B$39:$B$48,MATCH($E644,Parâmetros!$A$39:$A$48,0)),99),IFERROR(INDEX(Cadastro!$F$5:$F$167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registro"),IF(AND($AB644&lt;&gt;$AB643,IFERROR(INDEX(Cadastro!$F$5:$F$167,$AB644),"")=""),"Indeterminado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IFERROR(MATCH($A644&amp;"|"&amp;TEXT(_xlfn.MAXIFS(Cadastro!$E$5:$E$167,Cadastro!$A$5:$A$167,$A644,Cadastro!$E$5:$E$167,"&lt;="&amp;$F644),"yyyymmdd"),Cadastro!$I$5:$I$167,0),"")</f>
        <v>60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IFERROR(INDEX(Cadastro!$C$5:$C$167,$AB645),"NÃO INFORMADO")</f>
        <v>ELE</v>
      </c>
      <c r="D645" s="17" t="str">
        <f>IFERROR(INDEX(Cadastro!$D$5:$D$167,$AB645),"")</f>
        <v>C</v>
      </c>
      <c r="E645" s="17" t="str">
        <f>IFERROR(INDEX(Cadastro!$G$5:$G$167,$AB645),"")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$167,$AB645),"")="",IF($L645&gt;0,1,0),IF(IFERROR(INDEX(Cadastro!$F$5:$F$167,$AB645),"")&lt;=IFERROR(INDEX(Parâmetros!$B$39:$B$48,MATCH($E645,Parâmetros!$A$39:$A$48,0)),99),IFERROR(INDEX(Cadastro!$F$5:$F$167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$167,$AB645),"")="",0,IF(IFERROR(INDEX(Cadastro!$F$5:$F$167,$AB645),"")&gt;IFERROR(INDEX(Parâmetros!$B$39:$B$48,MATCH($E645,Parâmetros!$A$39:$A$48,0)),99),IFERROR(INDEX(Cadastro!$F$5:$F$167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registro"),IF(AND($AB645&lt;&gt;$AB644,IFERROR(INDEX(Cadastro!$F$5:$F$167,$AB645),"")=""),"Indeterminado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IFERROR(MATCH($A645&amp;"|"&amp;TEXT(_xlfn.MAXIFS(Cadastro!$E$5:$E$167,Cadastro!$A$5:$A$167,$A645,Cadastro!$E$5:$E$167,"&lt;="&amp;$F645),"yyyymmdd"),Cadastro!$I$5:$I$167,0),"")</f>
        <v>60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IFERROR(INDEX(Cadastro!$C$5:$C$167,$AB646),"NÃO INFORMADO")</f>
        <v>CAL</v>
      </c>
      <c r="D646" s="17" t="str">
        <f>IFERROR(INDEX(Cadastro!$D$5:$D$167,$AB646),"")</f>
        <v>6x1</v>
      </c>
      <c r="E646" s="17" t="str">
        <f>IFERROR(INDEX(Cadastro!$G$5:$G$167,$AB646),"")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$167,$AB646),"")="",IF($L646&gt;0,1,0),IF(IFERROR(INDEX(Cadastro!$F$5:$F$167,$AB646),"")&lt;=IFERROR(INDEX(Parâmetros!$B$39:$B$48,MATCH($E646,Parâmetros!$A$39:$A$48,0)),99),IFERROR(INDEX(Cadastro!$F$5:$F$167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$167,$AB646),"")="",0,IF(IFERROR(INDEX(Cadastro!$F$5:$F$167,$AB646),"")&gt;IFERROR(INDEX(Parâmetros!$B$39:$B$48,MATCH($E646,Parâmetros!$A$39:$A$48,0)),99),IFERROR(INDEX(Cadastro!$F$5:$F$167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registro"),IF(AND($AB646&lt;&gt;$AB645,IFERROR(INDEX(Cadastro!$F$5:$F$167,$AB646),"")=""),"Indeterminado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IFERROR(MATCH($A646&amp;"|"&amp;TEXT(_xlfn.MAXIFS(Cadastro!$E$5:$E$167,Cadastro!$A$5:$A$167,$A646,Cadastro!$E$5:$E$167,"&lt;="&amp;$F646),"yyyymmdd"),Cadastro!$I$5:$I$167,0),"")</f>
        <v>63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IFERROR(INDEX(Cadastro!$C$5:$C$167,$AB647),"NÃO INFORMADO")</f>
        <v>CAL</v>
      </c>
      <c r="D647" s="17" t="str">
        <f>IFERROR(INDEX(Cadastro!$D$5:$D$167,$AB647),"")</f>
        <v>6x1</v>
      </c>
      <c r="E647" s="17" t="str">
        <f>IFERROR(INDEX(Cadastro!$G$5:$G$167,$AB647),"")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$167,$AB647),"")="",IF($L647&gt;0,1,0),IF(IFERROR(INDEX(Cadastro!$F$5:$F$167,$AB647),"")&lt;=IFERROR(INDEX(Parâmetros!$B$39:$B$48,MATCH($E647,Parâmetros!$A$39:$A$48,0)),99),IFERROR(INDEX(Cadastro!$F$5:$F$167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$167,$AB647),"")="",0,IF(IFERROR(INDEX(Cadastro!$F$5:$F$167,$AB647),"")&gt;IFERROR(INDEX(Parâmetros!$B$39:$B$48,MATCH($E647,Parâmetros!$A$39:$A$48,0)),99),IFERROR(INDEX(Cadastro!$F$5:$F$167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registro"),IF(AND($AB647&lt;&gt;$AB646,IFERROR(INDEX(Cadastro!$F$5:$F$167,$AB647),"")=""),"Indeterminado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IFERROR(MATCH($A647&amp;"|"&amp;TEXT(_xlfn.MAXIFS(Cadastro!$E$5:$E$167,Cadastro!$A$5:$A$167,$A647,Cadastro!$E$5:$E$167,"&lt;="&amp;$F647),"yyyymmdd"),Cadastro!$I$5:$I$167,0),"")</f>
        <v>63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IFERROR(INDEX(Cadastro!$C$5:$C$167,$AB648),"NÃO INFORMADO")</f>
        <v>CAL</v>
      </c>
      <c r="D648" s="17" t="str">
        <f>IFERROR(INDEX(Cadastro!$D$5:$D$167,$AB648),"")</f>
        <v>6x1</v>
      </c>
      <c r="E648" s="17" t="str">
        <f>IFERROR(INDEX(Cadastro!$G$5:$G$167,$AB648),"")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$167,$AB648),"")="",IF($L648&gt;0,1,0),IF(IFERROR(INDEX(Cadastro!$F$5:$F$167,$AB648),"")&lt;=IFERROR(INDEX(Parâmetros!$B$39:$B$48,MATCH($E648,Parâmetros!$A$39:$A$48,0)),99),IFERROR(INDEX(Cadastro!$F$5:$F$167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$167,$AB648),"")="",0,IF(IFERROR(INDEX(Cadastro!$F$5:$F$167,$AB648),"")&gt;IFERROR(INDEX(Parâmetros!$B$39:$B$48,MATCH($E648,Parâmetros!$A$39:$A$48,0)),99),IFERROR(INDEX(Cadastro!$F$5:$F$167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registro"),IF(AND($AB648&lt;&gt;$AB647,IFERROR(INDEX(Cadastro!$F$5:$F$167,$AB648),"")=""),"Indeterminado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IFERROR(MATCH($A648&amp;"|"&amp;TEXT(_xlfn.MAXIFS(Cadastro!$E$5:$E$167,Cadastro!$A$5:$A$167,$A648,Cadastro!$E$5:$E$167,"&lt;="&amp;$F648),"yyyymmdd"),Cadastro!$I$5:$I$167,0),"")</f>
        <v>63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IFERROR(INDEX(Cadastro!$C$5:$C$167,$AB649),"NÃO INFORMADO")</f>
        <v>CAL</v>
      </c>
      <c r="D649" s="17" t="str">
        <f>IFERROR(INDEX(Cadastro!$D$5:$D$167,$AB649),"")</f>
        <v>6x1</v>
      </c>
      <c r="E649" s="17" t="str">
        <f>IFERROR(INDEX(Cadastro!$G$5:$G$167,$AB649),"")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$167,$AB649),"")="",IF($L649&gt;0,1,0),IF(IFERROR(INDEX(Cadastro!$F$5:$F$167,$AB649),"")&lt;=IFERROR(INDEX(Parâmetros!$B$39:$B$48,MATCH($E649,Parâmetros!$A$39:$A$48,0)),99),IFERROR(INDEX(Cadastro!$F$5:$F$167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$167,$AB649),"")="",0,IF(IFERROR(INDEX(Cadastro!$F$5:$F$167,$AB649),"")&gt;IFERROR(INDEX(Parâmetros!$B$39:$B$48,MATCH($E649,Parâmetros!$A$39:$A$48,0)),99),IFERROR(INDEX(Cadastro!$F$5:$F$167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registro"),IF(AND($AB649&lt;&gt;$AB648,IFERROR(INDEX(Cadastro!$F$5:$F$167,$AB649),"")=""),"Indeterminado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IFERROR(MATCH($A649&amp;"|"&amp;TEXT(_xlfn.MAXIFS(Cadastro!$E$5:$E$167,Cadastro!$A$5:$A$167,$A649,Cadastro!$E$5:$E$167,"&lt;="&amp;$F649),"yyyymmdd"),Cadastro!$I$5:$I$167,0),"")</f>
        <v>63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IFERROR(INDEX(Cadastro!$C$5:$C$167,$AB650),"NÃO INFORMADO")</f>
        <v>CAL</v>
      </c>
      <c r="D650" s="17" t="str">
        <f>IFERROR(INDEX(Cadastro!$D$5:$D$167,$AB650),"")</f>
        <v>6x1</v>
      </c>
      <c r="E650" s="17" t="str">
        <f>IFERROR(INDEX(Cadastro!$G$5:$G$167,$AB650),"")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$167,$AB650),"")="",IF($L650&gt;0,1,0),IF(IFERROR(INDEX(Cadastro!$F$5:$F$167,$AB650),"")&lt;=IFERROR(INDEX(Parâmetros!$B$39:$B$48,MATCH($E650,Parâmetros!$A$39:$A$48,0)),99),IFERROR(INDEX(Cadastro!$F$5:$F$167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$167,$AB650),"")="",0,IF(IFERROR(INDEX(Cadastro!$F$5:$F$167,$AB650),"")&gt;IFERROR(INDEX(Parâmetros!$B$39:$B$48,MATCH($E650,Parâmetros!$A$39:$A$48,0)),99),IFERROR(INDEX(Cadastro!$F$5:$F$167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registro"),IF(AND($AB650&lt;&gt;$AB649,IFERROR(INDEX(Cadastro!$F$5:$F$167,$AB650),"")=""),"Indeterminado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IFERROR(MATCH($A650&amp;"|"&amp;TEXT(_xlfn.MAXIFS(Cadastro!$E$5:$E$167,Cadastro!$A$5:$A$167,$A650,Cadastro!$E$5:$E$167,"&lt;="&amp;$F650),"yyyymmdd"),Cadastro!$I$5:$I$167,0),"")</f>
        <v>63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IFERROR(INDEX(Cadastro!$C$5:$C$167,$AB651),"NÃO INFORMADO")</f>
        <v>CAL</v>
      </c>
      <c r="D651" s="17" t="str">
        <f>IFERROR(INDEX(Cadastro!$D$5:$D$167,$AB651),"")</f>
        <v>6x1</v>
      </c>
      <c r="E651" s="17" t="str">
        <f>IFERROR(INDEX(Cadastro!$G$5:$G$167,$AB651),"")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$167,$AB651),"")="",IF($L651&gt;0,1,0),IF(IFERROR(INDEX(Cadastro!$F$5:$F$167,$AB651),"")&lt;=IFERROR(INDEX(Parâmetros!$B$39:$B$48,MATCH($E651,Parâmetros!$A$39:$A$48,0)),99),IFERROR(INDEX(Cadastro!$F$5:$F$167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$167,$AB651),"")="",0,IF(IFERROR(INDEX(Cadastro!$F$5:$F$167,$AB651),"")&gt;IFERROR(INDEX(Parâmetros!$B$39:$B$48,MATCH($E651,Parâmetros!$A$39:$A$48,0)),99),IFERROR(INDEX(Cadastro!$F$5:$F$167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registro"),IF(AND($AB651&lt;&gt;$AB650,IFERROR(INDEX(Cadastro!$F$5:$F$167,$AB651),"")=""),"Indeterminado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IFERROR(MATCH($A651&amp;"|"&amp;TEXT(_xlfn.MAXIFS(Cadastro!$E$5:$E$167,Cadastro!$A$5:$A$167,$A651,Cadastro!$E$5:$E$167,"&lt;="&amp;$F651),"yyyymmdd"),Cadastro!$I$5:$I$167,0),"")</f>
        <v>63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IFERROR(INDEX(Cadastro!$C$5:$C$167,$AB652),"NÃO INFORMADO")</f>
        <v>CAL</v>
      </c>
      <c r="D652" s="17" t="str">
        <f>IFERROR(INDEX(Cadastro!$D$5:$D$167,$AB652),"")</f>
        <v>6x1</v>
      </c>
      <c r="E652" s="17" t="str">
        <f>IFERROR(INDEX(Cadastro!$G$5:$G$167,$AB652),"")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$167,$AB652),"")="",IF($L652&gt;0,1,0),IF(IFERROR(INDEX(Cadastro!$F$5:$F$167,$AB652),"")&lt;=IFERROR(INDEX(Parâmetros!$B$39:$B$48,MATCH($E652,Parâmetros!$A$39:$A$48,0)),99),IFERROR(INDEX(Cadastro!$F$5:$F$167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$167,$AB652),"")="",0,IF(IFERROR(INDEX(Cadastro!$F$5:$F$167,$AB652),"")&gt;IFERROR(INDEX(Parâmetros!$B$39:$B$48,MATCH($E652,Parâmetros!$A$39:$A$48,0)),99),IFERROR(INDEX(Cadastro!$F$5:$F$167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registro"),IF(AND($AB652&lt;&gt;$AB651,IFERROR(INDEX(Cadastro!$F$5:$F$167,$AB652),"")=""),"Indeterminado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IFERROR(MATCH($A652&amp;"|"&amp;TEXT(_xlfn.MAXIFS(Cadastro!$E$5:$E$167,Cadastro!$A$5:$A$167,$A652,Cadastro!$E$5:$E$167,"&lt;="&amp;$F652),"yyyymmdd"),Cadastro!$I$5:$I$167,0),"")</f>
        <v>63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IFERROR(INDEX(Cadastro!$C$5:$C$167,$AB653),"NÃO INFORMADO")</f>
        <v>CAL</v>
      </c>
      <c r="D653" s="17" t="str">
        <f>IFERROR(INDEX(Cadastro!$D$5:$D$167,$AB653),"")</f>
        <v>6x1</v>
      </c>
      <c r="E653" s="17" t="str">
        <f>IFERROR(INDEX(Cadastro!$G$5:$G$167,$AB653),"")</f>
        <v>6x1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6x1</v>
      </c>
      <c r="L653" s="30">
        <f>SUMIFS(Dados!$E:$E,Dados!$A:$A,$A653,Dados!$S:$S,$F653)</f>
        <v>7.27</v>
      </c>
      <c r="M653" s="30">
        <f>IFERROR(INDEX(Parâmetros!$E$6:$E$11,MATCH($K653,Parâmetros!$A$6:$A$11,0)),"")</f>
        <v>8.8000000000000007</v>
      </c>
      <c r="N653" s="33">
        <f t="shared" si="61"/>
        <v>0.82613636363636356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Jornada fixa do 6x1</v>
      </c>
      <c r="W653" s="34" t="str">
        <f>IF(OR(OR($D653="6x1",$D653="FF 6x1"),$D653="5x2"),"",IF($AB653&lt;&gt;$AB652,IF(IFERROR(INDEX(Cadastro!$F$5:$F$167,$AB653),"")="",IF($L653&gt;0,1,0),IF(IFERROR(INDEX(Cadastro!$F$5:$F$167,$AB653),"")&lt;=IFERROR(INDEX(Parâmetros!$B$39:$B$48,MATCH($E653,Parâmetros!$A$39:$A$48,0)),99),IFERROR(INDEX(Cadastro!$F$5:$F$167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/>
      </c>
      <c r="X653" s="34" t="str">
        <f>IF(OR(OR($D653="6x1",$D653="FF 6x1"),$D653="5x2"),"",IF($AB653&lt;&gt;$AB652,IF(IFERROR(INDEX(Cadastro!$F$5:$F$167,$AB653),"")="",0,IF(IFERROR(INDEX(Cadastro!$F$5:$F$167,$AB653),"")&gt;IFERROR(INDEX(Parâmetros!$B$39:$B$48,MATCH($E653,Parâmetros!$A$39:$A$48,0)),99),IFERROR(INDEX(Cadastro!$F$5:$F$167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/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registro"),IF(AND($AB653&lt;&gt;$AB652,IFERROR(INDEX(Cadastro!$F$5:$F$167,$AB653),"")=""),"Indeterminado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IFERROR(MATCH($A653&amp;"|"&amp;TEXT(_xlfn.MAXIFS(Cadastro!$E$5:$E$167,Cadastro!$A$5:$A$167,$A653,Cadastro!$E$5:$E$167,"&lt;="&amp;$F653),"yyyymmdd"),Cadastro!$I$5:$I$167,0),"")</f>
        <v>63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IFERROR(INDEX(Cadastro!$C$5:$C$167,$AB654),"NÃO INFORMADO")</f>
        <v>CAL</v>
      </c>
      <c r="D654" s="17" t="str">
        <f>IFERROR(INDEX(Cadastro!$D$5:$D$167,$AB654),"")</f>
        <v>6x1</v>
      </c>
      <c r="E654" s="17" t="str">
        <f>IFERROR(INDEX(Cadastro!$G$5:$G$167,$AB654),"")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62"/>
        <v/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Fora da apuração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$167,$AB654),"")="",IF($L654&gt;0,1,0),IF(IFERROR(INDEX(Cadastro!$F$5:$F$167,$AB654),"")&lt;=IFERROR(INDEX(Parâmetros!$B$39:$B$48,MATCH($E654,Parâmetros!$A$39:$A$48,0)),99),IFERROR(INDEX(Cadastro!$F$5:$F$167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$167,$AB654),"")="",0,IF(IFERROR(INDEX(Cadastro!$F$5:$F$167,$AB654),"")&gt;IFERROR(INDEX(Parâmetros!$B$39:$B$48,MATCH($E654,Parâmetros!$A$39:$A$48,0)),99),IFERROR(INDEX(Cadastro!$F$5:$F$167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registro"),IF(AND($AB654&lt;&gt;$AB653,IFERROR(INDEX(Cadastro!$F$5:$F$167,$AB654),"")=""),"Indeterminado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IFERROR(MATCH($A654&amp;"|"&amp;TEXT(_xlfn.MAXIFS(Cadastro!$E$5:$E$167,Cadastro!$A$5:$A$167,$A654,Cadastro!$E$5:$E$167,"&lt;="&amp;$F654),"yyyymmdd"),Cadastro!$I$5:$I$167,0),"")</f>
        <v>63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IFERROR(INDEX(Cadastro!$C$5:$C$167,$AB655),"NÃO INFORMADO")</f>
        <v>CAL</v>
      </c>
      <c r="D655" s="17" t="str">
        <f>IFERROR(INDEX(Cadastro!$D$5:$D$167,$AB655),"")</f>
        <v>6x1</v>
      </c>
      <c r="E655" s="17" t="str">
        <f>IFERROR(INDEX(Cadastro!$G$5:$G$167,$AB655),"")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$167,$AB655),"")="",IF($L655&gt;0,1,0),IF(IFERROR(INDEX(Cadastro!$F$5:$F$167,$AB655),"")&lt;=IFERROR(INDEX(Parâmetros!$B$39:$B$48,MATCH($E655,Parâmetros!$A$39:$A$48,0)),99),IFERROR(INDEX(Cadastro!$F$5:$F$167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$167,$AB655),"")="",0,IF(IFERROR(INDEX(Cadastro!$F$5:$F$167,$AB655),"")&gt;IFERROR(INDEX(Parâmetros!$B$39:$B$48,MATCH($E655,Parâmetros!$A$39:$A$48,0)),99),IFERROR(INDEX(Cadastro!$F$5:$F$167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registro"),IF(AND($AB655&lt;&gt;$AB654,IFERROR(INDEX(Cadastro!$F$5:$F$167,$AB655),"")=""),"Indeterminado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IFERROR(MATCH($A655&amp;"|"&amp;TEXT(_xlfn.MAXIFS(Cadastro!$E$5:$E$167,Cadastro!$A$5:$A$167,$A655,Cadastro!$E$5:$E$167,"&lt;="&amp;$F655),"yyyymmdd"),Cadastro!$I$5:$I$167,0),"")</f>
        <v>63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IFERROR(INDEX(Cadastro!$C$5:$C$167,$AB656),"NÃO INFORMADO")</f>
        <v>CAL</v>
      </c>
      <c r="D656" s="17" t="str">
        <f>IFERROR(INDEX(Cadastro!$D$5:$D$167,$AB656),"")</f>
        <v>6x1</v>
      </c>
      <c r="E656" s="17" t="str">
        <f>IFERROR(INDEX(Cadastro!$G$5:$G$167,$AB656),"")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$167,$AB656),"")="",IF($L656&gt;0,1,0),IF(IFERROR(INDEX(Cadastro!$F$5:$F$167,$AB656),"")&lt;=IFERROR(INDEX(Parâmetros!$B$39:$B$48,MATCH($E656,Parâmetros!$A$39:$A$48,0)),99),IFERROR(INDEX(Cadastro!$F$5:$F$167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$167,$AB656),"")="",0,IF(IFERROR(INDEX(Cadastro!$F$5:$F$167,$AB656),"")&gt;IFERROR(INDEX(Parâmetros!$B$39:$B$48,MATCH($E656,Parâmetros!$A$39:$A$48,0)),99),IFERROR(INDEX(Cadastro!$F$5:$F$167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registro"),IF(AND($AB656&lt;&gt;$AB655,IFERROR(INDEX(Cadastro!$F$5:$F$167,$AB656),"")=""),"Indeterminado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IFERROR(MATCH($A656&amp;"|"&amp;TEXT(_xlfn.MAXIFS(Cadastro!$E$5:$E$167,Cadastro!$A$5:$A$167,$A656,Cadastro!$E$5:$E$167,"&lt;="&amp;$F656),"yyyymmdd"),Cadastro!$I$5:$I$167,0),"")</f>
        <v>63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IFERROR(INDEX(Cadastro!$C$5:$C$167,$AB657),"NÃO INFORMADO")</f>
        <v>CAL</v>
      </c>
      <c r="D657" s="17" t="str">
        <f>IFERROR(INDEX(Cadastro!$D$5:$D$167,$AB657),"")</f>
        <v>6x1</v>
      </c>
      <c r="E657" s="17" t="str">
        <f>IFERROR(INDEX(Cadastro!$G$5:$G$167,$AB657),"")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$167,$AB657),"")="",IF($L657&gt;0,1,0),IF(IFERROR(INDEX(Cadastro!$F$5:$F$167,$AB657),"")&lt;=IFERROR(INDEX(Parâmetros!$B$39:$B$48,MATCH($E657,Parâmetros!$A$39:$A$48,0)),99),IFERROR(INDEX(Cadastro!$F$5:$F$167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$167,$AB657),"")="",0,IF(IFERROR(INDEX(Cadastro!$F$5:$F$167,$AB657),"")&gt;IFERROR(INDEX(Parâmetros!$B$39:$B$48,MATCH($E657,Parâmetros!$A$39:$A$48,0)),99),IFERROR(INDEX(Cadastro!$F$5:$F$167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registro"),IF(AND($AB657&lt;&gt;$AB656,IFERROR(INDEX(Cadastro!$F$5:$F$167,$AB657),"")=""),"Indeterminado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IFERROR(MATCH($A657&amp;"|"&amp;TEXT(_xlfn.MAXIFS(Cadastro!$E$5:$E$167,Cadastro!$A$5:$A$167,$A657,Cadastro!$E$5:$E$167,"&lt;="&amp;$F657),"yyyymmdd"),Cadastro!$I$5:$I$167,0),"")</f>
        <v>63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IFERROR(INDEX(Cadastro!$C$5:$C$167,$AB658),"NÃO INFORMADO")</f>
        <v>CAL</v>
      </c>
      <c r="D658" s="17" t="str">
        <f>IFERROR(INDEX(Cadastro!$D$5:$D$167,$AB658),"")</f>
        <v>6x1</v>
      </c>
      <c r="E658" s="17" t="str">
        <f>IFERROR(INDEX(Cadastro!$G$5:$G$167,$AB658),"")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$167,$AB658),"")="",IF($L658&gt;0,1,0),IF(IFERROR(INDEX(Cadastro!$F$5:$F$167,$AB658),"")&lt;=IFERROR(INDEX(Parâmetros!$B$39:$B$48,MATCH($E658,Parâmetros!$A$39:$A$48,0)),99),IFERROR(INDEX(Cadastro!$F$5:$F$167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$167,$AB658),"")="",0,IF(IFERROR(INDEX(Cadastro!$F$5:$F$167,$AB658),"")&gt;IFERROR(INDEX(Parâmetros!$B$39:$B$48,MATCH($E658,Parâmetros!$A$39:$A$48,0)),99),IFERROR(INDEX(Cadastro!$F$5:$F$167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registro"),IF(AND($AB658&lt;&gt;$AB657,IFERROR(INDEX(Cadastro!$F$5:$F$167,$AB658),"")=""),"Indeterminado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IFERROR(MATCH($A658&amp;"|"&amp;TEXT(_xlfn.MAXIFS(Cadastro!$E$5:$E$167,Cadastro!$A$5:$A$167,$A658,Cadastro!$E$5:$E$167,"&lt;="&amp;$F658),"yyyymmdd"),Cadastro!$I$5:$I$167,0),"")</f>
        <v>63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IFERROR(INDEX(Cadastro!$C$5:$C$167,$AB659),"NÃO INFORMADO")</f>
        <v>CAL</v>
      </c>
      <c r="D659" s="17" t="str">
        <f>IFERROR(INDEX(Cadastro!$D$5:$D$167,$AB659),"")</f>
        <v>6x1</v>
      </c>
      <c r="E659" s="17" t="str">
        <f>IFERROR(INDEX(Cadastro!$G$5:$G$167,$AB659),"")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$167,$AB659),"")="",IF($L659&gt;0,1,0),IF(IFERROR(INDEX(Cadastro!$F$5:$F$167,$AB659),"")&lt;=IFERROR(INDEX(Parâmetros!$B$39:$B$48,MATCH($E659,Parâmetros!$A$39:$A$48,0)),99),IFERROR(INDEX(Cadastro!$F$5:$F$167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$167,$AB659),"")="",0,IF(IFERROR(INDEX(Cadastro!$F$5:$F$167,$AB659),"")&gt;IFERROR(INDEX(Parâmetros!$B$39:$B$48,MATCH($E659,Parâmetros!$A$39:$A$48,0)),99),IFERROR(INDEX(Cadastro!$F$5:$F$167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registro"),IF(AND($AB659&lt;&gt;$AB658,IFERROR(INDEX(Cadastro!$F$5:$F$167,$AB659),"")=""),"Indeterminado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IFERROR(MATCH($A659&amp;"|"&amp;TEXT(_xlfn.MAXIFS(Cadastro!$E$5:$E$167,Cadastro!$A$5:$A$167,$A659,Cadastro!$E$5:$E$167,"&lt;="&amp;$F659),"yyyymmdd"),Cadastro!$I$5:$I$167,0),"")</f>
        <v>63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IFERROR(INDEX(Cadastro!$C$5:$C$167,$AB660),"NÃO INFORMADO")</f>
        <v>CAL</v>
      </c>
      <c r="D660" s="17" t="str">
        <f>IFERROR(INDEX(Cadastro!$D$5:$D$167,$AB660),"")</f>
        <v>6x1</v>
      </c>
      <c r="E660" s="17" t="str">
        <f>IFERROR(INDEX(Cadastro!$G$5:$G$167,$AB660),"")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$167,$AB660),"")="",IF($L660&gt;0,1,0),IF(IFERROR(INDEX(Cadastro!$F$5:$F$167,$AB660),"")&lt;=IFERROR(INDEX(Parâmetros!$B$39:$B$48,MATCH($E660,Parâmetros!$A$39:$A$48,0)),99),IFERROR(INDEX(Cadastro!$F$5:$F$167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$167,$AB660),"")="",0,IF(IFERROR(INDEX(Cadastro!$F$5:$F$167,$AB660),"")&gt;IFERROR(INDEX(Parâmetros!$B$39:$B$48,MATCH($E660,Parâmetros!$A$39:$A$48,0)),99),IFERROR(INDEX(Cadastro!$F$5:$F$167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registro"),IF(AND($AB660&lt;&gt;$AB659,IFERROR(INDEX(Cadastro!$F$5:$F$167,$AB660),"")=""),"Indeterminado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IFERROR(MATCH($A660&amp;"|"&amp;TEXT(_xlfn.MAXIFS(Cadastro!$E$5:$E$167,Cadastro!$A$5:$A$167,$A660,Cadastro!$E$5:$E$167,"&lt;="&amp;$F660),"yyyymmdd"),Cadastro!$I$5:$I$167,0),"")</f>
        <v>63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IFERROR(INDEX(Cadastro!$C$5:$C$167,$AB661),"NÃO INFORMADO")</f>
        <v>CAL</v>
      </c>
      <c r="D661" s="17" t="str">
        <f>IFERROR(INDEX(Cadastro!$D$5:$D$167,$AB661),"")</f>
        <v>6x1</v>
      </c>
      <c r="E661" s="17" t="str">
        <f>IFERROR(INDEX(Cadastro!$G$5:$G$167,$AB661),"")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$167,$AB661),"")="",IF($L661&gt;0,1,0),IF(IFERROR(INDEX(Cadastro!$F$5:$F$167,$AB661),"")&lt;=IFERROR(INDEX(Parâmetros!$B$39:$B$48,MATCH($E661,Parâmetros!$A$39:$A$48,0)),99),IFERROR(INDEX(Cadastro!$F$5:$F$167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$167,$AB661),"")="",0,IF(IFERROR(INDEX(Cadastro!$F$5:$F$167,$AB661),"")&gt;IFERROR(INDEX(Parâmetros!$B$39:$B$48,MATCH($E661,Parâmetros!$A$39:$A$48,0)),99),IFERROR(INDEX(Cadastro!$F$5:$F$167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registro"),IF(AND($AB661&lt;&gt;$AB660,IFERROR(INDEX(Cadastro!$F$5:$F$167,$AB661),"")=""),"Indeterminado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IFERROR(MATCH($A661&amp;"|"&amp;TEXT(_xlfn.MAXIFS(Cadastro!$E$5:$E$167,Cadastro!$A$5:$A$167,$A661,Cadastro!$E$5:$E$167,"&lt;="&amp;$F661),"yyyymmdd"),Cadastro!$I$5:$I$167,0),"")</f>
        <v>63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IFERROR(INDEX(Cadastro!$C$5:$C$167,$AB662),"NÃO INFORMADO")</f>
        <v>CAL</v>
      </c>
      <c r="D662" s="17" t="str">
        <f>IFERROR(INDEX(Cadastro!$D$5:$D$167,$AB662),"")</f>
        <v>6x1</v>
      </c>
      <c r="E662" s="17" t="str">
        <f>IFERROR(INDEX(Cadastro!$G$5:$G$167,$AB662),"")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$167,$AB662),"")="",IF($L662&gt;0,1,0),IF(IFERROR(INDEX(Cadastro!$F$5:$F$167,$AB662),"")&lt;=IFERROR(INDEX(Parâmetros!$B$39:$B$48,MATCH($E662,Parâmetros!$A$39:$A$48,0)),99),IFERROR(INDEX(Cadastro!$F$5:$F$167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$167,$AB662),"")="",0,IF(IFERROR(INDEX(Cadastro!$F$5:$F$167,$AB662),"")&gt;IFERROR(INDEX(Parâmetros!$B$39:$B$48,MATCH($E662,Parâmetros!$A$39:$A$48,0)),99),IFERROR(INDEX(Cadastro!$F$5:$F$167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registro"),IF(AND($AB662&lt;&gt;$AB661,IFERROR(INDEX(Cadastro!$F$5:$F$167,$AB662),"")=""),"Indeterminado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IFERROR(MATCH($A662&amp;"|"&amp;TEXT(_xlfn.MAXIFS(Cadastro!$E$5:$E$167,Cadastro!$A$5:$A$167,$A662,Cadastro!$E$5:$E$167,"&lt;="&amp;$F662),"yyyymmdd"),Cadastro!$I$5:$I$167,0),"")</f>
        <v>63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IFERROR(INDEX(Cadastro!$C$5:$C$167,$AB663),"NÃO INFORMADO")</f>
        <v>CAL</v>
      </c>
      <c r="D663" s="17" t="str">
        <f>IFERROR(INDEX(Cadastro!$D$5:$D$167,$AB663),"")</f>
        <v>6x1</v>
      </c>
      <c r="E663" s="17" t="str">
        <f>IFERROR(INDEX(Cadastro!$G$5:$G$167,$AB663),"")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$167,$AB663),"")="",IF($L663&gt;0,1,0),IF(IFERROR(INDEX(Cadastro!$F$5:$F$167,$AB663),"")&lt;=IFERROR(INDEX(Parâmetros!$B$39:$B$48,MATCH($E663,Parâmetros!$A$39:$A$48,0)),99),IFERROR(INDEX(Cadastro!$F$5:$F$167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$167,$AB663),"")="",0,IF(IFERROR(INDEX(Cadastro!$F$5:$F$167,$AB663),"")&gt;IFERROR(INDEX(Parâmetros!$B$39:$B$48,MATCH($E663,Parâmetros!$A$39:$A$48,0)),99),IFERROR(INDEX(Cadastro!$F$5:$F$167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registro"),IF(AND($AB663&lt;&gt;$AB662,IFERROR(INDEX(Cadastro!$F$5:$F$167,$AB663),"")=""),"Indeterminado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IFERROR(MATCH($A663&amp;"|"&amp;TEXT(_xlfn.MAXIFS(Cadastro!$E$5:$E$167,Cadastro!$A$5:$A$167,$A663,Cadastro!$E$5:$E$167,"&lt;="&amp;$F663),"yyyymmdd"),Cadastro!$I$5:$I$167,0),"")</f>
        <v>63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IFERROR(INDEX(Cadastro!$C$5:$C$167,$AB664),"NÃO INFORMADO")</f>
        <v>CAL</v>
      </c>
      <c r="D664" s="17" t="str">
        <f>IFERROR(INDEX(Cadastro!$D$5:$D$167,$AB664),"")</f>
        <v>6x1</v>
      </c>
      <c r="E664" s="17" t="str">
        <f>IFERROR(INDEX(Cadastro!$G$5:$G$167,$AB664),"")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$167,$AB664),"")="",IF($L664&gt;0,1,0),IF(IFERROR(INDEX(Cadastro!$F$5:$F$167,$AB664),"")&lt;=IFERROR(INDEX(Parâmetros!$B$39:$B$48,MATCH($E664,Parâmetros!$A$39:$A$48,0)),99),IFERROR(INDEX(Cadastro!$F$5:$F$167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$167,$AB664),"")="",0,IF(IFERROR(INDEX(Cadastro!$F$5:$F$167,$AB664),"")&gt;IFERROR(INDEX(Parâmetros!$B$39:$B$48,MATCH($E664,Parâmetros!$A$39:$A$48,0)),99),IFERROR(INDEX(Cadastro!$F$5:$F$167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registro"),IF(AND($AB664&lt;&gt;$AB663,IFERROR(INDEX(Cadastro!$F$5:$F$167,$AB664),"")=""),"Indeterminado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IFERROR(MATCH($A664&amp;"|"&amp;TEXT(_xlfn.MAXIFS(Cadastro!$E$5:$E$167,Cadastro!$A$5:$A$167,$A664,Cadastro!$E$5:$E$167,"&lt;="&amp;$F664),"yyyymmdd"),Cadastro!$I$5:$I$167,0),"")</f>
        <v>63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IFERROR(INDEX(Cadastro!$C$5:$C$167,$AB665),"NÃO INFORMADO")</f>
        <v>CAL</v>
      </c>
      <c r="D665" s="17" t="str">
        <f>IFERROR(INDEX(Cadastro!$D$5:$D$167,$AB665),"")</f>
        <v>6x1</v>
      </c>
      <c r="E665" s="17" t="str">
        <f>IFERROR(INDEX(Cadastro!$G$5:$G$167,$AB665),"")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$167,$AB665),"")="",IF($L665&gt;0,1,0),IF(IFERROR(INDEX(Cadastro!$F$5:$F$167,$AB665),"")&lt;=IFERROR(INDEX(Parâmetros!$B$39:$B$48,MATCH($E665,Parâmetros!$A$39:$A$48,0)),99),IFERROR(INDEX(Cadastro!$F$5:$F$167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$167,$AB665),"")="",0,IF(IFERROR(INDEX(Cadastro!$F$5:$F$167,$AB665),"")&gt;IFERROR(INDEX(Parâmetros!$B$39:$B$48,MATCH($E665,Parâmetros!$A$39:$A$48,0)),99),IFERROR(INDEX(Cadastro!$F$5:$F$167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registro"),IF(AND($AB665&lt;&gt;$AB664,IFERROR(INDEX(Cadastro!$F$5:$F$167,$AB665),"")=""),"Indeterminado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IFERROR(MATCH($A665&amp;"|"&amp;TEXT(_xlfn.MAXIFS(Cadastro!$E$5:$E$167,Cadastro!$A$5:$A$167,$A665,Cadastro!$E$5:$E$167,"&lt;="&amp;$F665),"yyyymmdd"),Cadastro!$I$5:$I$167,0),"")</f>
        <v>63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IFERROR(INDEX(Cadastro!$C$5:$C$167,$AB666),"NÃO INFORMADO")</f>
        <v>CAL</v>
      </c>
      <c r="D666" s="17" t="str">
        <f>IFERROR(INDEX(Cadastro!$D$5:$D$167,$AB666),"")</f>
        <v>6x1</v>
      </c>
      <c r="E666" s="17" t="str">
        <f>IFERROR(INDEX(Cadastro!$G$5:$G$167,$AB666),"")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$167,$AB666),"")="",IF($L666&gt;0,1,0),IF(IFERROR(INDEX(Cadastro!$F$5:$F$167,$AB666),"")&lt;=IFERROR(INDEX(Parâmetros!$B$39:$B$48,MATCH($E666,Parâmetros!$A$39:$A$48,0)),99),IFERROR(INDEX(Cadastro!$F$5:$F$167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$167,$AB666),"")="",0,IF(IFERROR(INDEX(Cadastro!$F$5:$F$167,$AB666),"")&gt;IFERROR(INDEX(Parâmetros!$B$39:$B$48,MATCH($E666,Parâmetros!$A$39:$A$48,0)),99),IFERROR(INDEX(Cadastro!$F$5:$F$167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registro"),IF(AND($AB666&lt;&gt;$AB665,IFERROR(INDEX(Cadastro!$F$5:$F$167,$AB666),"")=""),"Indeterminado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IFERROR(MATCH($A666&amp;"|"&amp;TEXT(_xlfn.MAXIFS(Cadastro!$E$5:$E$167,Cadastro!$A$5:$A$167,$A666,Cadastro!$E$5:$E$167,"&lt;="&amp;$F666),"yyyymmdd"),Cadastro!$I$5:$I$167,0),"")</f>
        <v>63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IFERROR(INDEX(Cadastro!$C$5:$C$167,$AB667),"NÃO INFORMADO")</f>
        <v>CAL</v>
      </c>
      <c r="D667" s="17" t="str">
        <f>IFERROR(INDEX(Cadastro!$D$5:$D$167,$AB667),"")</f>
        <v>6x1</v>
      </c>
      <c r="E667" s="17" t="str">
        <f>IFERROR(INDEX(Cadastro!$G$5:$G$167,$AB667),"")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$167,$AB667),"")="",IF($L667&gt;0,1,0),IF(IFERROR(INDEX(Cadastro!$F$5:$F$167,$AB667),"")&lt;=IFERROR(INDEX(Parâmetros!$B$39:$B$48,MATCH($E667,Parâmetros!$A$39:$A$48,0)),99),IFERROR(INDEX(Cadastro!$F$5:$F$167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$167,$AB667),"")="",0,IF(IFERROR(INDEX(Cadastro!$F$5:$F$167,$AB667),"")&gt;IFERROR(INDEX(Parâmetros!$B$39:$B$48,MATCH($E667,Parâmetros!$A$39:$A$48,0)),99),IFERROR(INDEX(Cadastro!$F$5:$F$167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registro"),IF(AND($AB667&lt;&gt;$AB666,IFERROR(INDEX(Cadastro!$F$5:$F$167,$AB667),"")=""),"Indeterminado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IFERROR(MATCH($A667&amp;"|"&amp;TEXT(_xlfn.MAXIFS(Cadastro!$E$5:$E$167,Cadastro!$A$5:$A$167,$A667,Cadastro!$E$5:$E$167,"&lt;="&amp;$F667),"yyyymmdd"),Cadastro!$I$5:$I$167,0),"")</f>
        <v>63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IFERROR(INDEX(Cadastro!$C$5:$C$167,$AB668),"NÃO INFORMADO")</f>
        <v>CAL</v>
      </c>
      <c r="D668" s="17" t="str">
        <f>IFERROR(INDEX(Cadastro!$D$5:$D$167,$AB668),"")</f>
        <v>6x1</v>
      </c>
      <c r="E668" s="17" t="str">
        <f>IFERROR(INDEX(Cadastro!$G$5:$G$167,$AB668),"")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$167,$AB668),"")="",IF($L668&gt;0,1,0),IF(IFERROR(INDEX(Cadastro!$F$5:$F$167,$AB668),"")&lt;=IFERROR(INDEX(Parâmetros!$B$39:$B$48,MATCH($E668,Parâmetros!$A$39:$A$48,0)),99),IFERROR(INDEX(Cadastro!$F$5:$F$167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$167,$AB668),"")="",0,IF(IFERROR(INDEX(Cadastro!$F$5:$F$167,$AB668),"")&gt;IFERROR(INDEX(Parâmetros!$B$39:$B$48,MATCH($E668,Parâmetros!$A$39:$A$48,0)),99),IFERROR(INDEX(Cadastro!$F$5:$F$167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registro"),IF(AND($AB668&lt;&gt;$AB667,IFERROR(INDEX(Cadastro!$F$5:$F$167,$AB668),"")=""),"Indeterminado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IFERROR(MATCH($A668&amp;"|"&amp;TEXT(_xlfn.MAXIFS(Cadastro!$E$5:$E$167,Cadastro!$A$5:$A$167,$A668,Cadastro!$E$5:$E$167,"&lt;="&amp;$F668),"yyyymmdd"),Cadastro!$I$5:$I$167,0),"")</f>
        <v>63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IFERROR(INDEX(Cadastro!$C$5:$C$167,$AB669),"NÃO INFORMADO")</f>
        <v>CAL</v>
      </c>
      <c r="D669" s="17" t="str">
        <f>IFERROR(INDEX(Cadastro!$D$5:$D$167,$AB669),"")</f>
        <v>6x1</v>
      </c>
      <c r="E669" s="17" t="str">
        <f>IFERROR(INDEX(Cadastro!$G$5:$G$167,$AB669),"")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$167,$AB669),"")="",IF($L669&gt;0,1,0),IF(IFERROR(INDEX(Cadastro!$F$5:$F$167,$AB669),"")&lt;=IFERROR(INDEX(Parâmetros!$B$39:$B$48,MATCH($E669,Parâmetros!$A$39:$A$48,0)),99),IFERROR(INDEX(Cadastro!$F$5:$F$167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$167,$AB669),"")="",0,IF(IFERROR(INDEX(Cadastro!$F$5:$F$167,$AB669),"")&gt;IFERROR(INDEX(Parâmetros!$B$39:$B$48,MATCH($E669,Parâmetros!$A$39:$A$48,0)),99),IFERROR(INDEX(Cadastro!$F$5:$F$167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registro"),IF(AND($AB669&lt;&gt;$AB668,IFERROR(INDEX(Cadastro!$F$5:$F$167,$AB669),"")=""),"Indeterminado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IFERROR(MATCH($A669&amp;"|"&amp;TEXT(_xlfn.MAXIFS(Cadastro!$E$5:$E$167,Cadastro!$A$5:$A$167,$A669,Cadastro!$E$5:$E$167,"&lt;="&amp;$F669),"yyyymmdd"),Cadastro!$I$5:$I$167,0),"")</f>
        <v>63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IFERROR(INDEX(Cadastro!$C$5:$C$167,$AB670),"NÃO INFORMADO")</f>
        <v>CAL</v>
      </c>
      <c r="D670" s="17" t="str">
        <f>IFERROR(INDEX(Cadastro!$D$5:$D$167,$AB670),"")</f>
        <v>6x1</v>
      </c>
      <c r="E670" s="17" t="str">
        <f>IFERROR(INDEX(Cadastro!$G$5:$G$167,$AB670),"")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$167,$AB670),"")="",IF($L670&gt;0,1,0),IF(IFERROR(INDEX(Cadastro!$F$5:$F$167,$AB670),"")&lt;=IFERROR(INDEX(Parâmetros!$B$39:$B$48,MATCH($E670,Parâmetros!$A$39:$A$48,0)),99),IFERROR(INDEX(Cadastro!$F$5:$F$167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$167,$AB670),"")="",0,IF(IFERROR(INDEX(Cadastro!$F$5:$F$167,$AB670),"")&gt;IFERROR(INDEX(Parâmetros!$B$39:$B$48,MATCH($E670,Parâmetros!$A$39:$A$48,0)),99),IFERROR(INDEX(Cadastro!$F$5:$F$167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registro"),IF(AND($AB670&lt;&gt;$AB669,IFERROR(INDEX(Cadastro!$F$5:$F$167,$AB670),"")=""),"Indeterminado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IFERROR(MATCH($A670&amp;"|"&amp;TEXT(_xlfn.MAXIFS(Cadastro!$E$5:$E$167,Cadastro!$A$5:$A$167,$A670,Cadastro!$E$5:$E$167,"&lt;="&amp;$F670),"yyyymmdd"),Cadastro!$I$5:$I$167,0),"")</f>
        <v>63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IFERROR(INDEX(Cadastro!$C$5:$C$167,$AB671),"NÃO INFORMADO")</f>
        <v>CAL</v>
      </c>
      <c r="D671" s="17" t="str">
        <f>IFERROR(INDEX(Cadastro!$D$5:$D$167,$AB671),"")</f>
        <v>6x1</v>
      </c>
      <c r="E671" s="17" t="str">
        <f>IFERROR(INDEX(Cadastro!$G$5:$G$167,$AB671),"")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$167,$AB671),"")="",IF($L671&gt;0,1,0),IF(IFERROR(INDEX(Cadastro!$F$5:$F$167,$AB671),"")&lt;=IFERROR(INDEX(Parâmetros!$B$39:$B$48,MATCH($E671,Parâmetros!$A$39:$A$48,0)),99),IFERROR(INDEX(Cadastro!$F$5:$F$167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$167,$AB671),"")="",0,IF(IFERROR(INDEX(Cadastro!$F$5:$F$167,$AB671),"")&gt;IFERROR(INDEX(Parâmetros!$B$39:$B$48,MATCH($E671,Parâmetros!$A$39:$A$48,0)),99),IFERROR(INDEX(Cadastro!$F$5:$F$167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registro"),IF(AND($AB671&lt;&gt;$AB670,IFERROR(INDEX(Cadastro!$F$5:$F$167,$AB671),"")=""),"Indeterminado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IFERROR(MATCH($A671&amp;"|"&amp;TEXT(_xlfn.MAXIFS(Cadastro!$E$5:$E$167,Cadastro!$A$5:$A$167,$A671,Cadastro!$E$5:$E$167,"&lt;="&amp;$F671),"yyyymmdd"),Cadastro!$I$5:$I$167,0),"")</f>
        <v>63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IFERROR(INDEX(Cadastro!$C$5:$C$167,$AB672),"NÃO INFORMADO")</f>
        <v>CAL</v>
      </c>
      <c r="D672" s="17" t="str">
        <f>IFERROR(INDEX(Cadastro!$D$5:$D$167,$AB672),"")</f>
        <v>6x1</v>
      </c>
      <c r="E672" s="17" t="str">
        <f>IFERROR(INDEX(Cadastro!$G$5:$G$167,$AB672),"")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$167,$AB672),"")="",IF($L672&gt;0,1,0),IF(IFERROR(INDEX(Cadastro!$F$5:$F$167,$AB672),"")&lt;=IFERROR(INDEX(Parâmetros!$B$39:$B$48,MATCH($E672,Parâmetros!$A$39:$A$48,0)),99),IFERROR(INDEX(Cadastro!$F$5:$F$167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$167,$AB672),"")="",0,IF(IFERROR(INDEX(Cadastro!$F$5:$F$167,$AB672),"")&gt;IFERROR(INDEX(Parâmetros!$B$39:$B$48,MATCH($E672,Parâmetros!$A$39:$A$48,0)),99),IFERROR(INDEX(Cadastro!$F$5:$F$167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registro"),IF(AND($AB672&lt;&gt;$AB671,IFERROR(INDEX(Cadastro!$F$5:$F$167,$AB672),"")=""),"Indeterminado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IFERROR(MATCH($A672&amp;"|"&amp;TEXT(_xlfn.MAXIFS(Cadastro!$E$5:$E$167,Cadastro!$A$5:$A$167,$A672,Cadastro!$E$5:$E$167,"&lt;="&amp;$F672),"yyyymmdd"),Cadastro!$I$5:$I$167,0),"")</f>
        <v>63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IFERROR(INDEX(Cadastro!$C$5:$C$167,$AB673),"NÃO INFORMADO")</f>
        <v>CAL</v>
      </c>
      <c r="D673" s="17" t="str">
        <f>IFERROR(INDEX(Cadastro!$D$5:$D$167,$AB673),"")</f>
        <v>6x1</v>
      </c>
      <c r="E673" s="17" t="str">
        <f>IFERROR(INDEX(Cadastro!$G$5:$G$167,$AB673),"")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$167,$AB673),"")="",IF($L673&gt;0,1,0),IF(IFERROR(INDEX(Cadastro!$F$5:$F$167,$AB673),"")&lt;=IFERROR(INDEX(Parâmetros!$B$39:$B$48,MATCH($E673,Parâmetros!$A$39:$A$48,0)),99),IFERROR(INDEX(Cadastro!$F$5:$F$167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$167,$AB673),"")="",0,IF(IFERROR(INDEX(Cadastro!$F$5:$F$167,$AB673),"")&gt;IFERROR(INDEX(Parâmetros!$B$39:$B$48,MATCH($E673,Parâmetros!$A$39:$A$48,0)),99),IFERROR(INDEX(Cadastro!$F$5:$F$167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registro"),IF(AND($AB673&lt;&gt;$AB672,IFERROR(INDEX(Cadastro!$F$5:$F$167,$AB673),"")=""),"Indeterminado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IFERROR(MATCH($A673&amp;"|"&amp;TEXT(_xlfn.MAXIFS(Cadastro!$E$5:$E$167,Cadastro!$A$5:$A$167,$A673,Cadastro!$E$5:$E$167,"&lt;="&amp;$F673),"yyyymmdd"),Cadastro!$I$5:$I$167,0),"")</f>
        <v>63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IFERROR(INDEX(Cadastro!$C$5:$C$167,$AB674),"NÃO INFORMADO")</f>
        <v>LUB</v>
      </c>
      <c r="D674" s="17" t="str">
        <f>IFERROR(INDEX(Cadastro!$D$5:$D$167,$AB674),"")</f>
        <v>6x1</v>
      </c>
      <c r="E674" s="17" t="str">
        <f>IFERROR(INDEX(Cadastro!$G$5:$G$167,$AB674),"")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$167,$AB674),"")="",IF($L674&gt;0,1,0),IF(IFERROR(INDEX(Cadastro!$F$5:$F$167,$AB674),"")&lt;=IFERROR(INDEX(Parâmetros!$B$39:$B$48,MATCH($E674,Parâmetros!$A$39:$A$48,0)),99),IFERROR(INDEX(Cadastro!$F$5:$F$167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$167,$AB674),"")="",0,IF(IFERROR(INDEX(Cadastro!$F$5:$F$167,$AB674),"")&gt;IFERROR(INDEX(Parâmetros!$B$39:$B$48,MATCH($E674,Parâmetros!$A$39:$A$48,0)),99),IFERROR(INDEX(Cadastro!$F$5:$F$167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registro"),IF(AND($AB674&lt;&gt;$AB673,IFERROR(INDEX(Cadastro!$F$5:$F$167,$AB674),"")=""),"Indeterminado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IFERROR(MATCH($A674&amp;"|"&amp;TEXT(_xlfn.MAXIFS(Cadastro!$E$5:$E$167,Cadastro!$A$5:$A$167,$A674,Cadastro!$E$5:$E$167,"&lt;="&amp;$F674),"yyyymmdd"),Cadastro!$I$5:$I$167,0),"")</f>
        <v>66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IFERROR(INDEX(Cadastro!$C$5:$C$167,$AB675),"NÃO INFORMADO")</f>
        <v>LUB</v>
      </c>
      <c r="D675" s="17" t="str">
        <f>IFERROR(INDEX(Cadastro!$D$5:$D$167,$AB675),"")</f>
        <v>6x1</v>
      </c>
      <c r="E675" s="17" t="str">
        <f>IFERROR(INDEX(Cadastro!$G$5:$G$167,$AB675),"")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$167,$AB675),"")="",IF($L675&gt;0,1,0),IF(IFERROR(INDEX(Cadastro!$F$5:$F$167,$AB675),"")&lt;=IFERROR(INDEX(Parâmetros!$B$39:$B$48,MATCH($E675,Parâmetros!$A$39:$A$48,0)),99),IFERROR(INDEX(Cadastro!$F$5:$F$167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$167,$AB675),"")="",0,IF(IFERROR(INDEX(Cadastro!$F$5:$F$167,$AB675),"")&gt;IFERROR(INDEX(Parâmetros!$B$39:$B$48,MATCH($E675,Parâmetros!$A$39:$A$48,0)),99),IFERROR(INDEX(Cadastro!$F$5:$F$167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registro"),IF(AND($AB675&lt;&gt;$AB674,IFERROR(INDEX(Cadastro!$F$5:$F$167,$AB675),"")=""),"Indeterminado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IFERROR(MATCH($A675&amp;"|"&amp;TEXT(_xlfn.MAXIFS(Cadastro!$E$5:$E$167,Cadastro!$A$5:$A$167,$A675,Cadastro!$E$5:$E$167,"&lt;="&amp;$F675),"yyyymmdd"),Cadastro!$I$5:$I$167,0),"")</f>
        <v>66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IFERROR(INDEX(Cadastro!$C$5:$C$167,$AB676),"NÃO INFORMADO")</f>
        <v>LUB</v>
      </c>
      <c r="D676" s="17" t="str">
        <f>IFERROR(INDEX(Cadastro!$D$5:$D$167,$AB676),"")</f>
        <v>6x1</v>
      </c>
      <c r="E676" s="17" t="str">
        <f>IFERROR(INDEX(Cadastro!$G$5:$G$167,$AB676),"")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$167,$AB676),"")="",IF($L676&gt;0,1,0),IF(IFERROR(INDEX(Cadastro!$F$5:$F$167,$AB676),"")&lt;=IFERROR(INDEX(Parâmetros!$B$39:$B$48,MATCH($E676,Parâmetros!$A$39:$A$48,0)),99),IFERROR(INDEX(Cadastro!$F$5:$F$167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$167,$AB676),"")="",0,IF(IFERROR(INDEX(Cadastro!$F$5:$F$167,$AB676),"")&gt;IFERROR(INDEX(Parâmetros!$B$39:$B$48,MATCH($E676,Parâmetros!$A$39:$A$48,0)),99),IFERROR(INDEX(Cadastro!$F$5:$F$167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registro"),IF(AND($AB676&lt;&gt;$AB675,IFERROR(INDEX(Cadastro!$F$5:$F$167,$AB676),"")=""),"Indeterminado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IFERROR(MATCH($A676&amp;"|"&amp;TEXT(_xlfn.MAXIFS(Cadastro!$E$5:$E$167,Cadastro!$A$5:$A$167,$A676,Cadastro!$E$5:$E$167,"&lt;="&amp;$F676),"yyyymmdd"),Cadastro!$I$5:$I$167,0),"")</f>
        <v>66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IFERROR(INDEX(Cadastro!$C$5:$C$167,$AB677),"NÃO INFORMADO")</f>
        <v>LUB</v>
      </c>
      <c r="D677" s="17" t="str">
        <f>IFERROR(INDEX(Cadastro!$D$5:$D$167,$AB677),"")</f>
        <v>6x1</v>
      </c>
      <c r="E677" s="17" t="str">
        <f>IFERROR(INDEX(Cadastro!$G$5:$G$167,$AB677),"")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$167,$AB677),"")="",IF($L677&gt;0,1,0),IF(IFERROR(INDEX(Cadastro!$F$5:$F$167,$AB677),"")&lt;=IFERROR(INDEX(Parâmetros!$B$39:$B$48,MATCH($E677,Parâmetros!$A$39:$A$48,0)),99),IFERROR(INDEX(Cadastro!$F$5:$F$167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$167,$AB677),"")="",0,IF(IFERROR(INDEX(Cadastro!$F$5:$F$167,$AB677),"")&gt;IFERROR(INDEX(Parâmetros!$B$39:$B$48,MATCH($E677,Parâmetros!$A$39:$A$48,0)),99),IFERROR(INDEX(Cadastro!$F$5:$F$167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registro"),IF(AND($AB677&lt;&gt;$AB676,IFERROR(INDEX(Cadastro!$F$5:$F$167,$AB677),"")=""),"Indeterminado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IFERROR(MATCH($A677&amp;"|"&amp;TEXT(_xlfn.MAXIFS(Cadastro!$E$5:$E$167,Cadastro!$A$5:$A$167,$A677,Cadastro!$E$5:$E$167,"&lt;="&amp;$F677),"yyyymmdd"),Cadastro!$I$5:$I$167,0),"")</f>
        <v>66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IFERROR(INDEX(Cadastro!$C$5:$C$167,$AB678),"NÃO INFORMADO")</f>
        <v>LUB</v>
      </c>
      <c r="D678" s="17" t="str">
        <f>IFERROR(INDEX(Cadastro!$D$5:$D$167,$AB678),"")</f>
        <v>6x1</v>
      </c>
      <c r="E678" s="17" t="str">
        <f>IFERROR(INDEX(Cadastro!$G$5:$G$167,$AB678),"")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$167,$AB678),"")="",IF($L678&gt;0,1,0),IF(IFERROR(INDEX(Cadastro!$F$5:$F$167,$AB678),"")&lt;=IFERROR(INDEX(Parâmetros!$B$39:$B$48,MATCH($E678,Parâmetros!$A$39:$A$48,0)),99),IFERROR(INDEX(Cadastro!$F$5:$F$167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$167,$AB678),"")="",0,IF(IFERROR(INDEX(Cadastro!$F$5:$F$167,$AB678),"")&gt;IFERROR(INDEX(Parâmetros!$B$39:$B$48,MATCH($E678,Parâmetros!$A$39:$A$48,0)),99),IFERROR(INDEX(Cadastro!$F$5:$F$167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registro"),IF(AND($AB678&lt;&gt;$AB677,IFERROR(INDEX(Cadastro!$F$5:$F$167,$AB678),"")=""),"Indeterminado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IFERROR(MATCH($A678&amp;"|"&amp;TEXT(_xlfn.MAXIFS(Cadastro!$E$5:$E$167,Cadastro!$A$5:$A$167,$A678,Cadastro!$E$5:$E$167,"&lt;="&amp;$F678),"yyyymmdd"),Cadastro!$I$5:$I$167,0),"")</f>
        <v>66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IFERROR(INDEX(Cadastro!$C$5:$C$167,$AB679),"NÃO INFORMADO")</f>
        <v>LUB</v>
      </c>
      <c r="D679" s="17" t="str">
        <f>IFERROR(INDEX(Cadastro!$D$5:$D$167,$AB679),"")</f>
        <v>6x1</v>
      </c>
      <c r="E679" s="17" t="str">
        <f>IFERROR(INDEX(Cadastro!$G$5:$G$167,$AB679),"")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$167,$AB679),"")="",IF($L679&gt;0,1,0),IF(IFERROR(INDEX(Cadastro!$F$5:$F$167,$AB679),"")&lt;=IFERROR(INDEX(Parâmetros!$B$39:$B$48,MATCH($E679,Parâmetros!$A$39:$A$48,0)),99),IFERROR(INDEX(Cadastro!$F$5:$F$167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$167,$AB679),"")="",0,IF(IFERROR(INDEX(Cadastro!$F$5:$F$167,$AB679),"")&gt;IFERROR(INDEX(Parâmetros!$B$39:$B$48,MATCH($E679,Parâmetros!$A$39:$A$48,0)),99),IFERROR(INDEX(Cadastro!$F$5:$F$167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registro"),IF(AND($AB679&lt;&gt;$AB678,IFERROR(INDEX(Cadastro!$F$5:$F$167,$AB679),"")=""),"Indeterminado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IFERROR(MATCH($A679&amp;"|"&amp;TEXT(_xlfn.MAXIFS(Cadastro!$E$5:$E$167,Cadastro!$A$5:$A$167,$A679,Cadastro!$E$5:$E$167,"&lt;="&amp;$F679),"yyyymmdd"),Cadastro!$I$5:$I$167,0),"")</f>
        <v>66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IFERROR(INDEX(Cadastro!$C$5:$C$167,$AB680),"NÃO INFORMADO")</f>
        <v>LUB</v>
      </c>
      <c r="D680" s="17" t="str">
        <f>IFERROR(INDEX(Cadastro!$D$5:$D$167,$AB680),"")</f>
        <v>6x1</v>
      </c>
      <c r="E680" s="17" t="str">
        <f>IFERROR(INDEX(Cadastro!$G$5:$G$167,$AB680),"")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$167,$AB680),"")="",IF($L680&gt;0,1,0),IF(IFERROR(INDEX(Cadastro!$F$5:$F$167,$AB680),"")&lt;=IFERROR(INDEX(Parâmetros!$B$39:$B$48,MATCH($E680,Parâmetros!$A$39:$A$48,0)),99),IFERROR(INDEX(Cadastro!$F$5:$F$167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$167,$AB680),"")="",0,IF(IFERROR(INDEX(Cadastro!$F$5:$F$167,$AB680),"")&gt;IFERROR(INDEX(Parâmetros!$B$39:$B$48,MATCH($E680,Parâmetros!$A$39:$A$48,0)),99),IFERROR(INDEX(Cadastro!$F$5:$F$167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registro"),IF(AND($AB680&lt;&gt;$AB679,IFERROR(INDEX(Cadastro!$F$5:$F$167,$AB680),"")=""),"Indeterminado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IFERROR(MATCH($A680&amp;"|"&amp;TEXT(_xlfn.MAXIFS(Cadastro!$E$5:$E$167,Cadastro!$A$5:$A$167,$A680,Cadastro!$E$5:$E$167,"&lt;="&amp;$F680),"yyyymmdd"),Cadastro!$I$5:$I$167,0),"")</f>
        <v>66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IFERROR(INDEX(Cadastro!$C$5:$C$167,$AB681),"NÃO INFORMADO")</f>
        <v>LUB</v>
      </c>
      <c r="D681" s="17" t="str">
        <f>IFERROR(INDEX(Cadastro!$D$5:$D$167,$AB681),"")</f>
        <v>6x1</v>
      </c>
      <c r="E681" s="17" t="str">
        <f>IFERROR(INDEX(Cadastro!$G$5:$G$167,$AB681),"")</f>
        <v>6x1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8.8000000000000007</v>
      </c>
      <c r="N681" s="33">
        <f t="shared" si="61"/>
        <v>0.75227272727272732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Não</v>
      </c>
      <c r="S681" s="30">
        <f t="shared" si="64"/>
        <v>0.41999999999999993</v>
      </c>
      <c r="T681" s="32" t="str">
        <f>IF($Q681&lt;&gt;"Sim","",IF($N681&gt;Parâmetros!$E$15,"Sim","Não"))</f>
        <v>Não</v>
      </c>
      <c r="U681" s="17" t="str">
        <f t="shared" si="65"/>
        <v>Abaixo da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fixa do 6x1</v>
      </c>
      <c r="W681" s="34" t="str">
        <f>IF(OR(OR($D681="6x1",$D681="FF 6x1"),$D681="5x2"),"",IF($AB681&lt;&gt;$AB680,IF(IFERROR(INDEX(Cadastro!$F$5:$F$167,$AB681),"")="",IF($L681&gt;0,1,0),IF(IFERROR(INDEX(Cadastro!$F$5:$F$167,$AB681),"")&lt;=IFERROR(INDEX(Parâmetros!$B$39:$B$48,MATCH($E681,Parâmetros!$A$39:$A$48,0)),99),IFERROR(INDEX(Cadastro!$F$5:$F$167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$167,$AB681),"")="",0,IF(IFERROR(INDEX(Cadastro!$F$5:$F$167,$AB681),"")&gt;IFERROR(INDEX(Parâmetros!$B$39:$B$48,MATCH($E681,Parâmetros!$A$39:$A$48,0)),99),IFERROR(INDEX(Cadastro!$F$5:$F$167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registro"),IF(AND($AB681&lt;&gt;$AB680,IFERROR(INDEX(Cadastro!$F$5:$F$167,$AB681),"")=""),"Indeterminado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IFERROR(MATCH($A681&amp;"|"&amp;TEXT(_xlfn.MAXIFS(Cadastro!$E$5:$E$167,Cadastro!$A$5:$A$167,$A681,Cadastro!$E$5:$E$167,"&lt;="&amp;$F681),"yyyymmdd"),Cadastro!$I$5:$I$167,0),"")</f>
        <v>66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IFERROR(INDEX(Cadastro!$C$5:$C$167,$AB682),"NÃO INFORMADO")</f>
        <v>LUB</v>
      </c>
      <c r="D682" s="17" t="str">
        <f>IFERROR(INDEX(Cadastro!$D$5:$D$167,$AB682),"")</f>
        <v>6x1</v>
      </c>
      <c r="E682" s="17" t="str">
        <f>IFERROR(INDEX(Cadastro!$G$5:$G$167,$AB682),"")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62"/>
        <v/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$167,$AB682),"")="",IF($L682&gt;0,1,0),IF(IFERROR(INDEX(Cadastro!$F$5:$F$167,$AB682),"")&lt;=IFERROR(INDEX(Parâmetros!$B$39:$B$48,MATCH($E682,Parâmetros!$A$39:$A$48,0)),99),IFERROR(INDEX(Cadastro!$F$5:$F$167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$167,$AB682),"")="",0,IF(IFERROR(INDEX(Cadastro!$F$5:$F$167,$AB682),"")&gt;IFERROR(INDEX(Parâmetros!$B$39:$B$48,MATCH($E682,Parâmetros!$A$39:$A$48,0)),99),IFERROR(INDEX(Cadastro!$F$5:$F$167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registro"),IF(AND($AB682&lt;&gt;$AB681,IFERROR(INDEX(Cadastro!$F$5:$F$167,$AB682),"")=""),"Indeterminado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IFERROR(MATCH($A682&amp;"|"&amp;TEXT(_xlfn.MAXIFS(Cadastro!$E$5:$E$167,Cadastro!$A$5:$A$167,$A682,Cadastro!$E$5:$E$167,"&lt;="&amp;$F682),"yyyymmdd"),Cadastro!$I$5:$I$167,0),"")</f>
        <v>66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IFERROR(INDEX(Cadastro!$C$5:$C$167,$AB683),"NÃO INFORMADO")</f>
        <v>LUB</v>
      </c>
      <c r="D683" s="17" t="str">
        <f>IFERROR(INDEX(Cadastro!$D$5:$D$167,$AB683),"")</f>
        <v>6x1</v>
      </c>
      <c r="E683" s="17" t="str">
        <f>IFERROR(INDEX(Cadastro!$G$5:$G$167,$AB683),"")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$167,$AB683),"")="",IF($L683&gt;0,1,0),IF(IFERROR(INDEX(Cadastro!$F$5:$F$167,$AB683),"")&lt;=IFERROR(INDEX(Parâmetros!$B$39:$B$48,MATCH($E683,Parâmetros!$A$39:$A$48,0)),99),IFERROR(INDEX(Cadastro!$F$5:$F$167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$167,$AB683),"")="",0,IF(IFERROR(INDEX(Cadastro!$F$5:$F$167,$AB683),"")&gt;IFERROR(INDEX(Parâmetros!$B$39:$B$48,MATCH($E683,Parâmetros!$A$39:$A$48,0)),99),IFERROR(INDEX(Cadastro!$F$5:$F$167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registro"),IF(AND($AB683&lt;&gt;$AB682,IFERROR(INDEX(Cadastro!$F$5:$F$167,$AB683),"")=""),"Indeterminado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IFERROR(MATCH($A683&amp;"|"&amp;TEXT(_xlfn.MAXIFS(Cadastro!$E$5:$E$167,Cadastro!$A$5:$A$167,$A683,Cadastro!$E$5:$E$167,"&lt;="&amp;$F683),"yyyymmdd"),Cadastro!$I$5:$I$167,0),"")</f>
        <v>66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IFERROR(INDEX(Cadastro!$C$5:$C$167,$AB684),"NÃO INFORMADO")</f>
        <v>LUB</v>
      </c>
      <c r="D684" s="17" t="str">
        <f>IFERROR(INDEX(Cadastro!$D$5:$D$167,$AB684),"")</f>
        <v>6x1</v>
      </c>
      <c r="E684" s="17" t="str">
        <f>IFERROR(INDEX(Cadastro!$G$5:$G$167,$AB684),"")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$167,$AB684),"")="",IF($L684&gt;0,1,0),IF(IFERROR(INDEX(Cadastro!$F$5:$F$167,$AB684),"")&lt;=IFERROR(INDEX(Parâmetros!$B$39:$B$48,MATCH($E684,Parâmetros!$A$39:$A$48,0)),99),IFERROR(INDEX(Cadastro!$F$5:$F$167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$167,$AB684),"")="",0,IF(IFERROR(INDEX(Cadastro!$F$5:$F$167,$AB684),"")&gt;IFERROR(INDEX(Parâmetros!$B$39:$B$48,MATCH($E684,Parâmetros!$A$39:$A$48,0)),99),IFERROR(INDEX(Cadastro!$F$5:$F$167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registro"),IF(AND($AB684&lt;&gt;$AB683,IFERROR(INDEX(Cadastro!$F$5:$F$167,$AB684),"")=""),"Indeterminado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IFERROR(MATCH($A684&amp;"|"&amp;TEXT(_xlfn.MAXIFS(Cadastro!$E$5:$E$167,Cadastro!$A$5:$A$167,$A684,Cadastro!$E$5:$E$167,"&lt;="&amp;$F684),"yyyymmdd"),Cadastro!$I$5:$I$167,0),"")</f>
        <v>66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IFERROR(INDEX(Cadastro!$C$5:$C$167,$AB685),"NÃO INFORMADO")</f>
        <v>LUB</v>
      </c>
      <c r="D685" s="17" t="str">
        <f>IFERROR(INDEX(Cadastro!$D$5:$D$167,$AB685),"")</f>
        <v>6x1</v>
      </c>
      <c r="E685" s="17" t="str">
        <f>IFERROR(INDEX(Cadastro!$G$5:$G$167,$AB685),"")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$167,$AB685),"")="",IF($L685&gt;0,1,0),IF(IFERROR(INDEX(Cadastro!$F$5:$F$167,$AB685),"")&lt;=IFERROR(INDEX(Parâmetros!$B$39:$B$48,MATCH($E685,Parâmetros!$A$39:$A$48,0)),99),IFERROR(INDEX(Cadastro!$F$5:$F$167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$167,$AB685),"")="",0,IF(IFERROR(INDEX(Cadastro!$F$5:$F$167,$AB685),"")&gt;IFERROR(INDEX(Parâmetros!$B$39:$B$48,MATCH($E685,Parâmetros!$A$39:$A$48,0)),99),IFERROR(INDEX(Cadastro!$F$5:$F$167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registro"),IF(AND($AB685&lt;&gt;$AB684,IFERROR(INDEX(Cadastro!$F$5:$F$167,$AB685),"")=""),"Indeterminado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IFERROR(MATCH($A685&amp;"|"&amp;TEXT(_xlfn.MAXIFS(Cadastro!$E$5:$E$167,Cadastro!$A$5:$A$167,$A685,Cadastro!$E$5:$E$167,"&lt;="&amp;$F685),"yyyymmdd"),Cadastro!$I$5:$I$167,0),"")</f>
        <v>66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IFERROR(INDEX(Cadastro!$C$5:$C$167,$AB686),"NÃO INFORMADO")</f>
        <v>LUB</v>
      </c>
      <c r="D686" s="17" t="str">
        <f>IFERROR(INDEX(Cadastro!$D$5:$D$167,$AB686),"")</f>
        <v>6x1</v>
      </c>
      <c r="E686" s="17" t="str">
        <f>IFERROR(INDEX(Cadastro!$G$5:$G$167,$AB686),"")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$167,$AB686),"")="",IF($L686&gt;0,1,0),IF(IFERROR(INDEX(Cadastro!$F$5:$F$167,$AB686),"")&lt;=IFERROR(INDEX(Parâmetros!$B$39:$B$48,MATCH($E686,Parâmetros!$A$39:$A$48,0)),99),IFERROR(INDEX(Cadastro!$F$5:$F$167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$167,$AB686),"")="",0,IF(IFERROR(INDEX(Cadastro!$F$5:$F$167,$AB686),"")&gt;IFERROR(INDEX(Parâmetros!$B$39:$B$48,MATCH($E686,Parâmetros!$A$39:$A$48,0)),99),IFERROR(INDEX(Cadastro!$F$5:$F$167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registro"),IF(AND($AB686&lt;&gt;$AB685,IFERROR(INDEX(Cadastro!$F$5:$F$167,$AB686),"")=""),"Indeterminado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IFERROR(MATCH($A686&amp;"|"&amp;TEXT(_xlfn.MAXIFS(Cadastro!$E$5:$E$167,Cadastro!$A$5:$A$167,$A686,Cadastro!$E$5:$E$167,"&lt;="&amp;$F686),"yyyymmdd"),Cadastro!$I$5:$I$167,0),"")</f>
        <v>66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IFERROR(INDEX(Cadastro!$C$5:$C$167,$AB687),"NÃO INFORMADO")</f>
        <v>LUB</v>
      </c>
      <c r="D687" s="17" t="str">
        <f>IFERROR(INDEX(Cadastro!$D$5:$D$167,$AB687),"")</f>
        <v>6x1</v>
      </c>
      <c r="E687" s="17" t="str">
        <f>IFERROR(INDEX(Cadastro!$G$5:$G$167,$AB687),"")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$167,$AB687),"")="",IF($L687&gt;0,1,0),IF(IFERROR(INDEX(Cadastro!$F$5:$F$167,$AB687),"")&lt;=IFERROR(INDEX(Parâmetros!$B$39:$B$48,MATCH($E687,Parâmetros!$A$39:$A$48,0)),99),IFERROR(INDEX(Cadastro!$F$5:$F$167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$167,$AB687),"")="",0,IF(IFERROR(INDEX(Cadastro!$F$5:$F$167,$AB687),"")&gt;IFERROR(INDEX(Parâmetros!$B$39:$B$48,MATCH($E687,Parâmetros!$A$39:$A$48,0)),99),IFERROR(INDEX(Cadastro!$F$5:$F$167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registro"),IF(AND($AB687&lt;&gt;$AB686,IFERROR(INDEX(Cadastro!$F$5:$F$167,$AB687),"")=""),"Indeterminado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IFERROR(MATCH($A687&amp;"|"&amp;TEXT(_xlfn.MAXIFS(Cadastro!$E$5:$E$167,Cadastro!$A$5:$A$167,$A687,Cadastro!$E$5:$E$167,"&lt;="&amp;$F687),"yyyymmdd"),Cadastro!$I$5:$I$167,0),"")</f>
        <v>66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IFERROR(INDEX(Cadastro!$C$5:$C$167,$AB688),"NÃO INFORMADO")</f>
        <v>LUB</v>
      </c>
      <c r="D688" s="17" t="str">
        <f>IFERROR(INDEX(Cadastro!$D$5:$D$167,$AB688),"")</f>
        <v>6x1</v>
      </c>
      <c r="E688" s="17" t="str">
        <f>IFERROR(INDEX(Cadastro!$G$5:$G$167,$AB688),"")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$167,$AB688),"")="",IF($L688&gt;0,1,0),IF(IFERROR(INDEX(Cadastro!$F$5:$F$167,$AB688),"")&lt;=IFERROR(INDEX(Parâmetros!$B$39:$B$48,MATCH($E688,Parâmetros!$A$39:$A$48,0)),99),IFERROR(INDEX(Cadastro!$F$5:$F$167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$167,$AB688),"")="",0,IF(IFERROR(INDEX(Cadastro!$F$5:$F$167,$AB688),"")&gt;IFERROR(INDEX(Parâmetros!$B$39:$B$48,MATCH($E688,Parâmetros!$A$39:$A$48,0)),99),IFERROR(INDEX(Cadastro!$F$5:$F$167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registro"),IF(AND($AB688&lt;&gt;$AB687,IFERROR(INDEX(Cadastro!$F$5:$F$167,$AB688),"")=""),"Indeterminado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IFERROR(MATCH($A688&amp;"|"&amp;TEXT(_xlfn.MAXIFS(Cadastro!$E$5:$E$167,Cadastro!$A$5:$A$167,$A688,Cadastro!$E$5:$E$167,"&lt;="&amp;$F688),"yyyymmdd"),Cadastro!$I$5:$I$167,0),"")</f>
        <v>66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IFERROR(INDEX(Cadastro!$C$5:$C$167,$AB689),"NÃO INFORMADO")</f>
        <v>LUB</v>
      </c>
      <c r="D689" s="17" t="str">
        <f>IFERROR(INDEX(Cadastro!$D$5:$D$167,$AB689),"")</f>
        <v>6x1</v>
      </c>
      <c r="E689" s="17" t="str">
        <f>IFERROR(INDEX(Cadastro!$G$5:$G$167,$AB689),"")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$167,$AB689),"")="",IF($L689&gt;0,1,0),IF(IFERROR(INDEX(Cadastro!$F$5:$F$167,$AB689),"")&lt;=IFERROR(INDEX(Parâmetros!$B$39:$B$48,MATCH($E689,Parâmetros!$A$39:$A$48,0)),99),IFERROR(INDEX(Cadastro!$F$5:$F$167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$167,$AB689),"")="",0,IF(IFERROR(INDEX(Cadastro!$F$5:$F$167,$AB689),"")&gt;IFERROR(INDEX(Parâmetros!$B$39:$B$48,MATCH($E689,Parâmetros!$A$39:$A$48,0)),99),IFERROR(INDEX(Cadastro!$F$5:$F$167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registro"),IF(AND($AB689&lt;&gt;$AB688,IFERROR(INDEX(Cadastro!$F$5:$F$167,$AB689),"")=""),"Indeterminado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IFERROR(MATCH($A689&amp;"|"&amp;TEXT(_xlfn.MAXIFS(Cadastro!$E$5:$E$167,Cadastro!$A$5:$A$167,$A689,Cadastro!$E$5:$E$167,"&lt;="&amp;$F689),"yyyymmdd"),Cadastro!$I$5:$I$167,0),"")</f>
        <v>66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IFERROR(INDEX(Cadastro!$C$5:$C$167,$AB690),"NÃO INFORMADO")</f>
        <v>LUB</v>
      </c>
      <c r="D690" s="17" t="str">
        <f>IFERROR(INDEX(Cadastro!$D$5:$D$167,$AB690),"")</f>
        <v>6x1</v>
      </c>
      <c r="E690" s="17" t="str">
        <f>IFERROR(INDEX(Cadastro!$G$5:$G$167,$AB690),"")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$167,$AB690),"")="",IF($L690&gt;0,1,0),IF(IFERROR(INDEX(Cadastro!$F$5:$F$167,$AB690),"")&lt;=IFERROR(INDEX(Parâmetros!$B$39:$B$48,MATCH($E690,Parâmetros!$A$39:$A$48,0)),99),IFERROR(INDEX(Cadastro!$F$5:$F$167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$167,$AB690),"")="",0,IF(IFERROR(INDEX(Cadastro!$F$5:$F$167,$AB690),"")&gt;IFERROR(INDEX(Parâmetros!$B$39:$B$48,MATCH($E690,Parâmetros!$A$39:$A$48,0)),99),IFERROR(INDEX(Cadastro!$F$5:$F$167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registro"),IF(AND($AB690&lt;&gt;$AB689,IFERROR(INDEX(Cadastro!$F$5:$F$167,$AB690),"")=""),"Indeterminado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IFERROR(MATCH($A690&amp;"|"&amp;TEXT(_xlfn.MAXIFS(Cadastro!$E$5:$E$167,Cadastro!$A$5:$A$167,$A690,Cadastro!$E$5:$E$167,"&lt;="&amp;$F690),"yyyymmdd"),Cadastro!$I$5:$I$167,0),"")</f>
        <v>66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IFERROR(INDEX(Cadastro!$C$5:$C$167,$AB691),"NÃO INFORMADO")</f>
        <v>LUB</v>
      </c>
      <c r="D691" s="17" t="str">
        <f>IFERROR(INDEX(Cadastro!$D$5:$D$167,$AB691),"")</f>
        <v>6x1</v>
      </c>
      <c r="E691" s="17" t="str">
        <f>IFERROR(INDEX(Cadastro!$G$5:$G$167,$AB691),"")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$167,$AB691),"")="",IF($L691&gt;0,1,0),IF(IFERROR(INDEX(Cadastro!$F$5:$F$167,$AB691),"")&lt;=IFERROR(INDEX(Parâmetros!$B$39:$B$48,MATCH($E691,Parâmetros!$A$39:$A$48,0)),99),IFERROR(INDEX(Cadastro!$F$5:$F$167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$167,$AB691),"")="",0,IF(IFERROR(INDEX(Cadastro!$F$5:$F$167,$AB691),"")&gt;IFERROR(INDEX(Parâmetros!$B$39:$B$48,MATCH($E691,Parâmetros!$A$39:$A$48,0)),99),IFERROR(INDEX(Cadastro!$F$5:$F$167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registro"),IF(AND($AB691&lt;&gt;$AB690,IFERROR(INDEX(Cadastro!$F$5:$F$167,$AB691),"")=""),"Indeterminado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IFERROR(MATCH($A691&amp;"|"&amp;TEXT(_xlfn.MAXIFS(Cadastro!$E$5:$E$167,Cadastro!$A$5:$A$167,$A691,Cadastro!$E$5:$E$167,"&lt;="&amp;$F691),"yyyymmdd"),Cadastro!$I$5:$I$167,0),"")</f>
        <v>66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IFERROR(INDEX(Cadastro!$C$5:$C$167,$AB692),"NÃO INFORMADO")</f>
        <v>LUB</v>
      </c>
      <c r="D692" s="17" t="str">
        <f>IFERROR(INDEX(Cadastro!$D$5:$D$167,$AB692),"")</f>
        <v>6x1</v>
      </c>
      <c r="E692" s="17" t="str">
        <f>IFERROR(INDEX(Cadastro!$G$5:$G$167,$AB692),"")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$167,$AB692),"")="",IF($L692&gt;0,1,0),IF(IFERROR(INDEX(Cadastro!$F$5:$F$167,$AB692),"")&lt;=IFERROR(INDEX(Parâmetros!$B$39:$B$48,MATCH($E692,Parâmetros!$A$39:$A$48,0)),99),IFERROR(INDEX(Cadastro!$F$5:$F$167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$167,$AB692),"")="",0,IF(IFERROR(INDEX(Cadastro!$F$5:$F$167,$AB692),"")&gt;IFERROR(INDEX(Parâmetros!$B$39:$B$48,MATCH($E692,Parâmetros!$A$39:$A$48,0)),99),IFERROR(INDEX(Cadastro!$F$5:$F$167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registro"),IF(AND($AB692&lt;&gt;$AB691,IFERROR(INDEX(Cadastro!$F$5:$F$167,$AB692),"")=""),"Indeterminado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IFERROR(MATCH($A692&amp;"|"&amp;TEXT(_xlfn.MAXIFS(Cadastro!$E$5:$E$167,Cadastro!$A$5:$A$167,$A692,Cadastro!$E$5:$E$167,"&lt;="&amp;$F692),"yyyymmdd"),Cadastro!$I$5:$I$167,0),"")</f>
        <v>66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IFERROR(INDEX(Cadastro!$C$5:$C$167,$AB693),"NÃO INFORMADO")</f>
        <v>LUB</v>
      </c>
      <c r="D693" s="17" t="str">
        <f>IFERROR(INDEX(Cadastro!$D$5:$D$167,$AB693),"")</f>
        <v>6x1</v>
      </c>
      <c r="E693" s="17" t="str">
        <f>IFERROR(INDEX(Cadastro!$G$5:$G$167,$AB693),"")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$167,$AB693),"")="",IF($L693&gt;0,1,0),IF(IFERROR(INDEX(Cadastro!$F$5:$F$167,$AB693),"")&lt;=IFERROR(INDEX(Parâmetros!$B$39:$B$48,MATCH($E693,Parâmetros!$A$39:$A$48,0)),99),IFERROR(INDEX(Cadastro!$F$5:$F$167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$167,$AB693),"")="",0,IF(IFERROR(INDEX(Cadastro!$F$5:$F$167,$AB693),"")&gt;IFERROR(INDEX(Parâmetros!$B$39:$B$48,MATCH($E693,Parâmetros!$A$39:$A$48,0)),99),IFERROR(INDEX(Cadastro!$F$5:$F$167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registro"),IF(AND($AB693&lt;&gt;$AB692,IFERROR(INDEX(Cadastro!$F$5:$F$167,$AB693),"")=""),"Indeterminado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IFERROR(MATCH($A693&amp;"|"&amp;TEXT(_xlfn.MAXIFS(Cadastro!$E$5:$E$167,Cadastro!$A$5:$A$167,$A693,Cadastro!$E$5:$E$167,"&lt;="&amp;$F693),"yyyymmdd"),Cadastro!$I$5:$I$167,0),"")</f>
        <v>66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IFERROR(INDEX(Cadastro!$C$5:$C$167,$AB694),"NÃO INFORMADO")</f>
        <v>LUB</v>
      </c>
      <c r="D694" s="17" t="str">
        <f>IFERROR(INDEX(Cadastro!$D$5:$D$167,$AB694),"")</f>
        <v>6x1</v>
      </c>
      <c r="E694" s="17" t="str">
        <f>IFERROR(INDEX(Cadastro!$G$5:$G$167,$AB694),"")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$167,$AB694),"")="",IF($L694&gt;0,1,0),IF(IFERROR(INDEX(Cadastro!$F$5:$F$167,$AB694),"")&lt;=IFERROR(INDEX(Parâmetros!$B$39:$B$48,MATCH($E694,Parâmetros!$A$39:$A$48,0)),99),IFERROR(INDEX(Cadastro!$F$5:$F$167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$167,$AB694),"")="",0,IF(IFERROR(INDEX(Cadastro!$F$5:$F$167,$AB694),"")&gt;IFERROR(INDEX(Parâmetros!$B$39:$B$48,MATCH($E694,Parâmetros!$A$39:$A$48,0)),99),IFERROR(INDEX(Cadastro!$F$5:$F$167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registro"),IF(AND($AB694&lt;&gt;$AB693,IFERROR(INDEX(Cadastro!$F$5:$F$167,$AB694),"")=""),"Indeterminado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IFERROR(MATCH($A694&amp;"|"&amp;TEXT(_xlfn.MAXIFS(Cadastro!$E$5:$E$167,Cadastro!$A$5:$A$167,$A694,Cadastro!$E$5:$E$167,"&lt;="&amp;$F694),"yyyymmdd"),Cadastro!$I$5:$I$167,0),"")</f>
        <v>66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IFERROR(INDEX(Cadastro!$C$5:$C$167,$AB695),"NÃO INFORMADO")</f>
        <v>LUB</v>
      </c>
      <c r="D695" s="17" t="str">
        <f>IFERROR(INDEX(Cadastro!$D$5:$D$167,$AB695),"")</f>
        <v>6x1</v>
      </c>
      <c r="E695" s="17" t="str">
        <f>IFERROR(INDEX(Cadastro!$G$5:$G$167,$AB695),"")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$167,$AB695),"")="",IF($L695&gt;0,1,0),IF(IFERROR(INDEX(Cadastro!$F$5:$F$167,$AB695),"")&lt;=IFERROR(INDEX(Parâmetros!$B$39:$B$48,MATCH($E695,Parâmetros!$A$39:$A$48,0)),99),IFERROR(INDEX(Cadastro!$F$5:$F$167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$167,$AB695),"")="",0,IF(IFERROR(INDEX(Cadastro!$F$5:$F$167,$AB695),"")&gt;IFERROR(INDEX(Parâmetros!$B$39:$B$48,MATCH($E695,Parâmetros!$A$39:$A$48,0)),99),IFERROR(INDEX(Cadastro!$F$5:$F$167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registro"),IF(AND($AB695&lt;&gt;$AB694,IFERROR(INDEX(Cadastro!$F$5:$F$167,$AB695),"")=""),"Indeterminado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IFERROR(MATCH($A695&amp;"|"&amp;TEXT(_xlfn.MAXIFS(Cadastro!$E$5:$E$167,Cadastro!$A$5:$A$167,$A695,Cadastro!$E$5:$E$167,"&lt;="&amp;$F695),"yyyymmdd"),Cadastro!$I$5:$I$167,0),"")</f>
        <v>66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IFERROR(INDEX(Cadastro!$C$5:$C$167,$AB696),"NÃO INFORMADO")</f>
        <v>LUB</v>
      </c>
      <c r="D696" s="17" t="str">
        <f>IFERROR(INDEX(Cadastro!$D$5:$D$167,$AB696),"")</f>
        <v>6x1</v>
      </c>
      <c r="E696" s="17" t="str">
        <f>IFERROR(INDEX(Cadastro!$G$5:$G$167,$AB696),"")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$167,$AB696),"")="",IF($L696&gt;0,1,0),IF(IFERROR(INDEX(Cadastro!$F$5:$F$167,$AB696),"")&lt;=IFERROR(INDEX(Parâmetros!$B$39:$B$48,MATCH($E696,Parâmetros!$A$39:$A$48,0)),99),IFERROR(INDEX(Cadastro!$F$5:$F$167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$167,$AB696),"")="",0,IF(IFERROR(INDEX(Cadastro!$F$5:$F$167,$AB696),"")&gt;IFERROR(INDEX(Parâmetros!$B$39:$B$48,MATCH($E696,Parâmetros!$A$39:$A$48,0)),99),IFERROR(INDEX(Cadastro!$F$5:$F$167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registro"),IF(AND($AB696&lt;&gt;$AB695,IFERROR(INDEX(Cadastro!$F$5:$F$167,$AB696),"")=""),"Indeterminado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IFERROR(MATCH($A696&amp;"|"&amp;TEXT(_xlfn.MAXIFS(Cadastro!$E$5:$E$167,Cadastro!$A$5:$A$167,$A696,Cadastro!$E$5:$E$167,"&lt;="&amp;$F696),"yyyymmdd"),Cadastro!$I$5:$I$167,0),"")</f>
        <v>66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IFERROR(INDEX(Cadastro!$C$5:$C$167,$AB697),"NÃO INFORMADO")</f>
        <v>LUB</v>
      </c>
      <c r="D697" s="17" t="str">
        <f>IFERROR(INDEX(Cadastro!$D$5:$D$167,$AB697),"")</f>
        <v>6x1</v>
      </c>
      <c r="E697" s="17" t="str">
        <f>IFERROR(INDEX(Cadastro!$G$5:$G$167,$AB697),"")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$167,$AB697),"")="",IF($L697&gt;0,1,0),IF(IFERROR(INDEX(Cadastro!$F$5:$F$167,$AB697),"")&lt;=IFERROR(INDEX(Parâmetros!$B$39:$B$48,MATCH($E697,Parâmetros!$A$39:$A$48,0)),99),IFERROR(INDEX(Cadastro!$F$5:$F$167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$167,$AB697),"")="",0,IF(IFERROR(INDEX(Cadastro!$F$5:$F$167,$AB697),"")&gt;IFERROR(INDEX(Parâmetros!$B$39:$B$48,MATCH($E697,Parâmetros!$A$39:$A$48,0)),99),IFERROR(INDEX(Cadastro!$F$5:$F$167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registro"),IF(AND($AB697&lt;&gt;$AB696,IFERROR(INDEX(Cadastro!$F$5:$F$167,$AB697),"")=""),"Indeterminado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IFERROR(MATCH($A697&amp;"|"&amp;TEXT(_xlfn.MAXIFS(Cadastro!$E$5:$E$167,Cadastro!$A$5:$A$167,$A697,Cadastro!$E$5:$E$167,"&lt;="&amp;$F697),"yyyymmdd"),Cadastro!$I$5:$I$167,0),"")</f>
        <v>66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IFERROR(INDEX(Cadastro!$C$5:$C$167,$AB698),"NÃO INFORMADO")</f>
        <v>LUB</v>
      </c>
      <c r="D698" s="17" t="str">
        <f>IFERROR(INDEX(Cadastro!$D$5:$D$167,$AB698),"")</f>
        <v>6x1</v>
      </c>
      <c r="E698" s="17" t="str">
        <f>IFERROR(INDEX(Cadastro!$G$5:$G$167,$AB698),"")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$167,$AB698),"")="",IF($L698&gt;0,1,0),IF(IFERROR(INDEX(Cadastro!$F$5:$F$167,$AB698),"")&lt;=IFERROR(INDEX(Parâmetros!$B$39:$B$48,MATCH($E698,Parâmetros!$A$39:$A$48,0)),99),IFERROR(INDEX(Cadastro!$F$5:$F$167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$167,$AB698),"")="",0,IF(IFERROR(INDEX(Cadastro!$F$5:$F$167,$AB698),"")&gt;IFERROR(INDEX(Parâmetros!$B$39:$B$48,MATCH($E698,Parâmetros!$A$39:$A$48,0)),99),IFERROR(INDEX(Cadastro!$F$5:$F$167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registro"),IF(AND($AB698&lt;&gt;$AB697,IFERROR(INDEX(Cadastro!$F$5:$F$167,$AB698),"")=""),"Indeterminado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IFERROR(MATCH($A698&amp;"|"&amp;TEXT(_xlfn.MAXIFS(Cadastro!$E$5:$E$167,Cadastro!$A$5:$A$167,$A698,Cadastro!$E$5:$E$167,"&lt;="&amp;$F698),"yyyymmdd"),Cadastro!$I$5:$I$167,0),"")</f>
        <v>66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IFERROR(INDEX(Cadastro!$C$5:$C$167,$AB699),"NÃO INFORMADO")</f>
        <v>LUB</v>
      </c>
      <c r="D699" s="17" t="str">
        <f>IFERROR(INDEX(Cadastro!$D$5:$D$167,$AB699),"")</f>
        <v>6x1</v>
      </c>
      <c r="E699" s="17" t="str">
        <f>IFERROR(INDEX(Cadastro!$G$5:$G$167,$AB699),"")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$167,$AB699),"")="",IF($L699&gt;0,1,0),IF(IFERROR(INDEX(Cadastro!$F$5:$F$167,$AB699),"")&lt;=IFERROR(INDEX(Parâmetros!$B$39:$B$48,MATCH($E699,Parâmetros!$A$39:$A$48,0)),99),IFERROR(INDEX(Cadastro!$F$5:$F$167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$167,$AB699),"")="",0,IF(IFERROR(INDEX(Cadastro!$F$5:$F$167,$AB699),"")&gt;IFERROR(INDEX(Parâmetros!$B$39:$B$48,MATCH($E699,Parâmetros!$A$39:$A$48,0)),99),IFERROR(INDEX(Cadastro!$F$5:$F$167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registro"),IF(AND($AB699&lt;&gt;$AB698,IFERROR(INDEX(Cadastro!$F$5:$F$167,$AB699),"")=""),"Indeterminado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IFERROR(MATCH($A699&amp;"|"&amp;TEXT(_xlfn.MAXIFS(Cadastro!$E$5:$E$167,Cadastro!$A$5:$A$167,$A699,Cadastro!$E$5:$E$167,"&lt;="&amp;$F699),"yyyymmdd"),Cadastro!$I$5:$I$167,0),"")</f>
        <v>66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IFERROR(INDEX(Cadastro!$C$5:$C$167,$AB700),"NÃO INFORMADO")</f>
        <v>LUB</v>
      </c>
      <c r="D700" s="17" t="str">
        <f>IFERROR(INDEX(Cadastro!$D$5:$D$167,$AB700),"")</f>
        <v>6x1</v>
      </c>
      <c r="E700" s="17" t="str">
        <f>IFERROR(INDEX(Cadastro!$G$5:$G$167,$AB700),"")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$167,$AB700),"")="",IF($L700&gt;0,1,0),IF(IFERROR(INDEX(Cadastro!$F$5:$F$167,$AB700),"")&lt;=IFERROR(INDEX(Parâmetros!$B$39:$B$48,MATCH($E700,Parâmetros!$A$39:$A$48,0)),99),IFERROR(INDEX(Cadastro!$F$5:$F$167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$167,$AB700),"")="",0,IF(IFERROR(INDEX(Cadastro!$F$5:$F$167,$AB700),"")&gt;IFERROR(INDEX(Parâmetros!$B$39:$B$48,MATCH($E700,Parâmetros!$A$39:$A$48,0)),99),IFERROR(INDEX(Cadastro!$F$5:$F$167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registro"),IF(AND($AB700&lt;&gt;$AB699,IFERROR(INDEX(Cadastro!$F$5:$F$167,$AB700),"")=""),"Indeterminado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IFERROR(MATCH($A700&amp;"|"&amp;TEXT(_xlfn.MAXIFS(Cadastro!$E$5:$E$167,Cadastro!$A$5:$A$167,$A700,Cadastro!$E$5:$E$167,"&lt;="&amp;$F700),"yyyymmdd"),Cadastro!$I$5:$I$167,0),"")</f>
        <v>66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IFERROR(INDEX(Cadastro!$C$5:$C$167,$AB701),"NÃO INFORMADO")</f>
        <v>LUB</v>
      </c>
      <c r="D701" s="17" t="str">
        <f>IFERROR(INDEX(Cadastro!$D$5:$D$167,$AB701),"")</f>
        <v>6x1</v>
      </c>
      <c r="E701" s="17" t="str">
        <f>IFERROR(INDEX(Cadastro!$G$5:$G$167,$AB701),"")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$167,$AB701),"")="",IF($L701&gt;0,1,0),IF(IFERROR(INDEX(Cadastro!$F$5:$F$167,$AB701),"")&lt;=IFERROR(INDEX(Parâmetros!$B$39:$B$48,MATCH($E701,Parâmetros!$A$39:$A$48,0)),99),IFERROR(INDEX(Cadastro!$F$5:$F$167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$167,$AB701),"")="",0,IF(IFERROR(INDEX(Cadastro!$F$5:$F$167,$AB701),"")&gt;IFERROR(INDEX(Parâmetros!$B$39:$B$48,MATCH($E701,Parâmetros!$A$39:$A$48,0)),99),IFERROR(INDEX(Cadastro!$F$5:$F$167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registro"),IF(AND($AB701&lt;&gt;$AB700,IFERROR(INDEX(Cadastro!$F$5:$F$167,$AB701),"")=""),"Indeterminado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IFERROR(MATCH($A701&amp;"|"&amp;TEXT(_xlfn.MAXIFS(Cadastro!$E$5:$E$167,Cadastro!$A$5:$A$167,$A701,Cadastro!$E$5:$E$167,"&lt;="&amp;$F701),"yyyymmdd"),Cadastro!$I$5:$I$167,0),"")</f>
        <v>66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IFERROR(INDEX(Cadastro!$C$5:$C$167,$AB702),"NÃO INFORMADO")</f>
        <v>LUB</v>
      </c>
      <c r="D702" s="17" t="str">
        <f>IFERROR(INDEX(Cadastro!$D$5:$D$167,$AB702),"")</f>
        <v>6x1</v>
      </c>
      <c r="E702" s="17" t="str">
        <f>IFERROR(INDEX(Cadastro!$G$5:$G$167,$AB702),"")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$167,$AB702),"")="",IF($L702&gt;0,1,0),IF(IFERROR(INDEX(Cadastro!$F$5:$F$167,$AB702),"")&lt;=IFERROR(INDEX(Parâmetros!$B$39:$B$48,MATCH($E702,Parâmetros!$A$39:$A$48,0)),99),IFERROR(INDEX(Cadastro!$F$5:$F$167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$167,$AB702),"")="",0,IF(IFERROR(INDEX(Cadastro!$F$5:$F$167,$AB702),"")&gt;IFERROR(INDEX(Parâmetros!$B$39:$B$48,MATCH($E702,Parâmetros!$A$39:$A$48,0)),99),IFERROR(INDEX(Cadastro!$F$5:$F$167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registro"),IF(AND($AB702&lt;&gt;$AB701,IFERROR(INDEX(Cadastro!$F$5:$F$167,$AB702),"")=""),"Indeterminado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IFERROR(MATCH($A702&amp;"|"&amp;TEXT(_xlfn.MAXIFS(Cadastro!$E$5:$E$167,Cadastro!$A$5:$A$167,$A702,Cadastro!$E$5:$E$167,"&lt;="&amp;$F702),"yyyymmdd"),Cadastro!$I$5:$I$167,0),"")</f>
        <v>70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IFERROR(INDEX(Cadastro!$C$5:$C$167,$AB703),"NÃO INFORMADO")</f>
        <v>LUB</v>
      </c>
      <c r="D703" s="17" t="str">
        <f>IFERROR(INDEX(Cadastro!$D$5:$D$167,$AB703),"")</f>
        <v>6x1</v>
      </c>
      <c r="E703" s="17" t="str">
        <f>IFERROR(INDEX(Cadastro!$G$5:$G$167,$AB703),"")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$167,$AB703),"")="",IF($L703&gt;0,1,0),IF(IFERROR(INDEX(Cadastro!$F$5:$F$167,$AB703),"")&lt;=IFERROR(INDEX(Parâmetros!$B$39:$B$48,MATCH($E703,Parâmetros!$A$39:$A$48,0)),99),IFERROR(INDEX(Cadastro!$F$5:$F$167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$167,$AB703),"")="",0,IF(IFERROR(INDEX(Cadastro!$F$5:$F$167,$AB703),"")&gt;IFERROR(INDEX(Parâmetros!$B$39:$B$48,MATCH($E703,Parâmetros!$A$39:$A$48,0)),99),IFERROR(INDEX(Cadastro!$F$5:$F$167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registro"),IF(AND($AB703&lt;&gt;$AB702,IFERROR(INDEX(Cadastro!$F$5:$F$167,$AB703),"")=""),"Indeterminado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IFERROR(MATCH($A703&amp;"|"&amp;TEXT(_xlfn.MAXIFS(Cadastro!$E$5:$E$167,Cadastro!$A$5:$A$167,$A703,Cadastro!$E$5:$E$167,"&lt;="&amp;$F703),"yyyymmdd"),Cadastro!$I$5:$I$167,0),"")</f>
        <v>70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IFERROR(INDEX(Cadastro!$C$5:$C$167,$AB704),"NÃO INFORMADO")</f>
        <v>LUB</v>
      </c>
      <c r="D704" s="17" t="str">
        <f>IFERROR(INDEX(Cadastro!$D$5:$D$167,$AB704),"")</f>
        <v>6x1</v>
      </c>
      <c r="E704" s="17" t="str">
        <f>IFERROR(INDEX(Cadastro!$G$5:$G$167,$AB704),"")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$167,$AB704),"")="",IF($L704&gt;0,1,0),IF(IFERROR(INDEX(Cadastro!$F$5:$F$167,$AB704),"")&lt;=IFERROR(INDEX(Parâmetros!$B$39:$B$48,MATCH($E704,Parâmetros!$A$39:$A$48,0)),99),IFERROR(INDEX(Cadastro!$F$5:$F$167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$167,$AB704),"")="",0,IF(IFERROR(INDEX(Cadastro!$F$5:$F$167,$AB704),"")&gt;IFERROR(INDEX(Parâmetros!$B$39:$B$48,MATCH($E704,Parâmetros!$A$39:$A$48,0)),99),IFERROR(INDEX(Cadastro!$F$5:$F$167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registro"),IF(AND($AB704&lt;&gt;$AB703,IFERROR(INDEX(Cadastro!$F$5:$F$167,$AB704),"")=""),"Indeterminado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IFERROR(MATCH($A704&amp;"|"&amp;TEXT(_xlfn.MAXIFS(Cadastro!$E$5:$E$167,Cadastro!$A$5:$A$167,$A704,Cadastro!$E$5:$E$167,"&lt;="&amp;$F704),"yyyymmdd"),Cadastro!$I$5:$I$167,0),"")</f>
        <v>70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IFERROR(INDEX(Cadastro!$C$5:$C$167,$AB705),"NÃO INFORMADO")</f>
        <v>LUB</v>
      </c>
      <c r="D705" s="17" t="str">
        <f>IFERROR(INDEX(Cadastro!$D$5:$D$167,$AB705),"")</f>
        <v>6x1</v>
      </c>
      <c r="E705" s="17" t="str">
        <f>IFERROR(INDEX(Cadastro!$G$5:$G$167,$AB705),"")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$167,$AB705),"")="",IF($L705&gt;0,1,0),IF(IFERROR(INDEX(Cadastro!$F$5:$F$167,$AB705),"")&lt;=IFERROR(INDEX(Parâmetros!$B$39:$B$48,MATCH($E705,Parâmetros!$A$39:$A$48,0)),99),IFERROR(INDEX(Cadastro!$F$5:$F$167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$167,$AB705),"")="",0,IF(IFERROR(INDEX(Cadastro!$F$5:$F$167,$AB705),"")&gt;IFERROR(INDEX(Parâmetros!$B$39:$B$48,MATCH($E705,Parâmetros!$A$39:$A$48,0)),99),IFERROR(INDEX(Cadastro!$F$5:$F$167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registro"),IF(AND($AB705&lt;&gt;$AB704,IFERROR(INDEX(Cadastro!$F$5:$F$167,$AB705),"")=""),"Indeterminado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IFERROR(MATCH($A705&amp;"|"&amp;TEXT(_xlfn.MAXIFS(Cadastro!$E$5:$E$167,Cadastro!$A$5:$A$167,$A705,Cadastro!$E$5:$E$167,"&lt;="&amp;$F705),"yyyymmdd"),Cadastro!$I$5:$I$167,0),"")</f>
        <v>70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IFERROR(INDEX(Cadastro!$C$5:$C$167,$AB706),"NÃO INFORMADO")</f>
        <v>LUB</v>
      </c>
      <c r="D706" s="17" t="str">
        <f>IFERROR(INDEX(Cadastro!$D$5:$D$167,$AB706),"")</f>
        <v>6x1</v>
      </c>
      <c r="E706" s="17" t="str">
        <f>IFERROR(INDEX(Cadastro!$G$5:$G$167,$AB706),"")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$167,$AB706),"")="",IF($L706&gt;0,1,0),IF(IFERROR(INDEX(Cadastro!$F$5:$F$167,$AB706),"")&lt;=IFERROR(INDEX(Parâmetros!$B$39:$B$48,MATCH($E706,Parâmetros!$A$39:$A$48,0)),99),IFERROR(INDEX(Cadastro!$F$5:$F$167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$167,$AB706),"")="",0,IF(IFERROR(INDEX(Cadastro!$F$5:$F$167,$AB706),"")&gt;IFERROR(INDEX(Parâmetros!$B$39:$B$48,MATCH($E706,Parâmetros!$A$39:$A$48,0)),99),IFERROR(INDEX(Cadastro!$F$5:$F$167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registro"),IF(AND($AB706&lt;&gt;$AB705,IFERROR(INDEX(Cadastro!$F$5:$F$167,$AB706),"")=""),"Indeterminado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IFERROR(MATCH($A706&amp;"|"&amp;TEXT(_xlfn.MAXIFS(Cadastro!$E$5:$E$167,Cadastro!$A$5:$A$167,$A706,Cadastro!$E$5:$E$167,"&lt;="&amp;$F706),"yyyymmdd"),Cadastro!$I$5:$I$167,0),"")</f>
        <v>70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IFERROR(INDEX(Cadastro!$C$5:$C$167,$AB707),"NÃO INFORMADO")</f>
        <v>LUB</v>
      </c>
      <c r="D707" s="17" t="str">
        <f>IFERROR(INDEX(Cadastro!$D$5:$D$167,$AB707),"")</f>
        <v>6x1</v>
      </c>
      <c r="E707" s="17" t="str">
        <f>IFERROR(INDEX(Cadastro!$G$5:$G$167,$AB707),"")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$167,$AB707),"")="",IF($L707&gt;0,1,0),IF(IFERROR(INDEX(Cadastro!$F$5:$F$167,$AB707),"")&lt;=IFERROR(INDEX(Parâmetros!$B$39:$B$48,MATCH($E707,Parâmetros!$A$39:$A$48,0)),99),IFERROR(INDEX(Cadastro!$F$5:$F$167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$167,$AB707),"")="",0,IF(IFERROR(INDEX(Cadastro!$F$5:$F$167,$AB707),"")&gt;IFERROR(INDEX(Parâmetros!$B$39:$B$48,MATCH($E707,Parâmetros!$A$39:$A$48,0)),99),IFERROR(INDEX(Cadastro!$F$5:$F$167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registro"),IF(AND($AB707&lt;&gt;$AB706,IFERROR(INDEX(Cadastro!$F$5:$F$167,$AB707),"")=""),"Indeterminado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IFERROR(MATCH($A707&amp;"|"&amp;TEXT(_xlfn.MAXIFS(Cadastro!$E$5:$E$167,Cadastro!$A$5:$A$167,$A707,Cadastro!$E$5:$E$167,"&lt;="&amp;$F707),"yyyymmdd"),Cadastro!$I$5:$I$167,0),"")</f>
        <v>70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IFERROR(INDEX(Cadastro!$C$5:$C$167,$AB708),"NÃO INFORMADO")</f>
        <v>LUB</v>
      </c>
      <c r="D708" s="17" t="str">
        <f>IFERROR(INDEX(Cadastro!$D$5:$D$167,$AB708),"")</f>
        <v>6x1</v>
      </c>
      <c r="E708" s="17" t="str">
        <f>IFERROR(INDEX(Cadastro!$G$5:$G$167,$AB708),"")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$167,$AB708),"")="",IF($L708&gt;0,1,0),IF(IFERROR(INDEX(Cadastro!$F$5:$F$167,$AB708),"")&lt;=IFERROR(INDEX(Parâmetros!$B$39:$B$48,MATCH($E708,Parâmetros!$A$39:$A$48,0)),99),IFERROR(INDEX(Cadastro!$F$5:$F$167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$167,$AB708),"")="",0,IF(IFERROR(INDEX(Cadastro!$F$5:$F$167,$AB708),"")&gt;IFERROR(INDEX(Parâmetros!$B$39:$B$48,MATCH($E708,Parâmetros!$A$39:$A$48,0)),99),IFERROR(INDEX(Cadastro!$F$5:$F$167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registro"),IF(AND($AB708&lt;&gt;$AB707,IFERROR(INDEX(Cadastro!$F$5:$F$167,$AB708),"")=""),"Indeterminado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IFERROR(MATCH($A708&amp;"|"&amp;TEXT(_xlfn.MAXIFS(Cadastro!$E$5:$E$167,Cadastro!$A$5:$A$167,$A708,Cadastro!$E$5:$E$167,"&lt;="&amp;$F708),"yyyymmdd"),Cadastro!$I$5:$I$167,0),"")</f>
        <v>70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IFERROR(INDEX(Cadastro!$C$5:$C$167,$AB709),"NÃO INFORMADO")</f>
        <v>LUB</v>
      </c>
      <c r="D709" s="17" t="str">
        <f>IFERROR(INDEX(Cadastro!$D$5:$D$167,$AB709),"")</f>
        <v>6x1</v>
      </c>
      <c r="E709" s="17" t="str">
        <f>IFERROR(INDEX(Cadastro!$G$5:$G$167,$AB709),"")</f>
        <v>6x1</v>
      </c>
      <c r="F709" s="29">
        <v>46307</v>
      </c>
      <c r="G709" s="32" t="str">
        <f t="shared" si="66"/>
        <v>seg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67"/>
        <v>0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Não</v>
      </c>
      <c r="R709" s="32" t="str">
        <f t="shared" si="69"/>
        <v/>
      </c>
      <c r="S709" s="30" t="str">
        <f t="shared" si="70"/>
        <v/>
      </c>
      <c r="T709" s="32" t="str">
        <f>IF($Q709&lt;&gt;"Sim","",IF($N709&gt;Parâmetros!$E$15,"Sim","Não"))</f>
        <v/>
      </c>
      <c r="U709" s="17" t="str">
        <f t="shared" si="71"/>
        <v>Falta de registro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$167,$AB709),"")="",IF($L709&gt;0,1,0),IF(IFERROR(INDEX(Cadastro!$F$5:$F$167,$AB709),"")&lt;=IFERROR(INDEX(Parâmetros!$B$39:$B$48,MATCH($E709,Parâmetros!$A$39:$A$48,0)),99),IFERROR(INDEX(Cadastro!$F$5:$F$167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$167,$AB709),"")="",0,IF(IFERROR(INDEX(Cadastro!$F$5:$F$167,$AB709),"")&gt;IFERROR(INDEX(Parâmetros!$B$39:$B$48,MATCH($E709,Parâmetros!$A$39:$A$48,0)),99),IFERROR(INDEX(Cadastro!$F$5:$F$167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registro"),IF(AND($AB709&lt;&gt;$AB708,IFERROR(INDEX(Cadastro!$F$5:$F$167,$AB709),"")=""),"Indeterminado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2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IFERROR(MATCH($A709&amp;"|"&amp;TEXT(_xlfn.MAXIFS(Cadastro!$E$5:$E$167,Cadastro!$A$5:$A$167,$A709,Cadastro!$E$5:$E$167,"&lt;="&amp;$F709),"yyyymmdd"),Cadastro!$I$5:$I$167,0),"")</f>
        <v>70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IFERROR(INDEX(Cadastro!$C$5:$C$167,$AB710),"NÃO INFORMADO")</f>
        <v>LUB</v>
      </c>
      <c r="D710" s="17" t="str">
        <f>IFERROR(INDEX(Cadastro!$D$5:$D$167,$AB710),"")</f>
        <v>6x1</v>
      </c>
      <c r="E710" s="17" t="str">
        <f>IFERROR(INDEX(Cadastro!$G$5:$G$167,$AB710),"")</f>
        <v>6x1</v>
      </c>
      <c r="F710" s="29">
        <v>46308</v>
      </c>
      <c r="G710" s="32" t="str">
        <f t="shared" si="66"/>
        <v>ter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67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68"/>
        <v/>
      </c>
      <c r="R710" s="32" t="str">
        <f t="shared" si="69"/>
        <v/>
      </c>
      <c r="S710" s="30" t="str">
        <f t="shared" si="70"/>
        <v/>
      </c>
      <c r="T710" s="32" t="str">
        <f>IF($Q710&lt;&gt;"Sim","",IF($N710&gt;Parâmetros!$E$15,"Sim","Não"))</f>
        <v/>
      </c>
      <c r="U710" s="17" t="str">
        <f t="shared" si="71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$167,$AB710),"")="",IF($L710&gt;0,1,0),IF(IFERROR(INDEX(Cadastro!$F$5:$F$167,$AB710),"")&lt;=IFERROR(INDEX(Parâmetros!$B$39:$B$48,MATCH($E710,Parâmetros!$A$39:$A$48,0)),99),IFERROR(INDEX(Cadastro!$F$5:$F$167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$167,$AB710),"")="",0,IF(IFERROR(INDEX(Cadastro!$F$5:$F$167,$AB710),"")&gt;IFERROR(INDEX(Parâmetros!$B$39:$B$48,MATCH($E710,Parâmetros!$A$39:$A$48,0)),99),IFERROR(INDEX(Cadastro!$F$5:$F$167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registro"),IF(AND($AB710&lt;&gt;$AB709,IFERROR(INDEX(Cadastro!$F$5:$F$167,$AB710),"")=""),"Indeterminado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IFERROR(MATCH($A710&amp;"|"&amp;TEXT(_xlfn.MAXIFS(Cadastro!$E$5:$E$167,Cadastro!$A$5:$A$167,$A710,Cadastro!$E$5:$E$167,"&lt;="&amp;$F710),"yyyymmdd"),Cadastro!$I$5:$I$167,0),"")</f>
        <v>70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IFERROR(INDEX(Cadastro!$C$5:$C$167,$AB711),"NÃO INFORMADO")</f>
        <v>LUB</v>
      </c>
      <c r="D711" s="17" t="str">
        <f>IFERROR(INDEX(Cadastro!$D$5:$D$167,$AB711),"")</f>
        <v>6x1</v>
      </c>
      <c r="E711" s="17" t="str">
        <f>IFERROR(INDEX(Cadastro!$G$5:$G$167,$AB711),"")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$167,$AB711),"")="",IF($L711&gt;0,1,0),IF(IFERROR(INDEX(Cadastro!$F$5:$F$167,$AB711),"")&lt;=IFERROR(INDEX(Parâmetros!$B$39:$B$48,MATCH($E711,Parâmetros!$A$39:$A$48,0)),99),IFERROR(INDEX(Cadastro!$F$5:$F$167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$167,$AB711),"")="",0,IF(IFERROR(INDEX(Cadastro!$F$5:$F$167,$AB711),"")&gt;IFERROR(INDEX(Parâmetros!$B$39:$B$48,MATCH($E711,Parâmetros!$A$39:$A$48,0)),99),IFERROR(INDEX(Cadastro!$F$5:$F$167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registro"),IF(AND($AB711&lt;&gt;$AB710,IFERROR(INDEX(Cadastro!$F$5:$F$167,$AB711),"")=""),"Indeterminado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IFERROR(MATCH($A711&amp;"|"&amp;TEXT(_xlfn.MAXIFS(Cadastro!$E$5:$E$167,Cadastro!$A$5:$A$167,$A711,Cadastro!$E$5:$E$167,"&lt;="&amp;$F711),"yyyymmdd"),Cadastro!$I$5:$I$167,0),"")</f>
        <v>70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IFERROR(INDEX(Cadastro!$C$5:$C$167,$AB712),"NÃO INFORMADO")</f>
        <v>LUB</v>
      </c>
      <c r="D712" s="17" t="str">
        <f>IFERROR(INDEX(Cadastro!$D$5:$D$167,$AB712),"")</f>
        <v>6x1</v>
      </c>
      <c r="E712" s="17" t="str">
        <f>IFERROR(INDEX(Cadastro!$G$5:$G$167,$AB712),"")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$167,$AB712),"")="",IF($L712&gt;0,1,0),IF(IFERROR(INDEX(Cadastro!$F$5:$F$167,$AB712),"")&lt;=IFERROR(INDEX(Parâmetros!$B$39:$B$48,MATCH($E712,Parâmetros!$A$39:$A$48,0)),99),IFERROR(INDEX(Cadastro!$F$5:$F$167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$167,$AB712),"")="",0,IF(IFERROR(INDEX(Cadastro!$F$5:$F$167,$AB712),"")&gt;IFERROR(INDEX(Parâmetros!$B$39:$B$48,MATCH($E712,Parâmetros!$A$39:$A$48,0)),99),IFERROR(INDEX(Cadastro!$F$5:$F$167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registro"),IF(AND($AB712&lt;&gt;$AB711,IFERROR(INDEX(Cadastro!$F$5:$F$167,$AB712),"")=""),"Indeterminado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IFERROR(MATCH($A712&amp;"|"&amp;TEXT(_xlfn.MAXIFS(Cadastro!$E$5:$E$167,Cadastro!$A$5:$A$167,$A712,Cadastro!$E$5:$E$167,"&lt;="&amp;$F712),"yyyymmdd"),Cadastro!$I$5:$I$167,0),"")</f>
        <v>70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IFERROR(INDEX(Cadastro!$C$5:$C$167,$AB713),"NÃO INFORMADO")</f>
        <v>LUB</v>
      </c>
      <c r="D713" s="17" t="str">
        <f>IFERROR(INDEX(Cadastro!$D$5:$D$167,$AB713),"")</f>
        <v>6x1</v>
      </c>
      <c r="E713" s="17" t="str">
        <f>IFERROR(INDEX(Cadastro!$G$5:$G$167,$AB713),"")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$167,$AB713),"")="",IF($L713&gt;0,1,0),IF(IFERROR(INDEX(Cadastro!$F$5:$F$167,$AB713),"")&lt;=IFERROR(INDEX(Parâmetros!$B$39:$B$48,MATCH($E713,Parâmetros!$A$39:$A$48,0)),99),IFERROR(INDEX(Cadastro!$F$5:$F$167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$167,$AB713),"")="",0,IF(IFERROR(INDEX(Cadastro!$F$5:$F$167,$AB713),"")&gt;IFERROR(INDEX(Parâmetros!$B$39:$B$48,MATCH($E713,Parâmetros!$A$39:$A$48,0)),99),IFERROR(INDEX(Cadastro!$F$5:$F$167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registro"),IF(AND($AB713&lt;&gt;$AB712,IFERROR(INDEX(Cadastro!$F$5:$F$167,$AB713),"")=""),"Indeterminado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IFERROR(MATCH($A713&amp;"|"&amp;TEXT(_xlfn.MAXIFS(Cadastro!$E$5:$E$167,Cadastro!$A$5:$A$167,$A713,Cadastro!$E$5:$E$167,"&lt;="&amp;$F713),"yyyymmdd"),Cadastro!$I$5:$I$167,0),"")</f>
        <v>70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IFERROR(INDEX(Cadastro!$C$5:$C$167,$AB714),"NÃO INFORMADO")</f>
        <v>LUB</v>
      </c>
      <c r="D714" s="17" t="str">
        <f>IFERROR(INDEX(Cadastro!$D$5:$D$167,$AB714),"")</f>
        <v>6x1</v>
      </c>
      <c r="E714" s="17" t="str">
        <f>IFERROR(INDEX(Cadastro!$G$5:$G$167,$AB714),"")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$167,$AB714),"")="",IF($L714&gt;0,1,0),IF(IFERROR(INDEX(Cadastro!$F$5:$F$167,$AB714),"")&lt;=IFERROR(INDEX(Parâmetros!$B$39:$B$48,MATCH($E714,Parâmetros!$A$39:$A$48,0)),99),IFERROR(INDEX(Cadastro!$F$5:$F$167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$167,$AB714),"")="",0,IF(IFERROR(INDEX(Cadastro!$F$5:$F$167,$AB714),"")&gt;IFERROR(INDEX(Parâmetros!$B$39:$B$48,MATCH($E714,Parâmetros!$A$39:$A$48,0)),99),IFERROR(INDEX(Cadastro!$F$5:$F$167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registro"),IF(AND($AB714&lt;&gt;$AB713,IFERROR(INDEX(Cadastro!$F$5:$F$167,$AB714),"")=""),"Indeterminado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IFERROR(MATCH($A714&amp;"|"&amp;TEXT(_xlfn.MAXIFS(Cadastro!$E$5:$E$167,Cadastro!$A$5:$A$167,$A714,Cadastro!$E$5:$E$167,"&lt;="&amp;$F714),"yyyymmdd"),Cadastro!$I$5:$I$167,0),"")</f>
        <v>70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IFERROR(INDEX(Cadastro!$C$5:$C$167,$AB715),"NÃO INFORMADO")</f>
        <v>LUB</v>
      </c>
      <c r="D715" s="17" t="str">
        <f>IFERROR(INDEX(Cadastro!$D$5:$D$167,$AB715),"")</f>
        <v>6x1</v>
      </c>
      <c r="E715" s="17" t="str">
        <f>IFERROR(INDEX(Cadastro!$G$5:$G$167,$AB715),"")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$167,$AB715),"")="",IF($L715&gt;0,1,0),IF(IFERROR(INDEX(Cadastro!$F$5:$F$167,$AB715),"")&lt;=IFERROR(INDEX(Parâmetros!$B$39:$B$48,MATCH($E715,Parâmetros!$A$39:$A$48,0)),99),IFERROR(INDEX(Cadastro!$F$5:$F$167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$167,$AB715),"")="",0,IF(IFERROR(INDEX(Cadastro!$F$5:$F$167,$AB715),"")&gt;IFERROR(INDEX(Parâmetros!$B$39:$B$48,MATCH($E715,Parâmetros!$A$39:$A$48,0)),99),IFERROR(INDEX(Cadastro!$F$5:$F$167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registro"),IF(AND($AB715&lt;&gt;$AB714,IFERROR(INDEX(Cadastro!$F$5:$F$167,$AB715),"")=""),"Indeterminado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IFERROR(MATCH($A715&amp;"|"&amp;TEXT(_xlfn.MAXIFS(Cadastro!$E$5:$E$167,Cadastro!$A$5:$A$167,$A715,Cadastro!$E$5:$E$167,"&lt;="&amp;$F715),"yyyymmdd"),Cadastro!$I$5:$I$167,0),"")</f>
        <v>70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IFERROR(INDEX(Cadastro!$C$5:$C$167,$AB716),"NÃO INFORMADO")</f>
        <v>LUB</v>
      </c>
      <c r="D716" s="17" t="str">
        <f>IFERROR(INDEX(Cadastro!$D$5:$D$167,$AB716),"")</f>
        <v>6x1</v>
      </c>
      <c r="E716" s="17" t="str">
        <f>IFERROR(INDEX(Cadastro!$G$5:$G$167,$AB716),"")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$167,$AB716),"")="",IF($L716&gt;0,1,0),IF(IFERROR(INDEX(Cadastro!$F$5:$F$167,$AB716),"")&lt;=IFERROR(INDEX(Parâmetros!$B$39:$B$48,MATCH($E716,Parâmetros!$A$39:$A$48,0)),99),IFERROR(INDEX(Cadastro!$F$5:$F$167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$167,$AB716),"")="",0,IF(IFERROR(INDEX(Cadastro!$F$5:$F$167,$AB716),"")&gt;IFERROR(INDEX(Parâmetros!$B$39:$B$48,MATCH($E716,Parâmetros!$A$39:$A$48,0)),99),IFERROR(INDEX(Cadastro!$F$5:$F$167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registro"),IF(AND($AB716&lt;&gt;$AB715,IFERROR(INDEX(Cadastro!$F$5:$F$167,$AB716),"")=""),"Indeterminado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IFERROR(MATCH($A716&amp;"|"&amp;TEXT(_xlfn.MAXIFS(Cadastro!$E$5:$E$167,Cadastro!$A$5:$A$167,$A716,Cadastro!$E$5:$E$167,"&lt;="&amp;$F716),"yyyymmdd"),Cadastro!$I$5:$I$167,0),"")</f>
        <v>70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IFERROR(INDEX(Cadastro!$C$5:$C$167,$AB717),"NÃO INFORMADO")</f>
        <v>LUB</v>
      </c>
      <c r="D717" s="17" t="str">
        <f>IFERROR(INDEX(Cadastro!$D$5:$D$167,$AB717),"")</f>
        <v>6x1</v>
      </c>
      <c r="E717" s="17" t="str">
        <f>IFERROR(INDEX(Cadastro!$G$5:$G$167,$AB717),"")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$167,$AB717),"")="",IF($L717&gt;0,1,0),IF(IFERROR(INDEX(Cadastro!$F$5:$F$167,$AB717),"")&lt;=IFERROR(INDEX(Parâmetros!$B$39:$B$48,MATCH($E717,Parâmetros!$A$39:$A$48,0)),99),IFERROR(INDEX(Cadastro!$F$5:$F$167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$167,$AB717),"")="",0,IF(IFERROR(INDEX(Cadastro!$F$5:$F$167,$AB717),"")&gt;IFERROR(INDEX(Parâmetros!$B$39:$B$48,MATCH($E717,Parâmetros!$A$39:$A$48,0)),99),IFERROR(INDEX(Cadastro!$F$5:$F$167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registro"),IF(AND($AB717&lt;&gt;$AB716,IFERROR(INDEX(Cadastro!$F$5:$F$167,$AB717),"")=""),"Indeterminado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IFERROR(MATCH($A717&amp;"|"&amp;TEXT(_xlfn.MAXIFS(Cadastro!$E$5:$E$167,Cadastro!$A$5:$A$167,$A717,Cadastro!$E$5:$E$167,"&lt;="&amp;$F717),"yyyymmdd"),Cadastro!$I$5:$I$167,0),"")</f>
        <v>70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IFERROR(INDEX(Cadastro!$C$5:$C$167,$AB718),"NÃO INFORMADO")</f>
        <v>LUB</v>
      </c>
      <c r="D718" s="17" t="str">
        <f>IFERROR(INDEX(Cadastro!$D$5:$D$167,$AB718),"")</f>
        <v>6x1</v>
      </c>
      <c r="E718" s="17" t="str">
        <f>IFERROR(INDEX(Cadastro!$G$5:$G$167,$AB718),"")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$167,$AB718),"")="",IF($L718&gt;0,1,0),IF(IFERROR(INDEX(Cadastro!$F$5:$F$167,$AB718),"")&lt;=IFERROR(INDEX(Parâmetros!$B$39:$B$48,MATCH($E718,Parâmetros!$A$39:$A$48,0)),99),IFERROR(INDEX(Cadastro!$F$5:$F$167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$167,$AB718),"")="",0,IF(IFERROR(INDEX(Cadastro!$F$5:$F$167,$AB718),"")&gt;IFERROR(INDEX(Parâmetros!$B$39:$B$48,MATCH($E718,Parâmetros!$A$39:$A$48,0)),99),IFERROR(INDEX(Cadastro!$F$5:$F$167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registro"),IF(AND($AB718&lt;&gt;$AB717,IFERROR(INDEX(Cadastro!$F$5:$F$167,$AB718),"")=""),"Indeterminado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IFERROR(MATCH($A718&amp;"|"&amp;TEXT(_xlfn.MAXIFS(Cadastro!$E$5:$E$167,Cadastro!$A$5:$A$167,$A718,Cadastro!$E$5:$E$167,"&lt;="&amp;$F718),"yyyymmdd"),Cadastro!$I$5:$I$167,0),"")</f>
        <v>70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IFERROR(INDEX(Cadastro!$C$5:$C$167,$AB719),"NÃO INFORMADO")</f>
        <v>LUB</v>
      </c>
      <c r="D719" s="17" t="str">
        <f>IFERROR(INDEX(Cadastro!$D$5:$D$167,$AB719),"")</f>
        <v>6x1</v>
      </c>
      <c r="E719" s="17" t="str">
        <f>IFERROR(INDEX(Cadastro!$G$5:$G$167,$AB719),"")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$167,$AB719),"")="",IF($L719&gt;0,1,0),IF(IFERROR(INDEX(Cadastro!$F$5:$F$167,$AB719),"")&lt;=IFERROR(INDEX(Parâmetros!$B$39:$B$48,MATCH($E719,Parâmetros!$A$39:$A$48,0)),99),IFERROR(INDEX(Cadastro!$F$5:$F$167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$167,$AB719),"")="",0,IF(IFERROR(INDEX(Cadastro!$F$5:$F$167,$AB719),"")&gt;IFERROR(INDEX(Parâmetros!$B$39:$B$48,MATCH($E719,Parâmetros!$A$39:$A$48,0)),99),IFERROR(INDEX(Cadastro!$F$5:$F$167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registro"),IF(AND($AB719&lt;&gt;$AB718,IFERROR(INDEX(Cadastro!$F$5:$F$167,$AB719),"")=""),"Indeterminado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IFERROR(MATCH($A719&amp;"|"&amp;TEXT(_xlfn.MAXIFS(Cadastro!$E$5:$E$167,Cadastro!$A$5:$A$167,$A719,Cadastro!$E$5:$E$167,"&lt;="&amp;$F719),"yyyymmdd"),Cadastro!$I$5:$I$167,0),"")</f>
        <v>70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IFERROR(INDEX(Cadastro!$C$5:$C$167,$AB720),"NÃO INFORMADO")</f>
        <v>LUB</v>
      </c>
      <c r="D720" s="17" t="str">
        <f>IFERROR(INDEX(Cadastro!$D$5:$D$167,$AB720),"")</f>
        <v>6x1</v>
      </c>
      <c r="E720" s="17" t="str">
        <f>IFERROR(INDEX(Cadastro!$G$5:$G$167,$AB720),"")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$167,$AB720),"")="",IF($L720&gt;0,1,0),IF(IFERROR(INDEX(Cadastro!$F$5:$F$167,$AB720),"")&lt;=IFERROR(INDEX(Parâmetros!$B$39:$B$48,MATCH($E720,Parâmetros!$A$39:$A$48,0)),99),IFERROR(INDEX(Cadastro!$F$5:$F$167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$167,$AB720),"")="",0,IF(IFERROR(INDEX(Cadastro!$F$5:$F$167,$AB720),"")&gt;IFERROR(INDEX(Parâmetros!$B$39:$B$48,MATCH($E720,Parâmetros!$A$39:$A$48,0)),99),IFERROR(INDEX(Cadastro!$F$5:$F$167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registro"),IF(AND($AB720&lt;&gt;$AB719,IFERROR(INDEX(Cadastro!$F$5:$F$167,$AB720),"")=""),"Indeterminado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IFERROR(MATCH($A720&amp;"|"&amp;TEXT(_xlfn.MAXIFS(Cadastro!$E$5:$E$167,Cadastro!$A$5:$A$167,$A720,Cadastro!$E$5:$E$167,"&lt;="&amp;$F720),"yyyymmdd"),Cadastro!$I$5:$I$167,0),"")</f>
        <v>70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IFERROR(INDEX(Cadastro!$C$5:$C$167,$AB721),"NÃO INFORMADO")</f>
        <v>LUB</v>
      </c>
      <c r="D721" s="17" t="str">
        <f>IFERROR(INDEX(Cadastro!$D$5:$D$167,$AB721),"")</f>
        <v>6x1</v>
      </c>
      <c r="E721" s="17" t="str">
        <f>IFERROR(INDEX(Cadastro!$G$5:$G$167,$AB721),"")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$167,$AB721),"")="",IF($L721&gt;0,1,0),IF(IFERROR(INDEX(Cadastro!$F$5:$F$167,$AB721),"")&lt;=IFERROR(INDEX(Parâmetros!$B$39:$B$48,MATCH($E721,Parâmetros!$A$39:$A$48,0)),99),IFERROR(INDEX(Cadastro!$F$5:$F$167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$167,$AB721),"")="",0,IF(IFERROR(INDEX(Cadastro!$F$5:$F$167,$AB721),"")&gt;IFERROR(INDEX(Parâmetros!$B$39:$B$48,MATCH($E721,Parâmetros!$A$39:$A$48,0)),99),IFERROR(INDEX(Cadastro!$F$5:$F$167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registro"),IF(AND($AB721&lt;&gt;$AB720,IFERROR(INDEX(Cadastro!$F$5:$F$167,$AB721),"")=""),"Indeterminado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IFERROR(MATCH($A721&amp;"|"&amp;TEXT(_xlfn.MAXIFS(Cadastro!$E$5:$E$167,Cadastro!$A$5:$A$167,$A721,Cadastro!$E$5:$E$167,"&lt;="&amp;$F721),"yyyymmdd"),Cadastro!$I$5:$I$167,0),"")</f>
        <v>70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IFERROR(INDEX(Cadastro!$C$5:$C$167,$AB722),"NÃO INFORMADO")</f>
        <v>LUB</v>
      </c>
      <c r="D722" s="17" t="str">
        <f>IFERROR(INDEX(Cadastro!$D$5:$D$167,$AB722),"")</f>
        <v>6x1</v>
      </c>
      <c r="E722" s="17" t="str">
        <f>IFERROR(INDEX(Cadastro!$G$5:$G$167,$AB722),"")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$167,$AB722),"")="",IF($L722&gt;0,1,0),IF(IFERROR(INDEX(Cadastro!$F$5:$F$167,$AB722),"")&lt;=IFERROR(INDEX(Parâmetros!$B$39:$B$48,MATCH($E722,Parâmetros!$A$39:$A$48,0)),99),IFERROR(INDEX(Cadastro!$F$5:$F$167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$167,$AB722),"")="",0,IF(IFERROR(INDEX(Cadastro!$F$5:$F$167,$AB722),"")&gt;IFERROR(INDEX(Parâmetros!$B$39:$B$48,MATCH($E722,Parâmetros!$A$39:$A$48,0)),99),IFERROR(INDEX(Cadastro!$F$5:$F$167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registro"),IF(AND($AB722&lt;&gt;$AB721,IFERROR(INDEX(Cadastro!$F$5:$F$167,$AB722),"")=""),"Indeterminado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IFERROR(MATCH($A722&amp;"|"&amp;TEXT(_xlfn.MAXIFS(Cadastro!$E$5:$E$167,Cadastro!$A$5:$A$167,$A722,Cadastro!$E$5:$E$167,"&lt;="&amp;$F722),"yyyymmdd"),Cadastro!$I$5:$I$167,0),"")</f>
        <v>70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IFERROR(INDEX(Cadastro!$C$5:$C$167,$AB723),"NÃO INFORMADO")</f>
        <v>LUB</v>
      </c>
      <c r="D723" s="17" t="str">
        <f>IFERROR(INDEX(Cadastro!$D$5:$D$167,$AB723),"")</f>
        <v>6x1</v>
      </c>
      <c r="E723" s="17" t="str">
        <f>IFERROR(INDEX(Cadastro!$G$5:$G$167,$AB723),"")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$167,$AB723),"")="",IF($L723&gt;0,1,0),IF(IFERROR(INDEX(Cadastro!$F$5:$F$167,$AB723),"")&lt;=IFERROR(INDEX(Parâmetros!$B$39:$B$48,MATCH($E723,Parâmetros!$A$39:$A$48,0)),99),IFERROR(INDEX(Cadastro!$F$5:$F$167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$167,$AB723),"")="",0,IF(IFERROR(INDEX(Cadastro!$F$5:$F$167,$AB723),"")&gt;IFERROR(INDEX(Parâmetros!$B$39:$B$48,MATCH($E723,Parâmetros!$A$39:$A$48,0)),99),IFERROR(INDEX(Cadastro!$F$5:$F$167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registro"),IF(AND($AB723&lt;&gt;$AB722,IFERROR(INDEX(Cadastro!$F$5:$F$167,$AB723),"")=""),"Indeterminado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IFERROR(MATCH($A723&amp;"|"&amp;TEXT(_xlfn.MAXIFS(Cadastro!$E$5:$E$167,Cadastro!$A$5:$A$167,$A723,Cadastro!$E$5:$E$167,"&lt;="&amp;$F723),"yyyymmdd"),Cadastro!$I$5:$I$167,0),"")</f>
        <v>70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IFERROR(INDEX(Cadastro!$C$5:$C$167,$AB724),"NÃO INFORMADO")</f>
        <v>LUB</v>
      </c>
      <c r="D724" s="17" t="str">
        <f>IFERROR(INDEX(Cadastro!$D$5:$D$167,$AB724),"")</f>
        <v>6x1</v>
      </c>
      <c r="E724" s="17" t="str">
        <f>IFERROR(INDEX(Cadastro!$G$5:$G$167,$AB724),"")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$167,$AB724),"")="",IF($L724&gt;0,1,0),IF(IFERROR(INDEX(Cadastro!$F$5:$F$167,$AB724),"")&lt;=IFERROR(INDEX(Parâmetros!$B$39:$B$48,MATCH($E724,Parâmetros!$A$39:$A$48,0)),99),IFERROR(INDEX(Cadastro!$F$5:$F$167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$167,$AB724),"")="",0,IF(IFERROR(INDEX(Cadastro!$F$5:$F$167,$AB724),"")&gt;IFERROR(INDEX(Parâmetros!$B$39:$B$48,MATCH($E724,Parâmetros!$A$39:$A$48,0)),99),IFERROR(INDEX(Cadastro!$F$5:$F$167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registro"),IF(AND($AB724&lt;&gt;$AB723,IFERROR(INDEX(Cadastro!$F$5:$F$167,$AB724),"")=""),"Indeterminado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IFERROR(MATCH($A724&amp;"|"&amp;TEXT(_xlfn.MAXIFS(Cadastro!$E$5:$E$167,Cadastro!$A$5:$A$167,$A724,Cadastro!$E$5:$E$167,"&lt;="&amp;$F724),"yyyymmdd"),Cadastro!$I$5:$I$167,0),"")</f>
        <v>70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IFERROR(INDEX(Cadastro!$C$5:$C$167,$AB725),"NÃO INFORMADO")</f>
        <v>LUB</v>
      </c>
      <c r="D725" s="17" t="str">
        <f>IFERROR(INDEX(Cadastro!$D$5:$D$167,$AB725),"")</f>
        <v>6x1</v>
      </c>
      <c r="E725" s="17" t="str">
        <f>IFERROR(INDEX(Cadastro!$G$5:$G$167,$AB725),"")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$167,$AB725),"")="",IF($L725&gt;0,1,0),IF(IFERROR(INDEX(Cadastro!$F$5:$F$167,$AB725),"")&lt;=IFERROR(INDEX(Parâmetros!$B$39:$B$48,MATCH($E725,Parâmetros!$A$39:$A$48,0)),99),IFERROR(INDEX(Cadastro!$F$5:$F$167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$167,$AB725),"")="",0,IF(IFERROR(INDEX(Cadastro!$F$5:$F$167,$AB725),"")&gt;IFERROR(INDEX(Parâmetros!$B$39:$B$48,MATCH($E725,Parâmetros!$A$39:$A$48,0)),99),IFERROR(INDEX(Cadastro!$F$5:$F$167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registro"),IF(AND($AB725&lt;&gt;$AB724,IFERROR(INDEX(Cadastro!$F$5:$F$167,$AB725),"")=""),"Indeterminado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IFERROR(MATCH($A725&amp;"|"&amp;TEXT(_xlfn.MAXIFS(Cadastro!$E$5:$E$167,Cadastro!$A$5:$A$167,$A725,Cadastro!$E$5:$E$167,"&lt;="&amp;$F725),"yyyymmdd"),Cadastro!$I$5:$I$167,0),"")</f>
        <v>70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IFERROR(INDEX(Cadastro!$C$5:$C$167,$AB726),"NÃO INFORMADO")</f>
        <v>LUB</v>
      </c>
      <c r="D726" s="17" t="str">
        <f>IFERROR(INDEX(Cadastro!$D$5:$D$167,$AB726),"")</f>
        <v>6x1</v>
      </c>
      <c r="E726" s="17" t="str">
        <f>IFERROR(INDEX(Cadastro!$G$5:$G$167,$AB726),"")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$167,$AB726),"")="",IF($L726&gt;0,1,0),IF(IFERROR(INDEX(Cadastro!$F$5:$F$167,$AB726),"")&lt;=IFERROR(INDEX(Parâmetros!$B$39:$B$48,MATCH($E726,Parâmetros!$A$39:$A$48,0)),99),IFERROR(INDEX(Cadastro!$F$5:$F$167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$167,$AB726),"")="",0,IF(IFERROR(INDEX(Cadastro!$F$5:$F$167,$AB726),"")&gt;IFERROR(INDEX(Parâmetros!$B$39:$B$48,MATCH($E726,Parâmetros!$A$39:$A$48,0)),99),IFERROR(INDEX(Cadastro!$F$5:$F$167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registro"),IF(AND($AB726&lt;&gt;$AB725,IFERROR(INDEX(Cadastro!$F$5:$F$167,$AB726),"")=""),"Indeterminado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IFERROR(MATCH($A726&amp;"|"&amp;TEXT(_xlfn.MAXIFS(Cadastro!$E$5:$E$167,Cadastro!$A$5:$A$167,$A726,Cadastro!$E$5:$E$167,"&lt;="&amp;$F726),"yyyymmdd"),Cadastro!$I$5:$I$167,0),"")</f>
        <v>70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IFERROR(INDEX(Cadastro!$C$5:$C$167,$AB727),"NÃO INFORMADO")</f>
        <v>LUB</v>
      </c>
      <c r="D727" s="17" t="str">
        <f>IFERROR(INDEX(Cadastro!$D$5:$D$167,$AB727),"")</f>
        <v>6x1</v>
      </c>
      <c r="E727" s="17" t="str">
        <f>IFERROR(INDEX(Cadastro!$G$5:$G$167,$AB727),"")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$167,$AB727),"")="",IF($L727&gt;0,1,0),IF(IFERROR(INDEX(Cadastro!$F$5:$F$167,$AB727),"")&lt;=IFERROR(INDEX(Parâmetros!$B$39:$B$48,MATCH($E727,Parâmetros!$A$39:$A$48,0)),99),IFERROR(INDEX(Cadastro!$F$5:$F$167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$167,$AB727),"")="",0,IF(IFERROR(INDEX(Cadastro!$F$5:$F$167,$AB727),"")&gt;IFERROR(INDEX(Parâmetros!$B$39:$B$48,MATCH($E727,Parâmetros!$A$39:$A$48,0)),99),IFERROR(INDEX(Cadastro!$F$5:$F$167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registro"),IF(AND($AB727&lt;&gt;$AB726,IFERROR(INDEX(Cadastro!$F$5:$F$167,$AB727),"")=""),"Indeterminado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IFERROR(MATCH($A727&amp;"|"&amp;TEXT(_xlfn.MAXIFS(Cadastro!$E$5:$E$167,Cadastro!$A$5:$A$167,$A727,Cadastro!$E$5:$E$167,"&lt;="&amp;$F727),"yyyymmdd"),Cadastro!$I$5:$I$167,0),"")</f>
        <v>70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IFERROR(INDEX(Cadastro!$C$5:$C$167,$AB728),"NÃO INFORMADO")</f>
        <v>LUB</v>
      </c>
      <c r="D728" s="17" t="str">
        <f>IFERROR(INDEX(Cadastro!$D$5:$D$167,$AB728),"")</f>
        <v>6x1</v>
      </c>
      <c r="E728" s="17" t="str">
        <f>IFERROR(INDEX(Cadastro!$G$5:$G$167,$AB728),"")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$167,$AB728),"")="",IF($L728&gt;0,1,0),IF(IFERROR(INDEX(Cadastro!$F$5:$F$167,$AB728),"")&lt;=IFERROR(INDEX(Parâmetros!$B$39:$B$48,MATCH($E728,Parâmetros!$A$39:$A$48,0)),99),IFERROR(INDEX(Cadastro!$F$5:$F$167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$167,$AB728),"")="",0,IF(IFERROR(INDEX(Cadastro!$F$5:$F$167,$AB728),"")&gt;IFERROR(INDEX(Parâmetros!$B$39:$B$48,MATCH($E728,Parâmetros!$A$39:$A$48,0)),99),IFERROR(INDEX(Cadastro!$F$5:$F$167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registro"),IF(AND($AB728&lt;&gt;$AB727,IFERROR(INDEX(Cadastro!$F$5:$F$167,$AB728),"")=""),"Indeterminado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IFERROR(MATCH($A728&amp;"|"&amp;TEXT(_xlfn.MAXIFS(Cadastro!$E$5:$E$167,Cadastro!$A$5:$A$167,$A728,Cadastro!$E$5:$E$167,"&lt;="&amp;$F728),"yyyymmdd"),Cadastro!$I$5:$I$167,0),"")</f>
        <v>70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IFERROR(INDEX(Cadastro!$C$5:$C$167,$AB729),"NÃO INFORMADO")</f>
        <v>LUB</v>
      </c>
      <c r="D729" s="17" t="str">
        <f>IFERROR(INDEX(Cadastro!$D$5:$D$167,$AB729),"")</f>
        <v>6x1</v>
      </c>
      <c r="E729" s="17" t="str">
        <f>IFERROR(INDEX(Cadastro!$G$5:$G$167,$AB729),"")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$167,$AB729),"")="",IF($L729&gt;0,1,0),IF(IFERROR(INDEX(Cadastro!$F$5:$F$167,$AB729),"")&lt;=IFERROR(INDEX(Parâmetros!$B$39:$B$48,MATCH($E729,Parâmetros!$A$39:$A$48,0)),99),IFERROR(INDEX(Cadastro!$F$5:$F$167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$167,$AB729),"")="",0,IF(IFERROR(INDEX(Cadastro!$F$5:$F$167,$AB729),"")&gt;IFERROR(INDEX(Parâmetros!$B$39:$B$48,MATCH($E729,Parâmetros!$A$39:$A$48,0)),99),IFERROR(INDEX(Cadastro!$F$5:$F$167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registro"),IF(AND($AB729&lt;&gt;$AB728,IFERROR(INDEX(Cadastro!$F$5:$F$167,$AB729),"")=""),"Indeterminado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IFERROR(MATCH($A729&amp;"|"&amp;TEXT(_xlfn.MAXIFS(Cadastro!$E$5:$E$167,Cadastro!$A$5:$A$167,$A729,Cadastro!$E$5:$E$167,"&lt;="&amp;$F729),"yyyymmdd"),Cadastro!$I$5:$I$167,0),"")</f>
        <v>70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IFERROR(INDEX(Cadastro!$C$5:$C$167,$AB730),"NÃO INFORMADO")</f>
        <v>CAL</v>
      </c>
      <c r="D730" s="17" t="str">
        <f>IFERROR(INDEX(Cadastro!$D$5:$D$167,$AB730),"")</f>
        <v>6x1</v>
      </c>
      <c r="E730" s="17" t="str">
        <f>IFERROR(INDEX(Cadastro!$G$5:$G$167,$AB730),"")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$167,$AB730),"")="",IF($L730&gt;0,1,0),IF(IFERROR(INDEX(Cadastro!$F$5:$F$167,$AB730),"")&lt;=IFERROR(INDEX(Parâmetros!$B$39:$B$48,MATCH($E730,Parâmetros!$A$39:$A$48,0)),99),IFERROR(INDEX(Cadastro!$F$5:$F$167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$167,$AB730),"")="",0,IF(IFERROR(INDEX(Cadastro!$F$5:$F$167,$AB730),"")&gt;IFERROR(INDEX(Parâmetros!$B$39:$B$48,MATCH($E730,Parâmetros!$A$39:$A$48,0)),99),IFERROR(INDEX(Cadastro!$F$5:$F$167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registro"),IF(AND($AB730&lt;&gt;$AB729,IFERROR(INDEX(Cadastro!$F$5:$F$167,$AB730),"")=""),"Indeterminado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IFERROR(MATCH($A730&amp;"|"&amp;TEXT(_xlfn.MAXIFS(Cadastro!$E$5:$E$167,Cadastro!$A$5:$A$167,$A730,Cadastro!$E$5:$E$167,"&lt;="&amp;$F730),"yyyymmdd"),Cadastro!$I$5:$I$167,0),"")</f>
        <v>71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IFERROR(INDEX(Cadastro!$C$5:$C$167,$AB731),"NÃO INFORMADO")</f>
        <v>CAL</v>
      </c>
      <c r="D731" s="17" t="str">
        <f>IFERROR(INDEX(Cadastro!$D$5:$D$167,$AB731),"")</f>
        <v>6x1</v>
      </c>
      <c r="E731" s="17" t="str">
        <f>IFERROR(INDEX(Cadastro!$G$5:$G$167,$AB731),"")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$167,$AB731),"")="",IF($L731&gt;0,1,0),IF(IFERROR(INDEX(Cadastro!$F$5:$F$167,$AB731),"")&lt;=IFERROR(INDEX(Parâmetros!$B$39:$B$48,MATCH($E731,Parâmetros!$A$39:$A$48,0)),99),IFERROR(INDEX(Cadastro!$F$5:$F$167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$167,$AB731),"")="",0,IF(IFERROR(INDEX(Cadastro!$F$5:$F$167,$AB731),"")&gt;IFERROR(INDEX(Parâmetros!$B$39:$B$48,MATCH($E731,Parâmetros!$A$39:$A$48,0)),99),IFERROR(INDEX(Cadastro!$F$5:$F$167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registro"),IF(AND($AB731&lt;&gt;$AB730,IFERROR(INDEX(Cadastro!$F$5:$F$167,$AB731),"")=""),"Indeterminado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IFERROR(MATCH($A731&amp;"|"&amp;TEXT(_xlfn.MAXIFS(Cadastro!$E$5:$E$167,Cadastro!$A$5:$A$167,$A731,Cadastro!$E$5:$E$167,"&lt;="&amp;$F731),"yyyymmdd"),Cadastro!$I$5:$I$167,0),"")</f>
        <v>71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IFERROR(INDEX(Cadastro!$C$5:$C$167,$AB732),"NÃO INFORMADO")</f>
        <v>CAL</v>
      </c>
      <c r="D732" s="17" t="str">
        <f>IFERROR(INDEX(Cadastro!$D$5:$D$167,$AB732),"")</f>
        <v>6x1</v>
      </c>
      <c r="E732" s="17" t="str">
        <f>IFERROR(INDEX(Cadastro!$G$5:$G$167,$AB732),"")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$167,$AB732),"")="",IF($L732&gt;0,1,0),IF(IFERROR(INDEX(Cadastro!$F$5:$F$167,$AB732),"")&lt;=IFERROR(INDEX(Parâmetros!$B$39:$B$48,MATCH($E732,Parâmetros!$A$39:$A$48,0)),99),IFERROR(INDEX(Cadastro!$F$5:$F$167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$167,$AB732),"")="",0,IF(IFERROR(INDEX(Cadastro!$F$5:$F$167,$AB732),"")&gt;IFERROR(INDEX(Parâmetros!$B$39:$B$48,MATCH($E732,Parâmetros!$A$39:$A$48,0)),99),IFERROR(INDEX(Cadastro!$F$5:$F$167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registro"),IF(AND($AB732&lt;&gt;$AB731,IFERROR(INDEX(Cadastro!$F$5:$F$167,$AB732),"")=""),"Indeterminado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IFERROR(MATCH($A732&amp;"|"&amp;TEXT(_xlfn.MAXIFS(Cadastro!$E$5:$E$167,Cadastro!$A$5:$A$167,$A732,Cadastro!$E$5:$E$167,"&lt;="&amp;$F732),"yyyymmdd"),Cadastro!$I$5:$I$167,0),"")</f>
        <v>71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IFERROR(INDEX(Cadastro!$C$5:$C$167,$AB733),"NÃO INFORMADO")</f>
        <v>CAL</v>
      </c>
      <c r="D733" s="17" t="str">
        <f>IFERROR(INDEX(Cadastro!$D$5:$D$167,$AB733),"")</f>
        <v>6x1</v>
      </c>
      <c r="E733" s="17" t="str">
        <f>IFERROR(INDEX(Cadastro!$G$5:$G$167,$AB733),"")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$167,$AB733),"")="",IF($L733&gt;0,1,0),IF(IFERROR(INDEX(Cadastro!$F$5:$F$167,$AB733),"")&lt;=IFERROR(INDEX(Parâmetros!$B$39:$B$48,MATCH($E733,Parâmetros!$A$39:$A$48,0)),99),IFERROR(INDEX(Cadastro!$F$5:$F$167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$167,$AB733),"")="",0,IF(IFERROR(INDEX(Cadastro!$F$5:$F$167,$AB733),"")&gt;IFERROR(INDEX(Parâmetros!$B$39:$B$48,MATCH($E733,Parâmetros!$A$39:$A$48,0)),99),IFERROR(INDEX(Cadastro!$F$5:$F$167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registro"),IF(AND($AB733&lt;&gt;$AB732,IFERROR(INDEX(Cadastro!$F$5:$F$167,$AB733),"")=""),"Indeterminado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IFERROR(MATCH($A733&amp;"|"&amp;TEXT(_xlfn.MAXIFS(Cadastro!$E$5:$E$167,Cadastro!$A$5:$A$167,$A733,Cadastro!$E$5:$E$167,"&lt;="&amp;$F733),"yyyymmdd"),Cadastro!$I$5:$I$167,0),"")</f>
        <v>71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IFERROR(INDEX(Cadastro!$C$5:$C$167,$AB734),"NÃO INFORMADO")</f>
        <v>CAL</v>
      </c>
      <c r="D734" s="17" t="str">
        <f>IFERROR(INDEX(Cadastro!$D$5:$D$167,$AB734),"")</f>
        <v>6x1</v>
      </c>
      <c r="E734" s="17" t="str">
        <f>IFERROR(INDEX(Cadastro!$G$5:$G$167,$AB734),"")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$167,$AB734),"")="",IF($L734&gt;0,1,0),IF(IFERROR(INDEX(Cadastro!$F$5:$F$167,$AB734),"")&lt;=IFERROR(INDEX(Parâmetros!$B$39:$B$48,MATCH($E734,Parâmetros!$A$39:$A$48,0)),99),IFERROR(INDEX(Cadastro!$F$5:$F$167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$167,$AB734),"")="",0,IF(IFERROR(INDEX(Cadastro!$F$5:$F$167,$AB734),"")&gt;IFERROR(INDEX(Parâmetros!$B$39:$B$48,MATCH($E734,Parâmetros!$A$39:$A$48,0)),99),IFERROR(INDEX(Cadastro!$F$5:$F$167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registro"),IF(AND($AB734&lt;&gt;$AB733,IFERROR(INDEX(Cadastro!$F$5:$F$167,$AB734),"")=""),"Indeterminado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IFERROR(MATCH($A734&amp;"|"&amp;TEXT(_xlfn.MAXIFS(Cadastro!$E$5:$E$167,Cadastro!$A$5:$A$167,$A734,Cadastro!$E$5:$E$167,"&lt;="&amp;$F734),"yyyymmdd"),Cadastro!$I$5:$I$167,0),"")</f>
        <v>71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IFERROR(INDEX(Cadastro!$C$5:$C$167,$AB735),"NÃO INFORMADO")</f>
        <v>CAL</v>
      </c>
      <c r="D735" s="17" t="str">
        <f>IFERROR(INDEX(Cadastro!$D$5:$D$167,$AB735),"")</f>
        <v>6x1</v>
      </c>
      <c r="E735" s="17" t="str">
        <f>IFERROR(INDEX(Cadastro!$G$5:$G$167,$AB735),"")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$167,$AB735),"")="",IF($L735&gt;0,1,0),IF(IFERROR(INDEX(Cadastro!$F$5:$F$167,$AB735),"")&lt;=IFERROR(INDEX(Parâmetros!$B$39:$B$48,MATCH($E735,Parâmetros!$A$39:$A$48,0)),99),IFERROR(INDEX(Cadastro!$F$5:$F$167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$167,$AB735),"")="",0,IF(IFERROR(INDEX(Cadastro!$F$5:$F$167,$AB735),"")&gt;IFERROR(INDEX(Parâmetros!$B$39:$B$48,MATCH($E735,Parâmetros!$A$39:$A$48,0)),99),IFERROR(INDEX(Cadastro!$F$5:$F$167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registro"),IF(AND($AB735&lt;&gt;$AB734,IFERROR(INDEX(Cadastro!$F$5:$F$167,$AB735),"")=""),"Indeterminado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IFERROR(MATCH($A735&amp;"|"&amp;TEXT(_xlfn.MAXIFS(Cadastro!$E$5:$E$167,Cadastro!$A$5:$A$167,$A735,Cadastro!$E$5:$E$167,"&lt;="&amp;$F735),"yyyymmdd"),Cadastro!$I$5:$I$167,0),"")</f>
        <v>71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IFERROR(INDEX(Cadastro!$C$5:$C$167,$AB736),"NÃO INFORMADO")</f>
        <v>CAL</v>
      </c>
      <c r="D736" s="17" t="str">
        <f>IFERROR(INDEX(Cadastro!$D$5:$D$167,$AB736),"")</f>
        <v>6x1</v>
      </c>
      <c r="E736" s="17" t="str">
        <f>IFERROR(INDEX(Cadastro!$G$5:$G$167,$AB736),"")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$167,$AB736),"")="",IF($L736&gt;0,1,0),IF(IFERROR(INDEX(Cadastro!$F$5:$F$167,$AB736),"")&lt;=IFERROR(INDEX(Parâmetros!$B$39:$B$48,MATCH($E736,Parâmetros!$A$39:$A$48,0)),99),IFERROR(INDEX(Cadastro!$F$5:$F$167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$167,$AB736),"")="",0,IF(IFERROR(INDEX(Cadastro!$F$5:$F$167,$AB736),"")&gt;IFERROR(INDEX(Parâmetros!$B$39:$B$48,MATCH($E736,Parâmetros!$A$39:$A$48,0)),99),IFERROR(INDEX(Cadastro!$F$5:$F$167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registro"),IF(AND($AB736&lt;&gt;$AB735,IFERROR(INDEX(Cadastro!$F$5:$F$167,$AB736),"")=""),"Indeterminado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IFERROR(MATCH($A736&amp;"|"&amp;TEXT(_xlfn.MAXIFS(Cadastro!$E$5:$E$167,Cadastro!$A$5:$A$167,$A736,Cadastro!$E$5:$E$167,"&lt;="&amp;$F736),"yyyymmdd"),Cadastro!$I$5:$I$167,0),"")</f>
        <v>71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IFERROR(INDEX(Cadastro!$C$5:$C$167,$AB737),"NÃO INFORMADO")</f>
        <v>CAL</v>
      </c>
      <c r="D737" s="17" t="str">
        <f>IFERROR(INDEX(Cadastro!$D$5:$D$167,$AB737),"")</f>
        <v>6x1</v>
      </c>
      <c r="E737" s="17" t="str">
        <f>IFERROR(INDEX(Cadastro!$G$5:$G$167,$AB737),"")</f>
        <v>6x1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6.5</v>
      </c>
      <c r="M737" s="30">
        <f>IFERROR(INDEX(Parâmetros!$E$6:$E$11,MATCH($K737,Parâmetros!$A$6:$A$11,0)),"")</f>
        <v>8.8000000000000007</v>
      </c>
      <c r="N737" s="33">
        <f t="shared" si="67"/>
        <v>0.73863636363636354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Não</v>
      </c>
      <c r="S737" s="30">
        <f t="shared" si="70"/>
        <v>0.54000000000000092</v>
      </c>
      <c r="T737" s="32" t="str">
        <f>IF($Q737&lt;&gt;"Sim","",IF($N737&gt;Parâmetros!$E$15,"Sim","Não"))</f>
        <v>Não</v>
      </c>
      <c r="U737" s="17" t="str">
        <f t="shared" si="71"/>
        <v>Abaixo da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$167,$AB737),"")="",IF($L737&gt;0,1,0),IF(IFERROR(INDEX(Cadastro!$F$5:$F$167,$AB737),"")&lt;=IFERROR(INDEX(Parâmetros!$B$39:$B$48,MATCH($E737,Parâmetros!$A$39:$A$48,0)),99),IFERROR(INDEX(Cadastro!$F$5:$F$167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$167,$AB737),"")="",0,IF(IFERROR(INDEX(Cadastro!$F$5:$F$167,$AB737),"")&gt;IFERROR(INDEX(Parâmetros!$B$39:$B$48,MATCH($E737,Parâmetros!$A$39:$A$48,0)),99),IFERROR(INDEX(Cadastro!$F$5:$F$167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registro"),IF(AND($AB737&lt;&gt;$AB736,IFERROR(INDEX(Cadastro!$F$5:$F$167,$AB737),"")=""),"Indeterminado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IFERROR(MATCH($A737&amp;"|"&amp;TEXT(_xlfn.MAXIFS(Cadastro!$E$5:$E$167,Cadastro!$A$5:$A$167,$A737,Cadastro!$E$5:$E$167,"&lt;="&amp;$F737),"yyyymmdd"),Cadastro!$I$5:$I$167,0),"")</f>
        <v>71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IFERROR(INDEX(Cadastro!$C$5:$C$167,$AB738),"NÃO INFORMADO")</f>
        <v>CAL</v>
      </c>
      <c r="D738" s="17" t="str">
        <f>IFERROR(INDEX(Cadastro!$D$5:$D$167,$AB738),"")</f>
        <v>6x1</v>
      </c>
      <c r="E738" s="17" t="str">
        <f>IFERROR(INDEX(Cadastro!$G$5:$G$167,$AB738),"")</f>
        <v>6x1</v>
      </c>
      <c r="F738" s="29">
        <v>46308</v>
      </c>
      <c r="G738" s="32" t="str">
        <f t="shared" si="6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6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68"/>
        <v/>
      </c>
      <c r="R738" s="32" t="str">
        <f t="shared" si="69"/>
        <v/>
      </c>
      <c r="S738" s="30" t="str">
        <f t="shared" si="70"/>
        <v/>
      </c>
      <c r="T738" s="32" t="str">
        <f>IF($Q738&lt;&gt;"Sim","",IF($N738&gt;Parâmetros!$E$15,"Sim","Não"))</f>
        <v/>
      </c>
      <c r="U738" s="17" t="str">
        <f t="shared" si="7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$167,$AB738),"")="",IF($L738&gt;0,1,0),IF(IFERROR(INDEX(Cadastro!$F$5:$F$167,$AB738),"")&lt;=IFERROR(INDEX(Parâmetros!$B$39:$B$48,MATCH($E738,Parâmetros!$A$39:$A$48,0)),99),IFERROR(INDEX(Cadastro!$F$5:$F$167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$167,$AB738),"")="",0,IF(IFERROR(INDEX(Cadastro!$F$5:$F$167,$AB738),"")&gt;IFERROR(INDEX(Parâmetros!$B$39:$B$48,MATCH($E738,Parâmetros!$A$39:$A$48,0)),99),IFERROR(INDEX(Cadastro!$F$5:$F$167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registro"),IF(AND($AB738&lt;&gt;$AB737,IFERROR(INDEX(Cadastro!$F$5:$F$167,$AB738),"")=""),"Indeterminado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IFERROR(MATCH($A738&amp;"|"&amp;TEXT(_xlfn.MAXIFS(Cadastro!$E$5:$E$167,Cadastro!$A$5:$A$167,$A738,Cadastro!$E$5:$E$167,"&lt;="&amp;$F738),"yyyymmdd"),Cadastro!$I$5:$I$167,0),"")</f>
        <v>71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IFERROR(INDEX(Cadastro!$C$5:$C$167,$AB739),"NÃO INFORMADO")</f>
        <v>CAL</v>
      </c>
      <c r="D739" s="17" t="str">
        <f>IFERROR(INDEX(Cadastro!$D$5:$D$167,$AB739),"")</f>
        <v>6x1</v>
      </c>
      <c r="E739" s="17" t="str">
        <f>IFERROR(INDEX(Cadastro!$G$5:$G$167,$AB739),"")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$167,$AB739),"")="",IF($L739&gt;0,1,0),IF(IFERROR(INDEX(Cadastro!$F$5:$F$167,$AB739),"")&lt;=IFERROR(INDEX(Parâmetros!$B$39:$B$48,MATCH($E739,Parâmetros!$A$39:$A$48,0)),99),IFERROR(INDEX(Cadastro!$F$5:$F$167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$167,$AB739),"")="",0,IF(IFERROR(INDEX(Cadastro!$F$5:$F$167,$AB739),"")&gt;IFERROR(INDEX(Parâmetros!$B$39:$B$48,MATCH($E739,Parâmetros!$A$39:$A$48,0)),99),IFERROR(INDEX(Cadastro!$F$5:$F$167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registro"),IF(AND($AB739&lt;&gt;$AB738,IFERROR(INDEX(Cadastro!$F$5:$F$167,$AB739),"")=""),"Indeterminado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IFERROR(MATCH($A739&amp;"|"&amp;TEXT(_xlfn.MAXIFS(Cadastro!$E$5:$E$167,Cadastro!$A$5:$A$167,$A739,Cadastro!$E$5:$E$167,"&lt;="&amp;$F739),"yyyymmdd"),Cadastro!$I$5:$I$167,0),"")</f>
        <v>71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IFERROR(INDEX(Cadastro!$C$5:$C$167,$AB740),"NÃO INFORMADO")</f>
        <v>CAL</v>
      </c>
      <c r="D740" s="17" t="str">
        <f>IFERROR(INDEX(Cadastro!$D$5:$D$167,$AB740),"")</f>
        <v>6x1</v>
      </c>
      <c r="E740" s="17" t="str">
        <f>IFERROR(INDEX(Cadastro!$G$5:$G$167,$AB740),"")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$167,$AB740),"")="",IF($L740&gt;0,1,0),IF(IFERROR(INDEX(Cadastro!$F$5:$F$167,$AB740),"")&lt;=IFERROR(INDEX(Parâmetros!$B$39:$B$48,MATCH($E740,Parâmetros!$A$39:$A$48,0)),99),IFERROR(INDEX(Cadastro!$F$5:$F$167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$167,$AB740),"")="",0,IF(IFERROR(INDEX(Cadastro!$F$5:$F$167,$AB740),"")&gt;IFERROR(INDEX(Parâmetros!$B$39:$B$48,MATCH($E740,Parâmetros!$A$39:$A$48,0)),99),IFERROR(INDEX(Cadastro!$F$5:$F$167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registro"),IF(AND($AB740&lt;&gt;$AB739,IFERROR(INDEX(Cadastro!$F$5:$F$167,$AB740),"")=""),"Indeterminado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IFERROR(MATCH($A740&amp;"|"&amp;TEXT(_xlfn.MAXIFS(Cadastro!$E$5:$E$167,Cadastro!$A$5:$A$167,$A740,Cadastro!$E$5:$E$167,"&lt;="&amp;$F740),"yyyymmdd"),Cadastro!$I$5:$I$167,0),"")</f>
        <v>71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IFERROR(INDEX(Cadastro!$C$5:$C$167,$AB741),"NÃO INFORMADO")</f>
        <v>CAL</v>
      </c>
      <c r="D741" s="17" t="str">
        <f>IFERROR(INDEX(Cadastro!$D$5:$D$167,$AB741),"")</f>
        <v>6x1</v>
      </c>
      <c r="E741" s="17" t="str">
        <f>IFERROR(INDEX(Cadastro!$G$5:$G$167,$AB741),"")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$167,$AB741),"")="",IF($L741&gt;0,1,0),IF(IFERROR(INDEX(Cadastro!$F$5:$F$167,$AB741),"")&lt;=IFERROR(INDEX(Parâmetros!$B$39:$B$48,MATCH($E741,Parâmetros!$A$39:$A$48,0)),99),IFERROR(INDEX(Cadastro!$F$5:$F$167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$167,$AB741),"")="",0,IF(IFERROR(INDEX(Cadastro!$F$5:$F$167,$AB741),"")&gt;IFERROR(INDEX(Parâmetros!$B$39:$B$48,MATCH($E741,Parâmetros!$A$39:$A$48,0)),99),IFERROR(INDEX(Cadastro!$F$5:$F$167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registro"),IF(AND($AB741&lt;&gt;$AB740,IFERROR(INDEX(Cadastro!$F$5:$F$167,$AB741),"")=""),"Indeterminado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IFERROR(MATCH($A741&amp;"|"&amp;TEXT(_xlfn.MAXIFS(Cadastro!$E$5:$E$167,Cadastro!$A$5:$A$167,$A741,Cadastro!$E$5:$E$167,"&lt;="&amp;$F741),"yyyymmdd"),Cadastro!$I$5:$I$167,0),"")</f>
        <v>71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IFERROR(INDEX(Cadastro!$C$5:$C$167,$AB742),"NÃO INFORMADO")</f>
        <v>CAL</v>
      </c>
      <c r="D742" s="17" t="str">
        <f>IFERROR(INDEX(Cadastro!$D$5:$D$167,$AB742),"")</f>
        <v>6x1</v>
      </c>
      <c r="E742" s="17" t="str">
        <f>IFERROR(INDEX(Cadastro!$G$5:$G$167,$AB742),"")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$167,$AB742),"")="",IF($L742&gt;0,1,0),IF(IFERROR(INDEX(Cadastro!$F$5:$F$167,$AB742),"")&lt;=IFERROR(INDEX(Parâmetros!$B$39:$B$48,MATCH($E742,Parâmetros!$A$39:$A$48,0)),99),IFERROR(INDEX(Cadastro!$F$5:$F$167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$167,$AB742),"")="",0,IF(IFERROR(INDEX(Cadastro!$F$5:$F$167,$AB742),"")&gt;IFERROR(INDEX(Parâmetros!$B$39:$B$48,MATCH($E742,Parâmetros!$A$39:$A$48,0)),99),IFERROR(INDEX(Cadastro!$F$5:$F$167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registro"),IF(AND($AB742&lt;&gt;$AB741,IFERROR(INDEX(Cadastro!$F$5:$F$167,$AB742),"")=""),"Indeterminado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IFERROR(MATCH($A742&amp;"|"&amp;TEXT(_xlfn.MAXIFS(Cadastro!$E$5:$E$167,Cadastro!$A$5:$A$167,$A742,Cadastro!$E$5:$E$167,"&lt;="&amp;$F742),"yyyymmdd"),Cadastro!$I$5:$I$167,0),"")</f>
        <v>71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IFERROR(INDEX(Cadastro!$C$5:$C$167,$AB743),"NÃO INFORMADO")</f>
        <v>CAL</v>
      </c>
      <c r="D743" s="17" t="str">
        <f>IFERROR(INDEX(Cadastro!$D$5:$D$167,$AB743),"")</f>
        <v>6x1</v>
      </c>
      <c r="E743" s="17" t="str">
        <f>IFERROR(INDEX(Cadastro!$G$5:$G$167,$AB743),"")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$167,$AB743),"")="",IF($L743&gt;0,1,0),IF(IFERROR(INDEX(Cadastro!$F$5:$F$167,$AB743),"")&lt;=IFERROR(INDEX(Parâmetros!$B$39:$B$48,MATCH($E743,Parâmetros!$A$39:$A$48,0)),99),IFERROR(INDEX(Cadastro!$F$5:$F$167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$167,$AB743),"")="",0,IF(IFERROR(INDEX(Cadastro!$F$5:$F$167,$AB743),"")&gt;IFERROR(INDEX(Parâmetros!$B$39:$B$48,MATCH($E743,Parâmetros!$A$39:$A$48,0)),99),IFERROR(INDEX(Cadastro!$F$5:$F$167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registro"),IF(AND($AB743&lt;&gt;$AB742,IFERROR(INDEX(Cadastro!$F$5:$F$167,$AB743),"")=""),"Indeterminado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IFERROR(MATCH($A743&amp;"|"&amp;TEXT(_xlfn.MAXIFS(Cadastro!$E$5:$E$167,Cadastro!$A$5:$A$167,$A743,Cadastro!$E$5:$E$167,"&lt;="&amp;$F743),"yyyymmdd"),Cadastro!$I$5:$I$167,0),"")</f>
        <v>71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IFERROR(INDEX(Cadastro!$C$5:$C$167,$AB744),"NÃO INFORMADO")</f>
        <v>CAL</v>
      </c>
      <c r="D744" s="17" t="str">
        <f>IFERROR(INDEX(Cadastro!$D$5:$D$167,$AB744),"")</f>
        <v>6x1</v>
      </c>
      <c r="E744" s="17" t="str">
        <f>IFERROR(INDEX(Cadastro!$G$5:$G$167,$AB744),"")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$167,$AB744),"")="",IF($L744&gt;0,1,0),IF(IFERROR(INDEX(Cadastro!$F$5:$F$167,$AB744),"")&lt;=IFERROR(INDEX(Parâmetros!$B$39:$B$48,MATCH($E744,Parâmetros!$A$39:$A$48,0)),99),IFERROR(INDEX(Cadastro!$F$5:$F$167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$167,$AB744),"")="",0,IF(IFERROR(INDEX(Cadastro!$F$5:$F$167,$AB744),"")&gt;IFERROR(INDEX(Parâmetros!$B$39:$B$48,MATCH($E744,Parâmetros!$A$39:$A$48,0)),99),IFERROR(INDEX(Cadastro!$F$5:$F$167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registro"),IF(AND($AB744&lt;&gt;$AB743,IFERROR(INDEX(Cadastro!$F$5:$F$167,$AB744),"")=""),"Indeterminado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IFERROR(MATCH($A744&amp;"|"&amp;TEXT(_xlfn.MAXIFS(Cadastro!$E$5:$E$167,Cadastro!$A$5:$A$167,$A744,Cadastro!$E$5:$E$167,"&lt;="&amp;$F744),"yyyymmdd"),Cadastro!$I$5:$I$167,0),"")</f>
        <v>71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IFERROR(INDEX(Cadastro!$C$5:$C$167,$AB745),"NÃO INFORMADO")</f>
        <v>CAL</v>
      </c>
      <c r="D745" s="17" t="str">
        <f>IFERROR(INDEX(Cadastro!$D$5:$D$167,$AB745),"")</f>
        <v>6x1</v>
      </c>
      <c r="E745" s="17" t="str">
        <f>IFERROR(INDEX(Cadastro!$G$5:$G$167,$AB745),"")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$167,$AB745),"")="",IF($L745&gt;0,1,0),IF(IFERROR(INDEX(Cadastro!$F$5:$F$167,$AB745),"")&lt;=IFERROR(INDEX(Parâmetros!$B$39:$B$48,MATCH($E745,Parâmetros!$A$39:$A$48,0)),99),IFERROR(INDEX(Cadastro!$F$5:$F$167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$167,$AB745),"")="",0,IF(IFERROR(INDEX(Cadastro!$F$5:$F$167,$AB745),"")&gt;IFERROR(INDEX(Parâmetros!$B$39:$B$48,MATCH($E745,Parâmetros!$A$39:$A$48,0)),99),IFERROR(INDEX(Cadastro!$F$5:$F$167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registro"),IF(AND($AB745&lt;&gt;$AB744,IFERROR(INDEX(Cadastro!$F$5:$F$167,$AB745),"")=""),"Indeterminado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IFERROR(MATCH($A745&amp;"|"&amp;TEXT(_xlfn.MAXIFS(Cadastro!$E$5:$E$167,Cadastro!$A$5:$A$167,$A745,Cadastro!$E$5:$E$167,"&lt;="&amp;$F745),"yyyymmdd"),Cadastro!$I$5:$I$167,0),"")</f>
        <v>71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IFERROR(INDEX(Cadastro!$C$5:$C$167,$AB746),"NÃO INFORMADO")</f>
        <v>CAL</v>
      </c>
      <c r="D746" s="17" t="str">
        <f>IFERROR(INDEX(Cadastro!$D$5:$D$167,$AB746),"")</f>
        <v>6x1</v>
      </c>
      <c r="E746" s="17" t="str">
        <f>IFERROR(INDEX(Cadastro!$G$5:$G$167,$AB746),"")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$167,$AB746),"")="",IF($L746&gt;0,1,0),IF(IFERROR(INDEX(Cadastro!$F$5:$F$167,$AB746),"")&lt;=IFERROR(INDEX(Parâmetros!$B$39:$B$48,MATCH($E746,Parâmetros!$A$39:$A$48,0)),99),IFERROR(INDEX(Cadastro!$F$5:$F$167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$167,$AB746),"")="",0,IF(IFERROR(INDEX(Cadastro!$F$5:$F$167,$AB746),"")&gt;IFERROR(INDEX(Parâmetros!$B$39:$B$48,MATCH($E746,Parâmetros!$A$39:$A$48,0)),99),IFERROR(INDEX(Cadastro!$F$5:$F$167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registro"),IF(AND($AB746&lt;&gt;$AB745,IFERROR(INDEX(Cadastro!$F$5:$F$167,$AB746),"")=""),"Indeterminado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IFERROR(MATCH($A746&amp;"|"&amp;TEXT(_xlfn.MAXIFS(Cadastro!$E$5:$E$167,Cadastro!$A$5:$A$167,$A746,Cadastro!$E$5:$E$167,"&lt;="&amp;$F746),"yyyymmdd"),Cadastro!$I$5:$I$167,0),"")</f>
        <v>71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IFERROR(INDEX(Cadastro!$C$5:$C$167,$AB747),"NÃO INFORMADO")</f>
        <v>CAL</v>
      </c>
      <c r="D747" s="17" t="str">
        <f>IFERROR(INDEX(Cadastro!$D$5:$D$167,$AB747),"")</f>
        <v>6x1</v>
      </c>
      <c r="E747" s="17" t="str">
        <f>IFERROR(INDEX(Cadastro!$G$5:$G$167,$AB747),"")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$167,$AB747),"")="",IF($L747&gt;0,1,0),IF(IFERROR(INDEX(Cadastro!$F$5:$F$167,$AB747),"")&lt;=IFERROR(INDEX(Parâmetros!$B$39:$B$48,MATCH($E747,Parâmetros!$A$39:$A$48,0)),99),IFERROR(INDEX(Cadastro!$F$5:$F$167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$167,$AB747),"")="",0,IF(IFERROR(INDEX(Cadastro!$F$5:$F$167,$AB747),"")&gt;IFERROR(INDEX(Parâmetros!$B$39:$B$48,MATCH($E747,Parâmetros!$A$39:$A$48,0)),99),IFERROR(INDEX(Cadastro!$F$5:$F$167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registro"),IF(AND($AB747&lt;&gt;$AB746,IFERROR(INDEX(Cadastro!$F$5:$F$167,$AB747),"")=""),"Indeterminado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IFERROR(MATCH($A747&amp;"|"&amp;TEXT(_xlfn.MAXIFS(Cadastro!$E$5:$E$167,Cadastro!$A$5:$A$167,$A747,Cadastro!$E$5:$E$167,"&lt;="&amp;$F747),"yyyymmdd"),Cadastro!$I$5:$I$167,0),"")</f>
        <v>71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IFERROR(INDEX(Cadastro!$C$5:$C$167,$AB748),"NÃO INFORMADO")</f>
        <v>CAL</v>
      </c>
      <c r="D748" s="17" t="str">
        <f>IFERROR(INDEX(Cadastro!$D$5:$D$167,$AB748),"")</f>
        <v>6x1</v>
      </c>
      <c r="E748" s="17" t="str">
        <f>IFERROR(INDEX(Cadastro!$G$5:$G$167,$AB748),"")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$167,$AB748),"")="",IF($L748&gt;0,1,0),IF(IFERROR(INDEX(Cadastro!$F$5:$F$167,$AB748),"")&lt;=IFERROR(INDEX(Parâmetros!$B$39:$B$48,MATCH($E748,Parâmetros!$A$39:$A$48,0)),99),IFERROR(INDEX(Cadastro!$F$5:$F$167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$167,$AB748),"")="",0,IF(IFERROR(INDEX(Cadastro!$F$5:$F$167,$AB748),"")&gt;IFERROR(INDEX(Parâmetros!$B$39:$B$48,MATCH($E748,Parâmetros!$A$39:$A$48,0)),99),IFERROR(INDEX(Cadastro!$F$5:$F$167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registro"),IF(AND($AB748&lt;&gt;$AB747,IFERROR(INDEX(Cadastro!$F$5:$F$167,$AB748),"")=""),"Indeterminado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IFERROR(MATCH($A748&amp;"|"&amp;TEXT(_xlfn.MAXIFS(Cadastro!$E$5:$E$167,Cadastro!$A$5:$A$167,$A748,Cadastro!$E$5:$E$167,"&lt;="&amp;$F748),"yyyymmdd"),Cadastro!$I$5:$I$167,0),"")</f>
        <v>71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IFERROR(INDEX(Cadastro!$C$5:$C$167,$AB749),"NÃO INFORMADO")</f>
        <v>CAL</v>
      </c>
      <c r="D749" s="17" t="str">
        <f>IFERROR(INDEX(Cadastro!$D$5:$D$167,$AB749),"")</f>
        <v>6x1</v>
      </c>
      <c r="E749" s="17" t="str">
        <f>IFERROR(INDEX(Cadastro!$G$5:$G$167,$AB749),"")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$167,$AB749),"")="",IF($L749&gt;0,1,0),IF(IFERROR(INDEX(Cadastro!$F$5:$F$167,$AB749),"")&lt;=IFERROR(INDEX(Parâmetros!$B$39:$B$48,MATCH($E749,Parâmetros!$A$39:$A$48,0)),99),IFERROR(INDEX(Cadastro!$F$5:$F$167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$167,$AB749),"")="",0,IF(IFERROR(INDEX(Cadastro!$F$5:$F$167,$AB749),"")&gt;IFERROR(INDEX(Parâmetros!$B$39:$B$48,MATCH($E749,Parâmetros!$A$39:$A$48,0)),99),IFERROR(INDEX(Cadastro!$F$5:$F$167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registro"),IF(AND($AB749&lt;&gt;$AB748,IFERROR(INDEX(Cadastro!$F$5:$F$167,$AB749),"")=""),"Indeterminado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IFERROR(MATCH($A749&amp;"|"&amp;TEXT(_xlfn.MAXIFS(Cadastro!$E$5:$E$167,Cadastro!$A$5:$A$167,$A749,Cadastro!$E$5:$E$167,"&lt;="&amp;$F749),"yyyymmdd"),Cadastro!$I$5:$I$167,0),"")</f>
        <v>71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IFERROR(INDEX(Cadastro!$C$5:$C$167,$AB750),"NÃO INFORMADO")</f>
        <v>CAL</v>
      </c>
      <c r="D750" s="17" t="str">
        <f>IFERROR(INDEX(Cadastro!$D$5:$D$167,$AB750),"")</f>
        <v>6x1</v>
      </c>
      <c r="E750" s="17" t="str">
        <f>IFERROR(INDEX(Cadastro!$G$5:$G$167,$AB750),"")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$167,$AB750),"")="",IF($L750&gt;0,1,0),IF(IFERROR(INDEX(Cadastro!$F$5:$F$167,$AB750),"")&lt;=IFERROR(INDEX(Parâmetros!$B$39:$B$48,MATCH($E750,Parâmetros!$A$39:$A$48,0)),99),IFERROR(INDEX(Cadastro!$F$5:$F$167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$167,$AB750),"")="",0,IF(IFERROR(INDEX(Cadastro!$F$5:$F$167,$AB750),"")&gt;IFERROR(INDEX(Parâmetros!$B$39:$B$48,MATCH($E750,Parâmetros!$A$39:$A$48,0)),99),IFERROR(INDEX(Cadastro!$F$5:$F$167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registro"),IF(AND($AB750&lt;&gt;$AB749,IFERROR(INDEX(Cadastro!$F$5:$F$167,$AB750),"")=""),"Indeterminado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IFERROR(MATCH($A750&amp;"|"&amp;TEXT(_xlfn.MAXIFS(Cadastro!$E$5:$E$167,Cadastro!$A$5:$A$167,$A750,Cadastro!$E$5:$E$167,"&lt;="&amp;$F750),"yyyymmdd"),Cadastro!$I$5:$I$167,0),"")</f>
        <v>71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IFERROR(INDEX(Cadastro!$C$5:$C$167,$AB751),"NÃO INFORMADO")</f>
        <v>CAL</v>
      </c>
      <c r="D751" s="17" t="str">
        <f>IFERROR(INDEX(Cadastro!$D$5:$D$167,$AB751),"")</f>
        <v>6x1</v>
      </c>
      <c r="E751" s="17" t="str">
        <f>IFERROR(INDEX(Cadastro!$G$5:$G$167,$AB751),"")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$167,$AB751),"")="",IF($L751&gt;0,1,0),IF(IFERROR(INDEX(Cadastro!$F$5:$F$167,$AB751),"")&lt;=IFERROR(INDEX(Parâmetros!$B$39:$B$48,MATCH($E751,Parâmetros!$A$39:$A$48,0)),99),IFERROR(INDEX(Cadastro!$F$5:$F$167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$167,$AB751),"")="",0,IF(IFERROR(INDEX(Cadastro!$F$5:$F$167,$AB751),"")&gt;IFERROR(INDEX(Parâmetros!$B$39:$B$48,MATCH($E751,Parâmetros!$A$39:$A$48,0)),99),IFERROR(INDEX(Cadastro!$F$5:$F$167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registro"),IF(AND($AB751&lt;&gt;$AB750,IFERROR(INDEX(Cadastro!$F$5:$F$167,$AB751),"")=""),"Indeterminado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IFERROR(MATCH($A751&amp;"|"&amp;TEXT(_xlfn.MAXIFS(Cadastro!$E$5:$E$167,Cadastro!$A$5:$A$167,$A751,Cadastro!$E$5:$E$167,"&lt;="&amp;$F751),"yyyymmdd"),Cadastro!$I$5:$I$167,0),"")</f>
        <v>71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IFERROR(INDEX(Cadastro!$C$5:$C$167,$AB752),"NÃO INFORMADO")</f>
        <v>CAL</v>
      </c>
      <c r="D752" s="17" t="str">
        <f>IFERROR(INDEX(Cadastro!$D$5:$D$167,$AB752),"")</f>
        <v>6x1</v>
      </c>
      <c r="E752" s="17" t="str">
        <f>IFERROR(INDEX(Cadastro!$G$5:$G$167,$AB752),"")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$167,$AB752),"")="",IF($L752&gt;0,1,0),IF(IFERROR(INDEX(Cadastro!$F$5:$F$167,$AB752),"")&lt;=IFERROR(INDEX(Parâmetros!$B$39:$B$48,MATCH($E752,Parâmetros!$A$39:$A$48,0)),99),IFERROR(INDEX(Cadastro!$F$5:$F$167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$167,$AB752),"")="",0,IF(IFERROR(INDEX(Cadastro!$F$5:$F$167,$AB752),"")&gt;IFERROR(INDEX(Parâmetros!$B$39:$B$48,MATCH($E752,Parâmetros!$A$39:$A$48,0)),99),IFERROR(INDEX(Cadastro!$F$5:$F$167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registro"),IF(AND($AB752&lt;&gt;$AB751,IFERROR(INDEX(Cadastro!$F$5:$F$167,$AB752),"")=""),"Indeterminado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IFERROR(MATCH($A752&amp;"|"&amp;TEXT(_xlfn.MAXIFS(Cadastro!$E$5:$E$167,Cadastro!$A$5:$A$167,$A752,Cadastro!$E$5:$E$167,"&lt;="&amp;$F752),"yyyymmdd"),Cadastro!$I$5:$I$167,0),"")</f>
        <v>71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IFERROR(INDEX(Cadastro!$C$5:$C$167,$AB753),"NÃO INFORMADO")</f>
        <v>CAL</v>
      </c>
      <c r="D753" s="17" t="str">
        <f>IFERROR(INDEX(Cadastro!$D$5:$D$167,$AB753),"")</f>
        <v>6x1</v>
      </c>
      <c r="E753" s="17" t="str">
        <f>IFERROR(INDEX(Cadastro!$G$5:$G$167,$AB753),"")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$167,$AB753),"")="",IF($L753&gt;0,1,0),IF(IFERROR(INDEX(Cadastro!$F$5:$F$167,$AB753),"")&lt;=IFERROR(INDEX(Parâmetros!$B$39:$B$48,MATCH($E753,Parâmetros!$A$39:$A$48,0)),99),IFERROR(INDEX(Cadastro!$F$5:$F$167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$167,$AB753),"")="",0,IF(IFERROR(INDEX(Cadastro!$F$5:$F$167,$AB753),"")&gt;IFERROR(INDEX(Parâmetros!$B$39:$B$48,MATCH($E753,Parâmetros!$A$39:$A$48,0)),99),IFERROR(INDEX(Cadastro!$F$5:$F$167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registro"),IF(AND($AB753&lt;&gt;$AB752,IFERROR(INDEX(Cadastro!$F$5:$F$167,$AB753),"")=""),"Indeterminado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IFERROR(MATCH($A753&amp;"|"&amp;TEXT(_xlfn.MAXIFS(Cadastro!$E$5:$E$167,Cadastro!$A$5:$A$167,$A753,Cadastro!$E$5:$E$167,"&lt;="&amp;$F753),"yyyymmdd"),Cadastro!$I$5:$I$167,0),"")</f>
        <v>71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IFERROR(INDEX(Cadastro!$C$5:$C$167,$AB754),"NÃO INFORMADO")</f>
        <v>CAL</v>
      </c>
      <c r="D754" s="17" t="str">
        <f>IFERROR(INDEX(Cadastro!$D$5:$D$167,$AB754),"")</f>
        <v>6x1</v>
      </c>
      <c r="E754" s="17" t="str">
        <f>IFERROR(INDEX(Cadastro!$G$5:$G$167,$AB754),"")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$167,$AB754),"")="",IF($L754&gt;0,1,0),IF(IFERROR(INDEX(Cadastro!$F$5:$F$167,$AB754),"")&lt;=IFERROR(INDEX(Parâmetros!$B$39:$B$48,MATCH($E754,Parâmetros!$A$39:$A$48,0)),99),IFERROR(INDEX(Cadastro!$F$5:$F$167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$167,$AB754),"")="",0,IF(IFERROR(INDEX(Cadastro!$F$5:$F$167,$AB754),"")&gt;IFERROR(INDEX(Parâmetros!$B$39:$B$48,MATCH($E754,Parâmetros!$A$39:$A$48,0)),99),IFERROR(INDEX(Cadastro!$F$5:$F$167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registro"),IF(AND($AB754&lt;&gt;$AB753,IFERROR(INDEX(Cadastro!$F$5:$F$167,$AB754),"")=""),"Indeterminado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IFERROR(MATCH($A754&amp;"|"&amp;TEXT(_xlfn.MAXIFS(Cadastro!$E$5:$E$167,Cadastro!$A$5:$A$167,$A754,Cadastro!$E$5:$E$167,"&lt;="&amp;$F754),"yyyymmdd"),Cadastro!$I$5:$I$167,0),"")</f>
        <v>71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IFERROR(INDEX(Cadastro!$C$5:$C$167,$AB755),"NÃO INFORMADO")</f>
        <v>CAL</v>
      </c>
      <c r="D755" s="17" t="str">
        <f>IFERROR(INDEX(Cadastro!$D$5:$D$167,$AB755),"")</f>
        <v>6x1</v>
      </c>
      <c r="E755" s="17" t="str">
        <f>IFERROR(INDEX(Cadastro!$G$5:$G$167,$AB755),"")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$167,$AB755),"")="",IF($L755&gt;0,1,0),IF(IFERROR(INDEX(Cadastro!$F$5:$F$167,$AB755),"")&lt;=IFERROR(INDEX(Parâmetros!$B$39:$B$48,MATCH($E755,Parâmetros!$A$39:$A$48,0)),99),IFERROR(INDEX(Cadastro!$F$5:$F$167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$167,$AB755),"")="",0,IF(IFERROR(INDEX(Cadastro!$F$5:$F$167,$AB755),"")&gt;IFERROR(INDEX(Parâmetros!$B$39:$B$48,MATCH($E755,Parâmetros!$A$39:$A$48,0)),99),IFERROR(INDEX(Cadastro!$F$5:$F$167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registro"),IF(AND($AB755&lt;&gt;$AB754,IFERROR(INDEX(Cadastro!$F$5:$F$167,$AB755),"")=""),"Indeterminado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IFERROR(MATCH($A755&amp;"|"&amp;TEXT(_xlfn.MAXIFS(Cadastro!$E$5:$E$167,Cadastro!$A$5:$A$167,$A755,Cadastro!$E$5:$E$167,"&lt;="&amp;$F755),"yyyymmdd"),Cadastro!$I$5:$I$167,0),"")</f>
        <v>71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IFERROR(INDEX(Cadastro!$C$5:$C$167,$AB756),"NÃO INFORMADO")</f>
        <v>CAL</v>
      </c>
      <c r="D756" s="17" t="str">
        <f>IFERROR(INDEX(Cadastro!$D$5:$D$167,$AB756),"")</f>
        <v>6x1</v>
      </c>
      <c r="E756" s="17" t="str">
        <f>IFERROR(INDEX(Cadastro!$G$5:$G$167,$AB756),"")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$167,$AB756),"")="",IF($L756&gt;0,1,0),IF(IFERROR(INDEX(Cadastro!$F$5:$F$167,$AB756),"")&lt;=IFERROR(INDEX(Parâmetros!$B$39:$B$48,MATCH($E756,Parâmetros!$A$39:$A$48,0)),99),IFERROR(INDEX(Cadastro!$F$5:$F$167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$167,$AB756),"")="",0,IF(IFERROR(INDEX(Cadastro!$F$5:$F$167,$AB756),"")&gt;IFERROR(INDEX(Parâmetros!$B$39:$B$48,MATCH($E756,Parâmetros!$A$39:$A$48,0)),99),IFERROR(INDEX(Cadastro!$F$5:$F$167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registro"),IF(AND($AB756&lt;&gt;$AB755,IFERROR(INDEX(Cadastro!$F$5:$F$167,$AB756),"")=""),"Indeterminado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IFERROR(MATCH($A756&amp;"|"&amp;TEXT(_xlfn.MAXIFS(Cadastro!$E$5:$E$167,Cadastro!$A$5:$A$167,$A756,Cadastro!$E$5:$E$167,"&lt;="&amp;$F756),"yyyymmdd"),Cadastro!$I$5:$I$167,0),"")</f>
        <v>71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IFERROR(INDEX(Cadastro!$C$5:$C$167,$AB757),"NÃO INFORMADO")</f>
        <v>CAL</v>
      </c>
      <c r="D757" s="17" t="str">
        <f>IFERROR(INDEX(Cadastro!$D$5:$D$167,$AB757),"")</f>
        <v>6x1</v>
      </c>
      <c r="E757" s="17" t="str">
        <f>IFERROR(INDEX(Cadastro!$G$5:$G$167,$AB757),"")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$167,$AB757),"")="",IF($L757&gt;0,1,0),IF(IFERROR(INDEX(Cadastro!$F$5:$F$167,$AB757),"")&lt;=IFERROR(INDEX(Parâmetros!$B$39:$B$48,MATCH($E757,Parâmetros!$A$39:$A$48,0)),99),IFERROR(INDEX(Cadastro!$F$5:$F$167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$167,$AB757),"")="",0,IF(IFERROR(INDEX(Cadastro!$F$5:$F$167,$AB757),"")&gt;IFERROR(INDEX(Parâmetros!$B$39:$B$48,MATCH($E757,Parâmetros!$A$39:$A$48,0)),99),IFERROR(INDEX(Cadastro!$F$5:$F$167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registro"),IF(AND($AB757&lt;&gt;$AB756,IFERROR(INDEX(Cadastro!$F$5:$F$167,$AB757),"")=""),"Indeterminado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IFERROR(MATCH($A757&amp;"|"&amp;TEXT(_xlfn.MAXIFS(Cadastro!$E$5:$E$167,Cadastro!$A$5:$A$167,$A757,Cadastro!$E$5:$E$167,"&lt;="&amp;$F757),"yyyymmdd"),Cadastro!$I$5:$I$167,0),"")</f>
        <v>71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IFERROR(INDEX(Cadastro!$C$5:$C$167,$AB758),"NÃO INFORMADO")</f>
        <v>MEC</v>
      </c>
      <c r="D758" s="17" t="str">
        <f>IFERROR(INDEX(Cadastro!$D$5:$D$167,$AB758),"")</f>
        <v>A</v>
      </c>
      <c r="E758" s="17" t="str">
        <f>IFERROR(INDEX(Cadastro!$G$5:$G$167,$AB758),"")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$167,$AB758),"")="",IF($L758&gt;0,1,0),IF(IFERROR(INDEX(Cadastro!$F$5:$F$167,$AB758),"")&lt;=IFERROR(INDEX(Parâmetros!$B$39:$B$48,MATCH($E758,Parâmetros!$A$39:$A$48,0)),99),IFERROR(INDEX(Cadastro!$F$5:$F$167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$167,$AB758),"")="",0,IF(IFERROR(INDEX(Cadastro!$F$5:$F$167,$AB758),"")&gt;IFERROR(INDEX(Parâmetros!$B$39:$B$48,MATCH($E758,Parâmetros!$A$39:$A$48,0)),99),IFERROR(INDEX(Cadastro!$F$5:$F$167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registro"),IF(AND($AB758&lt;&gt;$AB757,IFERROR(INDEX(Cadastro!$F$5:$F$167,$AB758),"")=""),"Indeterminado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IFERROR(MATCH($A758&amp;"|"&amp;TEXT(_xlfn.MAXIFS(Cadastro!$E$5:$E$167,Cadastro!$A$5:$A$167,$A758,Cadastro!$E$5:$E$167,"&lt;="&amp;$F758),"yyyymmdd"),Cadastro!$I$5:$I$167,0),"")</f>
        <v>72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IFERROR(INDEX(Cadastro!$C$5:$C$167,$AB759),"NÃO INFORMADO")</f>
        <v>MEC</v>
      </c>
      <c r="D759" s="17" t="str">
        <f>IFERROR(INDEX(Cadastro!$D$5:$D$167,$AB759),"")</f>
        <v>A</v>
      </c>
      <c r="E759" s="17" t="str">
        <f>IFERROR(INDEX(Cadastro!$G$5:$G$167,$AB759),"")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$167,$AB759),"")="",IF($L759&gt;0,1,0),IF(IFERROR(INDEX(Cadastro!$F$5:$F$167,$AB759),"")&lt;=IFERROR(INDEX(Parâmetros!$B$39:$B$48,MATCH($E759,Parâmetros!$A$39:$A$48,0)),99),IFERROR(INDEX(Cadastro!$F$5:$F$167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$167,$AB759),"")="",0,IF(IFERROR(INDEX(Cadastro!$F$5:$F$167,$AB759),"")&gt;IFERROR(INDEX(Parâmetros!$B$39:$B$48,MATCH($E759,Parâmetros!$A$39:$A$48,0)),99),IFERROR(INDEX(Cadastro!$F$5:$F$167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registro"),IF(AND($AB759&lt;&gt;$AB758,IFERROR(INDEX(Cadastro!$F$5:$F$167,$AB759),"")=""),"Indeterminado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IFERROR(MATCH($A759&amp;"|"&amp;TEXT(_xlfn.MAXIFS(Cadastro!$E$5:$E$167,Cadastro!$A$5:$A$167,$A759,Cadastro!$E$5:$E$167,"&lt;="&amp;$F759),"yyyymmdd"),Cadastro!$I$5:$I$167,0),"")</f>
        <v>72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IFERROR(INDEX(Cadastro!$C$5:$C$167,$AB760),"NÃO INFORMADO")</f>
        <v>MEC</v>
      </c>
      <c r="D760" s="17" t="str">
        <f>IFERROR(INDEX(Cadastro!$D$5:$D$167,$AB760),"")</f>
        <v>A</v>
      </c>
      <c r="E760" s="17" t="str">
        <f>IFERROR(INDEX(Cadastro!$G$5:$G$167,$AB760),"")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$167,$AB760),"")="",IF($L760&gt;0,1,0),IF(IFERROR(INDEX(Cadastro!$F$5:$F$167,$AB760),"")&lt;=IFERROR(INDEX(Parâmetros!$B$39:$B$48,MATCH($E760,Parâmetros!$A$39:$A$48,0)),99),IFERROR(INDEX(Cadastro!$F$5:$F$167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$167,$AB760),"")="",0,IF(IFERROR(INDEX(Cadastro!$F$5:$F$167,$AB760),"")&gt;IFERROR(INDEX(Parâmetros!$B$39:$B$48,MATCH($E760,Parâmetros!$A$39:$A$48,0)),99),IFERROR(INDEX(Cadastro!$F$5:$F$167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registro"),IF(AND($AB760&lt;&gt;$AB759,IFERROR(INDEX(Cadastro!$F$5:$F$167,$AB760),"")=""),"Indeterminado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IFERROR(MATCH($A760&amp;"|"&amp;TEXT(_xlfn.MAXIFS(Cadastro!$E$5:$E$167,Cadastro!$A$5:$A$167,$A760,Cadastro!$E$5:$E$167,"&lt;="&amp;$F760),"yyyymmdd"),Cadastro!$I$5:$I$167,0),"")</f>
        <v>72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IFERROR(INDEX(Cadastro!$C$5:$C$167,$AB761),"NÃO INFORMADO")</f>
        <v>MEC</v>
      </c>
      <c r="D761" s="17" t="str">
        <f>IFERROR(INDEX(Cadastro!$D$5:$D$167,$AB761),"")</f>
        <v>A</v>
      </c>
      <c r="E761" s="17" t="str">
        <f>IFERROR(INDEX(Cadastro!$G$5:$G$167,$AB761),"")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$167,$AB761),"")="",IF($L761&gt;0,1,0),IF(IFERROR(INDEX(Cadastro!$F$5:$F$167,$AB761),"")&lt;=IFERROR(INDEX(Parâmetros!$B$39:$B$48,MATCH($E761,Parâmetros!$A$39:$A$48,0)),99),IFERROR(INDEX(Cadastro!$F$5:$F$167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$167,$AB761),"")="",0,IF(IFERROR(INDEX(Cadastro!$F$5:$F$167,$AB761),"")&gt;IFERROR(INDEX(Parâmetros!$B$39:$B$48,MATCH($E761,Parâmetros!$A$39:$A$48,0)),99),IFERROR(INDEX(Cadastro!$F$5:$F$167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registro"),IF(AND($AB761&lt;&gt;$AB760,IFERROR(INDEX(Cadastro!$F$5:$F$167,$AB761),"")=""),"Indeterminado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IFERROR(MATCH($A761&amp;"|"&amp;TEXT(_xlfn.MAXIFS(Cadastro!$E$5:$E$167,Cadastro!$A$5:$A$167,$A761,Cadastro!$E$5:$E$167,"&lt;="&amp;$F761),"yyyymmdd"),Cadastro!$I$5:$I$167,0),"")</f>
        <v>72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IFERROR(INDEX(Cadastro!$C$5:$C$167,$AB762),"NÃO INFORMADO")</f>
        <v>MEC</v>
      </c>
      <c r="D762" s="17" t="str">
        <f>IFERROR(INDEX(Cadastro!$D$5:$D$167,$AB762),"")</f>
        <v>A</v>
      </c>
      <c r="E762" s="17" t="str">
        <f>IFERROR(INDEX(Cadastro!$G$5:$G$167,$AB762),"")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$167,$AB762),"")="",IF($L762&gt;0,1,0),IF(IFERROR(INDEX(Cadastro!$F$5:$F$167,$AB762),"")&lt;=IFERROR(INDEX(Parâmetros!$B$39:$B$48,MATCH($E762,Parâmetros!$A$39:$A$48,0)),99),IFERROR(INDEX(Cadastro!$F$5:$F$167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$167,$AB762),"")="",0,IF(IFERROR(INDEX(Cadastro!$F$5:$F$167,$AB762),"")&gt;IFERROR(INDEX(Parâmetros!$B$39:$B$48,MATCH($E762,Parâmetros!$A$39:$A$48,0)),99),IFERROR(INDEX(Cadastro!$F$5:$F$167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registro"),IF(AND($AB762&lt;&gt;$AB761,IFERROR(INDEX(Cadastro!$F$5:$F$167,$AB762),"")=""),"Indeterminado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IFERROR(MATCH($A762&amp;"|"&amp;TEXT(_xlfn.MAXIFS(Cadastro!$E$5:$E$167,Cadastro!$A$5:$A$167,$A762,Cadastro!$E$5:$E$167,"&lt;="&amp;$F762),"yyyymmdd"),Cadastro!$I$5:$I$167,0),"")</f>
        <v>72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IFERROR(INDEX(Cadastro!$C$5:$C$167,$AB763),"NÃO INFORMADO")</f>
        <v>MEC</v>
      </c>
      <c r="D763" s="17" t="str">
        <f>IFERROR(INDEX(Cadastro!$D$5:$D$167,$AB763),"")</f>
        <v>A</v>
      </c>
      <c r="E763" s="17" t="str">
        <f>IFERROR(INDEX(Cadastro!$G$5:$G$167,$AB763),"")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$167,$AB763),"")="",IF($L763&gt;0,1,0),IF(IFERROR(INDEX(Cadastro!$F$5:$F$167,$AB763),"")&lt;=IFERROR(INDEX(Parâmetros!$B$39:$B$48,MATCH($E763,Parâmetros!$A$39:$A$48,0)),99),IFERROR(INDEX(Cadastro!$F$5:$F$167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$167,$AB763),"")="",0,IF(IFERROR(INDEX(Cadastro!$F$5:$F$167,$AB763),"")&gt;IFERROR(INDEX(Parâmetros!$B$39:$B$48,MATCH($E763,Parâmetros!$A$39:$A$48,0)),99),IFERROR(INDEX(Cadastro!$F$5:$F$167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registro"),IF(AND($AB763&lt;&gt;$AB762,IFERROR(INDEX(Cadastro!$F$5:$F$167,$AB763),"")=""),"Indeterminado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IFERROR(MATCH($A763&amp;"|"&amp;TEXT(_xlfn.MAXIFS(Cadastro!$E$5:$E$167,Cadastro!$A$5:$A$167,$A763,Cadastro!$E$5:$E$167,"&lt;="&amp;$F763),"yyyymmdd"),Cadastro!$I$5:$I$167,0),"")</f>
        <v>72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IFERROR(INDEX(Cadastro!$C$5:$C$167,$AB764),"NÃO INFORMADO")</f>
        <v>MEC</v>
      </c>
      <c r="D764" s="17" t="str">
        <f>IFERROR(INDEX(Cadastro!$D$5:$D$167,$AB764),"")</f>
        <v>A</v>
      </c>
      <c r="E764" s="17" t="str">
        <f>IFERROR(INDEX(Cadastro!$G$5:$G$167,$AB764),"")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$167,$AB764),"")="",IF($L764&gt;0,1,0),IF(IFERROR(INDEX(Cadastro!$F$5:$F$167,$AB764),"")&lt;=IFERROR(INDEX(Parâmetros!$B$39:$B$48,MATCH($E764,Parâmetros!$A$39:$A$48,0)),99),IFERROR(INDEX(Cadastro!$F$5:$F$167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$167,$AB764),"")="",0,IF(IFERROR(INDEX(Cadastro!$F$5:$F$167,$AB764),"")&gt;IFERROR(INDEX(Parâmetros!$B$39:$B$48,MATCH($E764,Parâmetros!$A$39:$A$48,0)),99),IFERROR(INDEX(Cadastro!$F$5:$F$167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registro"),IF(AND($AB764&lt;&gt;$AB763,IFERROR(INDEX(Cadastro!$F$5:$F$167,$AB764),"")=""),"Indeterminado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IFERROR(MATCH($A764&amp;"|"&amp;TEXT(_xlfn.MAXIFS(Cadastro!$E$5:$E$167,Cadastro!$A$5:$A$167,$A764,Cadastro!$E$5:$E$167,"&lt;="&amp;$F764),"yyyymmdd"),Cadastro!$I$5:$I$167,0),"")</f>
        <v>72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IFERROR(INDEX(Cadastro!$C$5:$C$167,$AB765),"NÃO INFORMADO")</f>
        <v>MEC</v>
      </c>
      <c r="D765" s="17" t="str">
        <f>IFERROR(INDEX(Cadastro!$D$5:$D$167,$AB765),"")</f>
        <v>A</v>
      </c>
      <c r="E765" s="17" t="str">
        <f>IFERROR(INDEX(Cadastro!$G$5:$G$167,$AB765),"")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$167,$AB765),"")="",IF($L765&gt;0,1,0),IF(IFERROR(INDEX(Cadastro!$F$5:$F$167,$AB765),"")&lt;=IFERROR(INDEX(Parâmetros!$B$39:$B$48,MATCH($E765,Parâmetros!$A$39:$A$48,0)),99),IFERROR(INDEX(Cadastro!$F$5:$F$167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$167,$AB765),"")="",0,IF(IFERROR(INDEX(Cadastro!$F$5:$F$167,$AB765),"")&gt;IFERROR(INDEX(Parâmetros!$B$39:$B$48,MATCH($E765,Parâmetros!$A$39:$A$48,0)),99),IFERROR(INDEX(Cadastro!$F$5:$F$167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registro"),IF(AND($AB765&lt;&gt;$AB764,IFERROR(INDEX(Cadastro!$F$5:$F$167,$AB765),"")=""),"Indeterminado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IFERROR(MATCH($A765&amp;"|"&amp;TEXT(_xlfn.MAXIFS(Cadastro!$E$5:$E$167,Cadastro!$A$5:$A$167,$A765,Cadastro!$E$5:$E$167,"&lt;="&amp;$F765),"yyyymmdd"),Cadastro!$I$5:$I$167,0),"")</f>
        <v>72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IFERROR(INDEX(Cadastro!$C$5:$C$167,$AB766),"NÃO INFORMADO")</f>
        <v>MEC</v>
      </c>
      <c r="D766" s="17" t="str">
        <f>IFERROR(INDEX(Cadastro!$D$5:$D$167,$AB766),"")</f>
        <v>A</v>
      </c>
      <c r="E766" s="17" t="str">
        <f>IFERROR(INDEX(Cadastro!$G$5:$G$167,$AB766),"")</f>
        <v>A</v>
      </c>
      <c r="F766" s="29">
        <v>46308</v>
      </c>
      <c r="G766" s="32" t="str">
        <f t="shared" si="66"/>
        <v>ter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0</v>
      </c>
      <c r="M766" s="30">
        <f>IFERROR(INDEX(Parâmetros!$E$6:$E$11,MATCH($K766,Parâmetros!$A$6:$A$11,0)),"")</f>
        <v>7.58</v>
      </c>
      <c r="N766" s="33">
        <f t="shared" si="67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68"/>
        <v/>
      </c>
      <c r="R766" s="32" t="str">
        <f t="shared" si="69"/>
        <v/>
      </c>
      <c r="S766" s="30" t="str">
        <f t="shared" si="70"/>
        <v/>
      </c>
      <c r="T766" s="32" t="str">
        <f>IF($Q766&lt;&gt;"Sim","",IF($N766&gt;Parâmetros!$E$15,"Sim","Não"))</f>
        <v/>
      </c>
      <c r="U766" s="17" t="str">
        <f t="shared" si="71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1 de 5 do ciclo</v>
      </c>
      <c r="W766" s="34">
        <f>IF(OR(OR($D766="6x1",$D766="FF 6x1"),$D766="5x2"),"",IF($AB766&lt;&gt;$AB765,IF(IFERROR(INDEX(Cadastro!$F$5:$F$167,$AB766),"")="",IF($L766&gt;0,1,0),IF(IFERROR(INDEX(Cadastro!$F$5:$F$167,$AB766),"")&lt;=IFERROR(INDEX(Parâmetros!$B$39:$B$48,MATCH($E766,Parâmetros!$A$39:$A$48,0)),99),IFERROR(INDEX(Cadastro!$F$5:$F$167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$167,$AB766),"")="",0,IF(IFERROR(INDEX(Cadastro!$F$5:$F$167,$AB766),"")&gt;IFERROR(INDEX(Parâmetros!$B$39:$B$48,MATCH($E766,Parâmetros!$A$39:$A$48,0)),99),IFERROR(INDEX(Cadastro!$F$5:$F$167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registro"),IF(AND($AB766&lt;&gt;$AB765,IFERROR(INDEX(Cadastro!$F$5:$F$167,$AB766),"")=""),"Indeterminado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IFERROR(MATCH($A766&amp;"|"&amp;TEXT(_xlfn.MAXIFS(Cadastro!$E$5:$E$167,Cadastro!$A$5:$A$167,$A766,Cadastro!$E$5:$E$167,"&lt;="&amp;$F766),"yyyymmdd"),Cadastro!$I$5:$I$167,0),"")</f>
        <v>72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IFERROR(INDEX(Cadastro!$C$5:$C$167,$AB767),"NÃO INFORMADO")</f>
        <v>MEC</v>
      </c>
      <c r="D767" s="17" t="str">
        <f>IFERROR(INDEX(Cadastro!$D$5:$D$167,$AB767),"")</f>
        <v>A</v>
      </c>
      <c r="E767" s="17" t="str">
        <f>IFERROR(INDEX(Cadastro!$G$5:$G$167,$AB767),"")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$167,$AB767),"")="",IF($L767&gt;0,1,0),IF(IFERROR(INDEX(Cadastro!$F$5:$F$167,$AB767),"")&lt;=IFERROR(INDEX(Parâmetros!$B$39:$B$48,MATCH($E767,Parâmetros!$A$39:$A$48,0)),99),IFERROR(INDEX(Cadastro!$F$5:$F$167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$167,$AB767),"")="",0,IF(IFERROR(INDEX(Cadastro!$F$5:$F$167,$AB767),"")&gt;IFERROR(INDEX(Parâmetros!$B$39:$B$48,MATCH($E767,Parâmetros!$A$39:$A$48,0)),99),IFERROR(INDEX(Cadastro!$F$5:$F$167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registro"),IF(AND($AB767&lt;&gt;$AB766,IFERROR(INDEX(Cadastro!$F$5:$F$167,$AB767),"")=""),"Indeterminado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IFERROR(MATCH($A767&amp;"|"&amp;TEXT(_xlfn.MAXIFS(Cadastro!$E$5:$E$167,Cadastro!$A$5:$A$167,$A767,Cadastro!$E$5:$E$167,"&lt;="&amp;$F767),"yyyymmdd"),Cadastro!$I$5:$I$167,0),"")</f>
        <v>72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IFERROR(INDEX(Cadastro!$C$5:$C$167,$AB768),"NÃO INFORMADO")</f>
        <v>MEC</v>
      </c>
      <c r="D768" s="17" t="str">
        <f>IFERROR(INDEX(Cadastro!$D$5:$D$167,$AB768),"")</f>
        <v>A</v>
      </c>
      <c r="E768" s="17" t="str">
        <f>IFERROR(INDEX(Cadastro!$G$5:$G$167,$AB768),"")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$167,$AB768),"")="",IF($L768&gt;0,1,0),IF(IFERROR(INDEX(Cadastro!$F$5:$F$167,$AB768),"")&lt;=IFERROR(INDEX(Parâmetros!$B$39:$B$48,MATCH($E768,Parâmetros!$A$39:$A$48,0)),99),IFERROR(INDEX(Cadastro!$F$5:$F$167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$167,$AB768),"")="",0,IF(IFERROR(INDEX(Cadastro!$F$5:$F$167,$AB768),"")&gt;IFERROR(INDEX(Parâmetros!$B$39:$B$48,MATCH($E768,Parâmetros!$A$39:$A$48,0)),99),IFERROR(INDEX(Cadastro!$F$5:$F$167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registro"),IF(AND($AB768&lt;&gt;$AB767,IFERROR(INDEX(Cadastro!$F$5:$F$167,$AB768),"")=""),"Indeterminado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IFERROR(MATCH($A768&amp;"|"&amp;TEXT(_xlfn.MAXIFS(Cadastro!$E$5:$E$167,Cadastro!$A$5:$A$167,$A768,Cadastro!$E$5:$E$167,"&lt;="&amp;$F768),"yyyymmdd"),Cadastro!$I$5:$I$167,0),"")</f>
        <v>72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IFERROR(INDEX(Cadastro!$C$5:$C$167,$AB769),"NÃO INFORMADO")</f>
        <v>MEC</v>
      </c>
      <c r="D769" s="17" t="str">
        <f>IFERROR(INDEX(Cadastro!$D$5:$D$167,$AB769),"")</f>
        <v>A</v>
      </c>
      <c r="E769" s="17" t="str">
        <f>IFERROR(INDEX(Cadastro!$G$5:$G$167,$AB769),"")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$167,$AB769),"")="",IF($L769&gt;0,1,0),IF(IFERROR(INDEX(Cadastro!$F$5:$F$167,$AB769),"")&lt;=IFERROR(INDEX(Parâmetros!$B$39:$B$48,MATCH($E769,Parâmetros!$A$39:$A$48,0)),99),IFERROR(INDEX(Cadastro!$F$5:$F$167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$167,$AB769),"")="",0,IF(IFERROR(INDEX(Cadastro!$F$5:$F$167,$AB769),"")&gt;IFERROR(INDEX(Parâmetros!$B$39:$B$48,MATCH($E769,Parâmetros!$A$39:$A$48,0)),99),IFERROR(INDEX(Cadastro!$F$5:$F$167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registro"),IF(AND($AB769&lt;&gt;$AB768,IFERROR(INDEX(Cadastro!$F$5:$F$167,$AB769),"")=""),"Indeterminado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IFERROR(MATCH($A769&amp;"|"&amp;TEXT(_xlfn.MAXIFS(Cadastro!$E$5:$E$167,Cadastro!$A$5:$A$167,$A769,Cadastro!$E$5:$E$167,"&lt;="&amp;$F769),"yyyymmdd"),Cadastro!$I$5:$I$167,0),"")</f>
        <v>72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IFERROR(INDEX(Cadastro!$C$5:$C$167,$AB770),"NÃO INFORMADO")</f>
        <v>MEC</v>
      </c>
      <c r="D770" s="17" t="str">
        <f>IFERROR(INDEX(Cadastro!$D$5:$D$167,$AB770),"")</f>
        <v>A</v>
      </c>
      <c r="E770" s="17" t="str">
        <f>IFERROR(INDEX(Cadastro!$G$5:$G$167,$AB770),"")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$167,$AB770),"")="",IF($L770&gt;0,1,0),IF(IFERROR(INDEX(Cadastro!$F$5:$F$167,$AB770),"")&lt;=IFERROR(INDEX(Parâmetros!$B$39:$B$48,MATCH($E770,Parâmetros!$A$39:$A$48,0)),99),IFERROR(INDEX(Cadastro!$F$5:$F$167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$167,$AB770),"")="",0,IF(IFERROR(INDEX(Cadastro!$F$5:$F$167,$AB770),"")&gt;IFERROR(INDEX(Parâmetros!$B$39:$B$48,MATCH($E770,Parâmetros!$A$39:$A$48,0)),99),IFERROR(INDEX(Cadastro!$F$5:$F$167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registro"),IF(AND($AB770&lt;&gt;$AB769,IFERROR(INDEX(Cadastro!$F$5:$F$167,$AB770),"")=""),"Indeterminado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IFERROR(MATCH($A770&amp;"|"&amp;TEXT(_xlfn.MAXIFS(Cadastro!$E$5:$E$167,Cadastro!$A$5:$A$167,$A770,Cadastro!$E$5:$E$167,"&lt;="&amp;$F770),"yyyymmdd"),Cadastro!$I$5:$I$167,0),"")</f>
        <v>72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IFERROR(INDEX(Cadastro!$C$5:$C$167,$AB771),"NÃO INFORMADO")</f>
        <v>MEC</v>
      </c>
      <c r="D771" s="17" t="str">
        <f>IFERROR(INDEX(Cadastro!$D$5:$D$167,$AB771),"")</f>
        <v>A</v>
      </c>
      <c r="E771" s="17" t="str">
        <f>IFERROR(INDEX(Cadastro!$G$5:$G$167,$AB771),"")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$167,$AB771),"")="",IF($L771&gt;0,1,0),IF(IFERROR(INDEX(Cadastro!$F$5:$F$167,$AB771),"")&lt;=IFERROR(INDEX(Parâmetros!$B$39:$B$48,MATCH($E771,Parâmetros!$A$39:$A$48,0)),99),IFERROR(INDEX(Cadastro!$F$5:$F$167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$167,$AB771),"")="",0,IF(IFERROR(INDEX(Cadastro!$F$5:$F$167,$AB771),"")&gt;IFERROR(INDEX(Parâmetros!$B$39:$B$48,MATCH($E771,Parâmetros!$A$39:$A$48,0)),99),IFERROR(INDEX(Cadastro!$F$5:$F$167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registro"),IF(AND($AB771&lt;&gt;$AB770,IFERROR(INDEX(Cadastro!$F$5:$F$167,$AB771),"")=""),"Indeterminado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IFERROR(MATCH($A771&amp;"|"&amp;TEXT(_xlfn.MAXIFS(Cadastro!$E$5:$E$167,Cadastro!$A$5:$A$167,$A771,Cadastro!$E$5:$E$167,"&lt;="&amp;$F771),"yyyymmdd"),Cadastro!$I$5:$I$167,0),"")</f>
        <v>72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IFERROR(INDEX(Cadastro!$C$5:$C$167,$AB772),"NÃO INFORMADO")</f>
        <v>MEC</v>
      </c>
      <c r="D772" s="17" t="str">
        <f>IFERROR(INDEX(Cadastro!$D$5:$D$167,$AB772),"")</f>
        <v>Férias</v>
      </c>
      <c r="E772" s="17" t="str">
        <f>IFERROR(INDEX(Cadastro!$G$5:$G$167,$AB772),"")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$167,$AB772),"")="",IF($L772&gt;0,1,0),IF(IFERROR(INDEX(Cadastro!$F$5:$F$167,$AB772),"")&lt;=IFERROR(INDEX(Parâmetros!$B$39:$B$48,MATCH($E772,Parâmetros!$A$39:$A$48,0)),99),IFERROR(INDEX(Cadastro!$F$5:$F$167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$167,$AB772),"")="",0,IF(IFERROR(INDEX(Cadastro!$F$5:$F$167,$AB772),"")&gt;IFERROR(INDEX(Parâmetros!$B$39:$B$48,MATCH($E772,Parâmetros!$A$39:$A$48,0)),99),IFERROR(INDEX(Cadastro!$F$5:$F$167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registro"),IF(AND($AB772&lt;&gt;$AB771,IFERROR(INDEX(Cadastro!$F$5:$F$167,$AB772),"")=""),"Indeterminado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IFERROR(MATCH($A772&amp;"|"&amp;TEXT(_xlfn.MAXIFS(Cadastro!$E$5:$E$167,Cadastro!$A$5:$A$167,$A772,Cadastro!$E$5:$E$167,"&lt;="&amp;$F772),"yyyymmdd"),Cadastro!$I$5:$I$167,0),"")</f>
        <v>135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IFERROR(INDEX(Cadastro!$C$5:$C$167,$AB773),"NÃO INFORMADO")</f>
        <v>MEC</v>
      </c>
      <c r="D773" s="17" t="str">
        <f>IFERROR(INDEX(Cadastro!$D$5:$D$167,$AB773),"")</f>
        <v>Férias</v>
      </c>
      <c r="E773" s="17" t="str">
        <f>IFERROR(INDEX(Cadastro!$G$5:$G$167,$AB773),"")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$167,$AB773),"")="",IF($L773&gt;0,1,0),IF(IFERROR(INDEX(Cadastro!$F$5:$F$167,$AB773),"")&lt;=IFERROR(INDEX(Parâmetros!$B$39:$B$48,MATCH($E773,Parâmetros!$A$39:$A$48,0)),99),IFERROR(INDEX(Cadastro!$F$5:$F$167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$167,$AB773),"")="",0,IF(IFERROR(INDEX(Cadastro!$F$5:$F$167,$AB773),"")&gt;IFERROR(INDEX(Parâmetros!$B$39:$B$48,MATCH($E773,Parâmetros!$A$39:$A$48,0)),99),IFERROR(INDEX(Cadastro!$F$5:$F$167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registro"),IF(AND($AB773&lt;&gt;$AB772,IFERROR(INDEX(Cadastro!$F$5:$F$167,$AB773),"")=""),"Indeterminado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IFERROR(MATCH($A773&amp;"|"&amp;TEXT(_xlfn.MAXIFS(Cadastro!$E$5:$E$167,Cadastro!$A$5:$A$167,$A773,Cadastro!$E$5:$E$167,"&lt;="&amp;$F773),"yyyymmdd"),Cadastro!$I$5:$I$167,0),"")</f>
        <v>135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IFERROR(INDEX(Cadastro!$C$5:$C$167,$AB774),"NÃO INFORMADO")</f>
        <v>MEC</v>
      </c>
      <c r="D774" s="17" t="str">
        <f>IFERROR(INDEX(Cadastro!$D$5:$D$167,$AB774),"")</f>
        <v>Férias</v>
      </c>
      <c r="E774" s="17" t="str">
        <f>IFERROR(INDEX(Cadastro!$G$5:$G$167,$AB774),"")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$167,$AB774),"")="",IF($L774&gt;0,1,0),IF(IFERROR(INDEX(Cadastro!$F$5:$F$167,$AB774),"")&lt;=IFERROR(INDEX(Parâmetros!$B$39:$B$48,MATCH($E774,Parâmetros!$A$39:$A$48,0)),99),IFERROR(INDEX(Cadastro!$F$5:$F$167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$167,$AB774),"")="",0,IF(IFERROR(INDEX(Cadastro!$F$5:$F$167,$AB774),"")&gt;IFERROR(INDEX(Parâmetros!$B$39:$B$48,MATCH($E774,Parâmetros!$A$39:$A$48,0)),99),IFERROR(INDEX(Cadastro!$F$5:$F$167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registro"),IF(AND($AB774&lt;&gt;$AB773,IFERROR(INDEX(Cadastro!$F$5:$F$167,$AB774),"")=""),"Indeterminado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IFERROR(MATCH($A774&amp;"|"&amp;TEXT(_xlfn.MAXIFS(Cadastro!$E$5:$E$167,Cadastro!$A$5:$A$167,$A774,Cadastro!$E$5:$E$167,"&lt;="&amp;$F774),"yyyymmdd"),Cadastro!$I$5:$I$167,0),"")</f>
        <v>135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IFERROR(INDEX(Cadastro!$C$5:$C$167,$AB775),"NÃO INFORMADO")</f>
        <v>MEC</v>
      </c>
      <c r="D775" s="17" t="str">
        <f>IFERROR(INDEX(Cadastro!$D$5:$D$167,$AB775),"")</f>
        <v>Férias</v>
      </c>
      <c r="E775" s="17" t="str">
        <f>IFERROR(INDEX(Cadastro!$G$5:$G$167,$AB775),"")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$167,$AB775),"")="",IF($L775&gt;0,1,0),IF(IFERROR(INDEX(Cadastro!$F$5:$F$167,$AB775),"")&lt;=IFERROR(INDEX(Parâmetros!$B$39:$B$48,MATCH($E775,Parâmetros!$A$39:$A$48,0)),99),IFERROR(INDEX(Cadastro!$F$5:$F$167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$167,$AB775),"")="",0,IF(IFERROR(INDEX(Cadastro!$F$5:$F$167,$AB775),"")&gt;IFERROR(INDEX(Parâmetros!$B$39:$B$48,MATCH($E775,Parâmetros!$A$39:$A$48,0)),99),IFERROR(INDEX(Cadastro!$F$5:$F$167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registro"),IF(AND($AB775&lt;&gt;$AB774,IFERROR(INDEX(Cadastro!$F$5:$F$167,$AB775),"")=""),"Indeterminado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IFERROR(MATCH($A775&amp;"|"&amp;TEXT(_xlfn.MAXIFS(Cadastro!$E$5:$E$167,Cadastro!$A$5:$A$167,$A775,Cadastro!$E$5:$E$167,"&lt;="&amp;$F775),"yyyymmdd"),Cadastro!$I$5:$I$167,0),"")</f>
        <v>135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IFERROR(INDEX(Cadastro!$C$5:$C$167,$AB776),"NÃO INFORMADO")</f>
        <v>MEC</v>
      </c>
      <c r="D776" s="17" t="str">
        <f>IFERROR(INDEX(Cadastro!$D$5:$D$167,$AB776),"")</f>
        <v>Férias</v>
      </c>
      <c r="E776" s="17" t="str">
        <f>IFERROR(INDEX(Cadastro!$G$5:$G$167,$AB776),"")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$167,$AB776),"")="",IF($L776&gt;0,1,0),IF(IFERROR(INDEX(Cadastro!$F$5:$F$167,$AB776),"")&lt;=IFERROR(INDEX(Parâmetros!$B$39:$B$48,MATCH($E776,Parâmetros!$A$39:$A$48,0)),99),IFERROR(INDEX(Cadastro!$F$5:$F$167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$167,$AB776),"")="",0,IF(IFERROR(INDEX(Cadastro!$F$5:$F$167,$AB776),"")&gt;IFERROR(INDEX(Parâmetros!$B$39:$B$48,MATCH($E776,Parâmetros!$A$39:$A$48,0)),99),IFERROR(INDEX(Cadastro!$F$5:$F$167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registro"),IF(AND($AB776&lt;&gt;$AB775,IFERROR(INDEX(Cadastro!$F$5:$F$167,$AB776),"")=""),"Indeterminado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IFERROR(MATCH($A776&amp;"|"&amp;TEXT(_xlfn.MAXIFS(Cadastro!$E$5:$E$167,Cadastro!$A$5:$A$167,$A776,Cadastro!$E$5:$E$167,"&lt;="&amp;$F776),"yyyymmdd"),Cadastro!$I$5:$I$167,0),"")</f>
        <v>135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IFERROR(INDEX(Cadastro!$C$5:$C$167,$AB777),"NÃO INFORMADO")</f>
        <v>MEC</v>
      </c>
      <c r="D777" s="17" t="str">
        <f>IFERROR(INDEX(Cadastro!$D$5:$D$167,$AB777),"")</f>
        <v>Férias</v>
      </c>
      <c r="E777" s="17" t="str">
        <f>IFERROR(INDEX(Cadastro!$G$5:$G$167,$AB777),"")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$167,$AB777),"")="",IF($L777&gt;0,1,0),IF(IFERROR(INDEX(Cadastro!$F$5:$F$167,$AB777),"")&lt;=IFERROR(INDEX(Parâmetros!$B$39:$B$48,MATCH($E777,Parâmetros!$A$39:$A$48,0)),99),IFERROR(INDEX(Cadastro!$F$5:$F$167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$167,$AB777),"")="",0,IF(IFERROR(INDEX(Cadastro!$F$5:$F$167,$AB777),"")&gt;IFERROR(INDEX(Parâmetros!$B$39:$B$48,MATCH($E777,Parâmetros!$A$39:$A$48,0)),99),IFERROR(INDEX(Cadastro!$F$5:$F$167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registro"),IF(AND($AB777&lt;&gt;$AB776,IFERROR(INDEX(Cadastro!$F$5:$F$167,$AB777),"")=""),"Indeterminado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IFERROR(MATCH($A777&amp;"|"&amp;TEXT(_xlfn.MAXIFS(Cadastro!$E$5:$E$167,Cadastro!$A$5:$A$167,$A777,Cadastro!$E$5:$E$167,"&lt;="&amp;$F777),"yyyymmdd"),Cadastro!$I$5:$I$167,0),"")</f>
        <v>135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IFERROR(INDEX(Cadastro!$C$5:$C$167,$AB778),"NÃO INFORMADO")</f>
        <v>MEC</v>
      </c>
      <c r="D778" s="17" t="str">
        <f>IFERROR(INDEX(Cadastro!$D$5:$D$167,$AB778),"")</f>
        <v>Férias</v>
      </c>
      <c r="E778" s="17" t="str">
        <f>IFERROR(INDEX(Cadastro!$G$5:$G$167,$AB778),"")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$167,$AB778),"")="",IF($L778&gt;0,1,0),IF(IFERROR(INDEX(Cadastro!$F$5:$F$167,$AB778),"")&lt;=IFERROR(INDEX(Parâmetros!$B$39:$B$48,MATCH($E778,Parâmetros!$A$39:$A$48,0)),99),IFERROR(INDEX(Cadastro!$F$5:$F$167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$167,$AB778),"")="",0,IF(IFERROR(INDEX(Cadastro!$F$5:$F$167,$AB778),"")&gt;IFERROR(INDEX(Parâmetros!$B$39:$B$48,MATCH($E778,Parâmetros!$A$39:$A$48,0)),99),IFERROR(INDEX(Cadastro!$F$5:$F$167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registro"),IF(AND($AB778&lt;&gt;$AB777,IFERROR(INDEX(Cadastro!$F$5:$F$167,$AB778),"")=""),"Indeterminado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IFERROR(MATCH($A778&amp;"|"&amp;TEXT(_xlfn.MAXIFS(Cadastro!$E$5:$E$167,Cadastro!$A$5:$A$167,$A778,Cadastro!$E$5:$E$167,"&lt;="&amp;$F778),"yyyymmdd"),Cadastro!$I$5:$I$167,0),"")</f>
        <v>135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IFERROR(INDEX(Cadastro!$C$5:$C$167,$AB779),"NÃO INFORMADO")</f>
        <v>MEC</v>
      </c>
      <c r="D779" s="17" t="str">
        <f>IFERROR(INDEX(Cadastro!$D$5:$D$167,$AB779),"")</f>
        <v>Férias</v>
      </c>
      <c r="E779" s="17" t="str">
        <f>IFERROR(INDEX(Cadastro!$G$5:$G$167,$AB779),"")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$167,$AB779),"")="",IF($L779&gt;0,1,0),IF(IFERROR(INDEX(Cadastro!$F$5:$F$167,$AB779),"")&lt;=IFERROR(INDEX(Parâmetros!$B$39:$B$48,MATCH($E779,Parâmetros!$A$39:$A$48,0)),99),IFERROR(INDEX(Cadastro!$F$5:$F$167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$167,$AB779),"")="",0,IF(IFERROR(INDEX(Cadastro!$F$5:$F$167,$AB779),"")&gt;IFERROR(INDEX(Parâmetros!$B$39:$B$48,MATCH($E779,Parâmetros!$A$39:$A$48,0)),99),IFERROR(INDEX(Cadastro!$F$5:$F$167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registro"),IF(AND($AB779&lt;&gt;$AB778,IFERROR(INDEX(Cadastro!$F$5:$F$167,$AB779),"")=""),"Indeterminado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IFERROR(MATCH($A779&amp;"|"&amp;TEXT(_xlfn.MAXIFS(Cadastro!$E$5:$E$167,Cadastro!$A$5:$A$167,$A779,Cadastro!$E$5:$E$167,"&lt;="&amp;$F779),"yyyymmdd"),Cadastro!$I$5:$I$167,0),"")</f>
        <v>135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IFERROR(INDEX(Cadastro!$C$5:$C$167,$AB780),"NÃO INFORMADO")</f>
        <v>MEC</v>
      </c>
      <c r="D780" s="17" t="str">
        <f>IFERROR(INDEX(Cadastro!$D$5:$D$167,$AB780),"")</f>
        <v>Férias</v>
      </c>
      <c r="E780" s="17" t="str">
        <f>IFERROR(INDEX(Cadastro!$G$5:$G$167,$AB780),"")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$167,$AB780),"")="",IF($L780&gt;0,1,0),IF(IFERROR(INDEX(Cadastro!$F$5:$F$167,$AB780),"")&lt;=IFERROR(INDEX(Parâmetros!$B$39:$B$48,MATCH($E780,Parâmetros!$A$39:$A$48,0)),99),IFERROR(INDEX(Cadastro!$F$5:$F$167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$167,$AB780),"")="",0,IF(IFERROR(INDEX(Cadastro!$F$5:$F$167,$AB780),"")&gt;IFERROR(INDEX(Parâmetros!$B$39:$B$48,MATCH($E780,Parâmetros!$A$39:$A$48,0)),99),IFERROR(INDEX(Cadastro!$F$5:$F$167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registro"),IF(AND($AB780&lt;&gt;$AB779,IFERROR(INDEX(Cadastro!$F$5:$F$167,$AB780),"")=""),"Indeterminado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IFERROR(MATCH($A780&amp;"|"&amp;TEXT(_xlfn.MAXIFS(Cadastro!$E$5:$E$167,Cadastro!$A$5:$A$167,$A780,Cadastro!$E$5:$E$167,"&lt;="&amp;$F780),"yyyymmdd"),Cadastro!$I$5:$I$167,0),"")</f>
        <v>135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IFERROR(INDEX(Cadastro!$C$5:$C$167,$AB781),"NÃO INFORMADO")</f>
        <v>MEC</v>
      </c>
      <c r="D781" s="17" t="str">
        <f>IFERROR(INDEX(Cadastro!$D$5:$D$167,$AB781),"")</f>
        <v>Férias</v>
      </c>
      <c r="E781" s="17" t="str">
        <f>IFERROR(INDEX(Cadastro!$G$5:$G$167,$AB781),"")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$167,$AB781),"")="",IF($L781&gt;0,1,0),IF(IFERROR(INDEX(Cadastro!$F$5:$F$167,$AB781),"")&lt;=IFERROR(INDEX(Parâmetros!$B$39:$B$48,MATCH($E781,Parâmetros!$A$39:$A$48,0)),99),IFERROR(INDEX(Cadastro!$F$5:$F$167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$167,$AB781),"")="",0,IF(IFERROR(INDEX(Cadastro!$F$5:$F$167,$AB781),"")&gt;IFERROR(INDEX(Parâmetros!$B$39:$B$48,MATCH($E781,Parâmetros!$A$39:$A$48,0)),99),IFERROR(INDEX(Cadastro!$F$5:$F$167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registro"),IF(AND($AB781&lt;&gt;$AB780,IFERROR(INDEX(Cadastro!$F$5:$F$167,$AB781),"")=""),"Indeterminado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IFERROR(MATCH($A781&amp;"|"&amp;TEXT(_xlfn.MAXIFS(Cadastro!$E$5:$E$167,Cadastro!$A$5:$A$167,$A781,Cadastro!$E$5:$E$167,"&lt;="&amp;$F781),"yyyymmdd"),Cadastro!$I$5:$I$167,0),"")</f>
        <v>135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IFERROR(INDEX(Cadastro!$C$5:$C$167,$AB782),"NÃO INFORMADO")</f>
        <v>MEC</v>
      </c>
      <c r="D782" s="17" t="str">
        <f>IFERROR(INDEX(Cadastro!$D$5:$D$167,$AB782),"")</f>
        <v>Férias</v>
      </c>
      <c r="E782" s="17" t="str">
        <f>IFERROR(INDEX(Cadastro!$G$5:$G$167,$AB782),"")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$167,$AB782),"")="",IF($L782&gt;0,1,0),IF(IFERROR(INDEX(Cadastro!$F$5:$F$167,$AB782),"")&lt;=IFERROR(INDEX(Parâmetros!$B$39:$B$48,MATCH($E782,Parâmetros!$A$39:$A$48,0)),99),IFERROR(INDEX(Cadastro!$F$5:$F$167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$167,$AB782),"")="",0,IF(IFERROR(INDEX(Cadastro!$F$5:$F$167,$AB782),"")&gt;IFERROR(INDEX(Parâmetros!$B$39:$B$48,MATCH($E782,Parâmetros!$A$39:$A$48,0)),99),IFERROR(INDEX(Cadastro!$F$5:$F$167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registro"),IF(AND($AB782&lt;&gt;$AB781,IFERROR(INDEX(Cadastro!$F$5:$F$167,$AB782),"")=""),"Indeterminado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IFERROR(MATCH($A782&amp;"|"&amp;TEXT(_xlfn.MAXIFS(Cadastro!$E$5:$E$167,Cadastro!$A$5:$A$167,$A782,Cadastro!$E$5:$E$167,"&lt;="&amp;$F782),"yyyymmdd"),Cadastro!$I$5:$I$167,0),"")</f>
        <v>135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IFERROR(INDEX(Cadastro!$C$5:$C$167,$AB783),"NÃO INFORMADO")</f>
        <v>MEC</v>
      </c>
      <c r="D783" s="17" t="str">
        <f>IFERROR(INDEX(Cadastro!$D$5:$D$167,$AB783),"")</f>
        <v>Férias</v>
      </c>
      <c r="E783" s="17" t="str">
        <f>IFERROR(INDEX(Cadastro!$G$5:$G$167,$AB783),"")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$167,$AB783),"")="",IF($L783&gt;0,1,0),IF(IFERROR(INDEX(Cadastro!$F$5:$F$167,$AB783),"")&lt;=IFERROR(INDEX(Parâmetros!$B$39:$B$48,MATCH($E783,Parâmetros!$A$39:$A$48,0)),99),IFERROR(INDEX(Cadastro!$F$5:$F$167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$167,$AB783),"")="",0,IF(IFERROR(INDEX(Cadastro!$F$5:$F$167,$AB783),"")&gt;IFERROR(INDEX(Parâmetros!$B$39:$B$48,MATCH($E783,Parâmetros!$A$39:$A$48,0)),99),IFERROR(INDEX(Cadastro!$F$5:$F$167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registro"),IF(AND($AB783&lt;&gt;$AB782,IFERROR(INDEX(Cadastro!$F$5:$F$167,$AB783),"")=""),"Indeterminado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IFERROR(MATCH($A783&amp;"|"&amp;TEXT(_xlfn.MAXIFS(Cadastro!$E$5:$E$167,Cadastro!$A$5:$A$167,$A783,Cadastro!$E$5:$E$167,"&lt;="&amp;$F783),"yyyymmdd"),Cadastro!$I$5:$I$167,0),"")</f>
        <v>135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IFERROR(INDEX(Cadastro!$C$5:$C$167,$AB784),"NÃO INFORMADO")</f>
        <v>MEC</v>
      </c>
      <c r="D784" s="17" t="str">
        <f>IFERROR(INDEX(Cadastro!$D$5:$D$167,$AB784),"")</f>
        <v>Férias</v>
      </c>
      <c r="E784" s="17" t="str">
        <f>IFERROR(INDEX(Cadastro!$G$5:$G$167,$AB784),"")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$167,$AB784),"")="",IF($L784&gt;0,1,0),IF(IFERROR(INDEX(Cadastro!$F$5:$F$167,$AB784),"")&lt;=IFERROR(INDEX(Parâmetros!$B$39:$B$48,MATCH($E784,Parâmetros!$A$39:$A$48,0)),99),IFERROR(INDEX(Cadastro!$F$5:$F$167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$167,$AB784),"")="",0,IF(IFERROR(INDEX(Cadastro!$F$5:$F$167,$AB784),"")&gt;IFERROR(INDEX(Parâmetros!$B$39:$B$48,MATCH($E784,Parâmetros!$A$39:$A$48,0)),99),IFERROR(INDEX(Cadastro!$F$5:$F$167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registro"),IF(AND($AB784&lt;&gt;$AB783,IFERROR(INDEX(Cadastro!$F$5:$F$167,$AB784),"")=""),"Indeterminado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IFERROR(MATCH($A784&amp;"|"&amp;TEXT(_xlfn.MAXIFS(Cadastro!$E$5:$E$167,Cadastro!$A$5:$A$167,$A784,Cadastro!$E$5:$E$167,"&lt;="&amp;$F784),"yyyymmdd"),Cadastro!$I$5:$I$167,0),"")</f>
        <v>135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IFERROR(INDEX(Cadastro!$C$5:$C$167,$AB785),"NÃO INFORMADO")</f>
        <v>MEC</v>
      </c>
      <c r="D785" s="17" t="str">
        <f>IFERROR(INDEX(Cadastro!$D$5:$D$167,$AB785),"")</f>
        <v>Férias</v>
      </c>
      <c r="E785" s="17" t="str">
        <f>IFERROR(INDEX(Cadastro!$G$5:$G$167,$AB785),"")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$167,$AB785),"")="",IF($L785&gt;0,1,0),IF(IFERROR(INDEX(Cadastro!$F$5:$F$167,$AB785),"")&lt;=IFERROR(INDEX(Parâmetros!$B$39:$B$48,MATCH($E785,Parâmetros!$A$39:$A$48,0)),99),IFERROR(INDEX(Cadastro!$F$5:$F$167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$167,$AB785),"")="",0,IF(IFERROR(INDEX(Cadastro!$F$5:$F$167,$AB785),"")&gt;IFERROR(INDEX(Parâmetros!$B$39:$B$48,MATCH($E785,Parâmetros!$A$39:$A$48,0)),99),IFERROR(INDEX(Cadastro!$F$5:$F$167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registro"),IF(AND($AB785&lt;&gt;$AB784,IFERROR(INDEX(Cadastro!$F$5:$F$167,$AB785),"")=""),"Indeterminado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IFERROR(MATCH($A785&amp;"|"&amp;TEXT(_xlfn.MAXIFS(Cadastro!$E$5:$E$167,Cadastro!$A$5:$A$167,$A785,Cadastro!$E$5:$E$167,"&lt;="&amp;$F785),"yyyymmdd"),Cadastro!$I$5:$I$167,0),"")</f>
        <v>135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IFERROR(INDEX(Cadastro!$C$5:$C$167,$AB786),"NÃO INFORMADO")</f>
        <v>PED</v>
      </c>
      <c r="D786" s="17" t="str">
        <f>IFERROR(INDEX(Cadastro!$D$5:$D$167,$AB786),"")</f>
        <v>6x1</v>
      </c>
      <c r="E786" s="17" t="str">
        <f>IFERROR(INDEX(Cadastro!$G$5:$G$167,$AB786),"")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$167,$AB786),"")="",IF($L786&gt;0,1,0),IF(IFERROR(INDEX(Cadastro!$F$5:$F$167,$AB786),"")&lt;=IFERROR(INDEX(Parâmetros!$B$39:$B$48,MATCH($E786,Parâmetros!$A$39:$A$48,0)),99),IFERROR(INDEX(Cadastro!$F$5:$F$167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$167,$AB786),"")="",0,IF(IFERROR(INDEX(Cadastro!$F$5:$F$167,$AB786),"")&gt;IFERROR(INDEX(Parâmetros!$B$39:$B$48,MATCH($E786,Parâmetros!$A$39:$A$48,0)),99),IFERROR(INDEX(Cadastro!$F$5:$F$167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registro"),IF(AND($AB786&lt;&gt;$AB785,IFERROR(INDEX(Cadastro!$F$5:$F$167,$AB786),"")=""),"Indeterminado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IFERROR(MATCH($A786&amp;"|"&amp;TEXT(_xlfn.MAXIFS(Cadastro!$E$5:$E$167,Cadastro!$A$5:$A$167,$A786,Cadastro!$E$5:$E$167,"&lt;="&amp;$F786),"yyyymmdd"),Cadastro!$I$5:$I$167,0),"")</f>
        <v>73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IFERROR(INDEX(Cadastro!$C$5:$C$167,$AB787),"NÃO INFORMADO")</f>
        <v>PED</v>
      </c>
      <c r="D787" s="17" t="str">
        <f>IFERROR(INDEX(Cadastro!$D$5:$D$167,$AB787),"")</f>
        <v>6x1</v>
      </c>
      <c r="E787" s="17" t="str">
        <f>IFERROR(INDEX(Cadastro!$G$5:$G$167,$AB787),"")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$167,$AB787),"")="",IF($L787&gt;0,1,0),IF(IFERROR(INDEX(Cadastro!$F$5:$F$167,$AB787),"")&lt;=IFERROR(INDEX(Parâmetros!$B$39:$B$48,MATCH($E787,Parâmetros!$A$39:$A$48,0)),99),IFERROR(INDEX(Cadastro!$F$5:$F$167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$167,$AB787),"")="",0,IF(IFERROR(INDEX(Cadastro!$F$5:$F$167,$AB787),"")&gt;IFERROR(INDEX(Parâmetros!$B$39:$B$48,MATCH($E787,Parâmetros!$A$39:$A$48,0)),99),IFERROR(INDEX(Cadastro!$F$5:$F$167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registro"),IF(AND($AB787&lt;&gt;$AB786,IFERROR(INDEX(Cadastro!$F$5:$F$167,$AB787),"")=""),"Indeterminado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IFERROR(MATCH($A787&amp;"|"&amp;TEXT(_xlfn.MAXIFS(Cadastro!$E$5:$E$167,Cadastro!$A$5:$A$167,$A787,Cadastro!$E$5:$E$167,"&lt;="&amp;$F787),"yyyymmdd"),Cadastro!$I$5:$I$167,0),"")</f>
        <v>73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IFERROR(INDEX(Cadastro!$C$5:$C$167,$AB788),"NÃO INFORMADO")</f>
        <v>PED</v>
      </c>
      <c r="D788" s="17" t="str">
        <f>IFERROR(INDEX(Cadastro!$D$5:$D$167,$AB788),"")</f>
        <v>6x1</v>
      </c>
      <c r="E788" s="17" t="str">
        <f>IFERROR(INDEX(Cadastro!$G$5:$G$167,$AB788),"")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$167,$AB788),"")="",IF($L788&gt;0,1,0),IF(IFERROR(INDEX(Cadastro!$F$5:$F$167,$AB788),"")&lt;=IFERROR(INDEX(Parâmetros!$B$39:$B$48,MATCH($E788,Parâmetros!$A$39:$A$48,0)),99),IFERROR(INDEX(Cadastro!$F$5:$F$167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$167,$AB788),"")="",0,IF(IFERROR(INDEX(Cadastro!$F$5:$F$167,$AB788),"")&gt;IFERROR(INDEX(Parâmetros!$B$39:$B$48,MATCH($E788,Parâmetros!$A$39:$A$48,0)),99),IFERROR(INDEX(Cadastro!$F$5:$F$167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registro"),IF(AND($AB788&lt;&gt;$AB787,IFERROR(INDEX(Cadastro!$F$5:$F$167,$AB788),"")=""),"Indeterminado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IFERROR(MATCH($A788&amp;"|"&amp;TEXT(_xlfn.MAXIFS(Cadastro!$E$5:$E$167,Cadastro!$A$5:$A$167,$A788,Cadastro!$E$5:$E$167,"&lt;="&amp;$F788),"yyyymmdd"),Cadastro!$I$5:$I$167,0),"")</f>
        <v>73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IFERROR(INDEX(Cadastro!$C$5:$C$167,$AB789),"NÃO INFORMADO")</f>
        <v>PED</v>
      </c>
      <c r="D789" s="17" t="str">
        <f>IFERROR(INDEX(Cadastro!$D$5:$D$167,$AB789),"")</f>
        <v>6x1</v>
      </c>
      <c r="E789" s="17" t="str">
        <f>IFERROR(INDEX(Cadastro!$G$5:$G$167,$AB789),"")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$167,$AB789),"")="",IF($L789&gt;0,1,0),IF(IFERROR(INDEX(Cadastro!$F$5:$F$167,$AB789),"")&lt;=IFERROR(INDEX(Parâmetros!$B$39:$B$48,MATCH($E789,Parâmetros!$A$39:$A$48,0)),99),IFERROR(INDEX(Cadastro!$F$5:$F$167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$167,$AB789),"")="",0,IF(IFERROR(INDEX(Cadastro!$F$5:$F$167,$AB789),"")&gt;IFERROR(INDEX(Parâmetros!$B$39:$B$48,MATCH($E789,Parâmetros!$A$39:$A$48,0)),99),IFERROR(INDEX(Cadastro!$F$5:$F$167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registro"),IF(AND($AB789&lt;&gt;$AB788,IFERROR(INDEX(Cadastro!$F$5:$F$167,$AB789),"")=""),"Indeterminado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IFERROR(MATCH($A789&amp;"|"&amp;TEXT(_xlfn.MAXIFS(Cadastro!$E$5:$E$167,Cadastro!$A$5:$A$167,$A789,Cadastro!$E$5:$E$167,"&lt;="&amp;$F789),"yyyymmdd"),Cadastro!$I$5:$I$167,0),"")</f>
        <v>73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IFERROR(INDEX(Cadastro!$C$5:$C$167,$AB790),"NÃO INFORMADO")</f>
        <v>PED</v>
      </c>
      <c r="D790" s="17" t="str">
        <f>IFERROR(INDEX(Cadastro!$D$5:$D$167,$AB790),"")</f>
        <v>6x1</v>
      </c>
      <c r="E790" s="17" t="str">
        <f>IFERROR(INDEX(Cadastro!$G$5:$G$167,$AB790),"")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$167,$AB790),"")="",IF($L790&gt;0,1,0),IF(IFERROR(INDEX(Cadastro!$F$5:$F$167,$AB790),"")&lt;=IFERROR(INDEX(Parâmetros!$B$39:$B$48,MATCH($E790,Parâmetros!$A$39:$A$48,0)),99),IFERROR(INDEX(Cadastro!$F$5:$F$167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$167,$AB790),"")="",0,IF(IFERROR(INDEX(Cadastro!$F$5:$F$167,$AB790),"")&gt;IFERROR(INDEX(Parâmetros!$B$39:$B$48,MATCH($E790,Parâmetros!$A$39:$A$48,0)),99),IFERROR(INDEX(Cadastro!$F$5:$F$167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registro"),IF(AND($AB790&lt;&gt;$AB789,IFERROR(INDEX(Cadastro!$F$5:$F$167,$AB790),"")=""),"Indeterminado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IFERROR(MATCH($A790&amp;"|"&amp;TEXT(_xlfn.MAXIFS(Cadastro!$E$5:$E$167,Cadastro!$A$5:$A$167,$A790,Cadastro!$E$5:$E$167,"&lt;="&amp;$F790),"yyyymmdd"),Cadastro!$I$5:$I$167,0),"")</f>
        <v>73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IFERROR(INDEX(Cadastro!$C$5:$C$167,$AB791),"NÃO INFORMADO")</f>
        <v>PED</v>
      </c>
      <c r="D791" s="17" t="str">
        <f>IFERROR(INDEX(Cadastro!$D$5:$D$167,$AB791),"")</f>
        <v>6x1</v>
      </c>
      <c r="E791" s="17" t="str">
        <f>IFERROR(INDEX(Cadastro!$G$5:$G$167,$AB791),"")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$167,$AB791),"")="",IF($L791&gt;0,1,0),IF(IFERROR(INDEX(Cadastro!$F$5:$F$167,$AB791),"")&lt;=IFERROR(INDEX(Parâmetros!$B$39:$B$48,MATCH($E791,Parâmetros!$A$39:$A$48,0)),99),IFERROR(INDEX(Cadastro!$F$5:$F$167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$167,$AB791),"")="",0,IF(IFERROR(INDEX(Cadastro!$F$5:$F$167,$AB791),"")&gt;IFERROR(INDEX(Parâmetros!$B$39:$B$48,MATCH($E791,Parâmetros!$A$39:$A$48,0)),99),IFERROR(INDEX(Cadastro!$F$5:$F$167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registro"),IF(AND($AB791&lt;&gt;$AB790,IFERROR(INDEX(Cadastro!$F$5:$F$167,$AB791),"")=""),"Indeterminado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IFERROR(MATCH($A791&amp;"|"&amp;TEXT(_xlfn.MAXIFS(Cadastro!$E$5:$E$167,Cadastro!$A$5:$A$167,$A791,Cadastro!$E$5:$E$167,"&lt;="&amp;$F791),"yyyymmdd"),Cadastro!$I$5:$I$167,0),"")</f>
        <v>73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IFERROR(INDEX(Cadastro!$C$5:$C$167,$AB792),"NÃO INFORMADO")</f>
        <v>PED</v>
      </c>
      <c r="D792" s="17" t="str">
        <f>IFERROR(INDEX(Cadastro!$D$5:$D$167,$AB792),"")</f>
        <v>6x1</v>
      </c>
      <c r="E792" s="17" t="str">
        <f>IFERROR(INDEX(Cadastro!$G$5:$G$167,$AB792),"")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$167,$AB792),"")="",IF($L792&gt;0,1,0),IF(IFERROR(INDEX(Cadastro!$F$5:$F$167,$AB792),"")&lt;=IFERROR(INDEX(Parâmetros!$B$39:$B$48,MATCH($E792,Parâmetros!$A$39:$A$48,0)),99),IFERROR(INDEX(Cadastro!$F$5:$F$167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$167,$AB792),"")="",0,IF(IFERROR(INDEX(Cadastro!$F$5:$F$167,$AB792),"")&gt;IFERROR(INDEX(Parâmetros!$B$39:$B$48,MATCH($E792,Parâmetros!$A$39:$A$48,0)),99),IFERROR(INDEX(Cadastro!$F$5:$F$167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registro"),IF(AND($AB792&lt;&gt;$AB791,IFERROR(INDEX(Cadastro!$F$5:$F$167,$AB792),"")=""),"Indeterminado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IFERROR(MATCH($A792&amp;"|"&amp;TEXT(_xlfn.MAXIFS(Cadastro!$E$5:$E$167,Cadastro!$A$5:$A$167,$A792,Cadastro!$E$5:$E$167,"&lt;="&amp;$F792),"yyyymmdd"),Cadastro!$I$5:$I$167,0),"")</f>
        <v>73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IFERROR(INDEX(Cadastro!$C$5:$C$167,$AB793),"NÃO INFORMADO")</f>
        <v>PED</v>
      </c>
      <c r="D793" s="17" t="str">
        <f>IFERROR(INDEX(Cadastro!$D$5:$D$167,$AB793),"")</f>
        <v>6x1</v>
      </c>
      <c r="E793" s="17" t="str">
        <f>IFERROR(INDEX(Cadastro!$G$5:$G$167,$AB793),"")</f>
        <v>6x1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4.09</v>
      </c>
      <c r="M793" s="30">
        <f>IFERROR(INDEX(Parâmetros!$E$6:$E$11,MATCH($K793,Parâmetros!$A$6:$A$11,0)),"")</f>
        <v>8.8000000000000007</v>
      </c>
      <c r="N793" s="33">
        <f t="shared" si="73"/>
        <v>0.46477272727272723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2.9500000000000011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$167,$AB793),"")="",IF($L793&gt;0,1,0),IF(IFERROR(INDEX(Cadastro!$F$5:$F$167,$AB793),"")&lt;=IFERROR(INDEX(Parâmetros!$B$39:$B$48,MATCH($E793,Parâmetros!$A$39:$A$48,0)),99),IFERROR(INDEX(Cadastro!$F$5:$F$167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$167,$AB793),"")="",0,IF(IFERROR(INDEX(Cadastro!$F$5:$F$167,$AB793),"")&gt;IFERROR(INDEX(Parâmetros!$B$39:$B$48,MATCH($E793,Parâmetros!$A$39:$A$48,0)),99),IFERROR(INDEX(Cadastro!$F$5:$F$167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registro"),IF(AND($AB793&lt;&gt;$AB792,IFERROR(INDEX(Cadastro!$F$5:$F$167,$AB793),"")=""),"Indeterminado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IFERROR(MATCH($A793&amp;"|"&amp;TEXT(_xlfn.MAXIFS(Cadastro!$E$5:$E$167,Cadastro!$A$5:$A$167,$A793,Cadastro!$E$5:$E$167,"&lt;="&amp;$F793),"yyyymmdd"),Cadastro!$I$5:$I$167,0),"")</f>
        <v>73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IFERROR(INDEX(Cadastro!$C$5:$C$167,$AB794),"NÃO INFORMADO")</f>
        <v>PED</v>
      </c>
      <c r="D794" s="17" t="str">
        <f>IFERROR(INDEX(Cadastro!$D$5:$D$167,$AB794),"")</f>
        <v>6x1</v>
      </c>
      <c r="E794" s="17" t="str">
        <f>IFERROR(INDEX(Cadastro!$G$5:$G$167,$AB794),"")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74"/>
        <v/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$167,$AB794),"")="",IF($L794&gt;0,1,0),IF(IFERROR(INDEX(Cadastro!$F$5:$F$167,$AB794),"")&lt;=IFERROR(INDEX(Parâmetros!$B$39:$B$48,MATCH($E794,Parâmetros!$A$39:$A$48,0)),99),IFERROR(INDEX(Cadastro!$F$5:$F$167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$167,$AB794),"")="",0,IF(IFERROR(INDEX(Cadastro!$F$5:$F$167,$AB794),"")&gt;IFERROR(INDEX(Parâmetros!$B$39:$B$48,MATCH($E794,Parâmetros!$A$39:$A$48,0)),99),IFERROR(INDEX(Cadastro!$F$5:$F$167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registro"),IF(AND($AB794&lt;&gt;$AB793,IFERROR(INDEX(Cadastro!$F$5:$F$167,$AB794),"")=""),"Indeterminado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IFERROR(MATCH($A794&amp;"|"&amp;TEXT(_xlfn.MAXIFS(Cadastro!$E$5:$E$167,Cadastro!$A$5:$A$167,$A794,Cadastro!$E$5:$E$167,"&lt;="&amp;$F794),"yyyymmdd"),Cadastro!$I$5:$I$167,0),"")</f>
        <v>73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IFERROR(INDEX(Cadastro!$C$5:$C$167,$AB795),"NÃO INFORMADO")</f>
        <v>PED</v>
      </c>
      <c r="D795" s="17" t="str">
        <f>IFERROR(INDEX(Cadastro!$D$5:$D$167,$AB795),"")</f>
        <v>6x1</v>
      </c>
      <c r="E795" s="17" t="str">
        <f>IFERROR(INDEX(Cadastro!$G$5:$G$167,$AB795),"")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$167,$AB795),"")="",IF($L795&gt;0,1,0),IF(IFERROR(INDEX(Cadastro!$F$5:$F$167,$AB795),"")&lt;=IFERROR(INDEX(Parâmetros!$B$39:$B$48,MATCH($E795,Parâmetros!$A$39:$A$48,0)),99),IFERROR(INDEX(Cadastro!$F$5:$F$167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$167,$AB795),"")="",0,IF(IFERROR(INDEX(Cadastro!$F$5:$F$167,$AB795),"")&gt;IFERROR(INDEX(Parâmetros!$B$39:$B$48,MATCH($E795,Parâmetros!$A$39:$A$48,0)),99),IFERROR(INDEX(Cadastro!$F$5:$F$167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registro"),IF(AND($AB795&lt;&gt;$AB794,IFERROR(INDEX(Cadastro!$F$5:$F$167,$AB795),"")=""),"Indeterminado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IFERROR(MATCH($A795&amp;"|"&amp;TEXT(_xlfn.MAXIFS(Cadastro!$E$5:$E$167,Cadastro!$A$5:$A$167,$A795,Cadastro!$E$5:$E$167,"&lt;="&amp;$F795),"yyyymmdd"),Cadastro!$I$5:$I$167,0),"")</f>
        <v>73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IFERROR(INDEX(Cadastro!$C$5:$C$167,$AB796),"NÃO INFORMADO")</f>
        <v>PED</v>
      </c>
      <c r="D796" s="17" t="str">
        <f>IFERROR(INDEX(Cadastro!$D$5:$D$167,$AB796),"")</f>
        <v>6x1</v>
      </c>
      <c r="E796" s="17" t="str">
        <f>IFERROR(INDEX(Cadastro!$G$5:$G$167,$AB796),"")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$167,$AB796),"")="",IF($L796&gt;0,1,0),IF(IFERROR(INDEX(Cadastro!$F$5:$F$167,$AB796),"")&lt;=IFERROR(INDEX(Parâmetros!$B$39:$B$48,MATCH($E796,Parâmetros!$A$39:$A$48,0)),99),IFERROR(INDEX(Cadastro!$F$5:$F$167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$167,$AB796),"")="",0,IF(IFERROR(INDEX(Cadastro!$F$5:$F$167,$AB796),"")&gt;IFERROR(INDEX(Parâmetros!$B$39:$B$48,MATCH($E796,Parâmetros!$A$39:$A$48,0)),99),IFERROR(INDEX(Cadastro!$F$5:$F$167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registro"),IF(AND($AB796&lt;&gt;$AB795,IFERROR(INDEX(Cadastro!$F$5:$F$167,$AB796),"")=""),"Indeterminado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IFERROR(MATCH($A796&amp;"|"&amp;TEXT(_xlfn.MAXIFS(Cadastro!$E$5:$E$167,Cadastro!$A$5:$A$167,$A796,Cadastro!$E$5:$E$167,"&lt;="&amp;$F796),"yyyymmdd"),Cadastro!$I$5:$I$167,0),"")</f>
        <v>73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IFERROR(INDEX(Cadastro!$C$5:$C$167,$AB797),"NÃO INFORMADO")</f>
        <v>PED</v>
      </c>
      <c r="D797" s="17" t="str">
        <f>IFERROR(INDEX(Cadastro!$D$5:$D$167,$AB797),"")</f>
        <v>6x1</v>
      </c>
      <c r="E797" s="17" t="str">
        <f>IFERROR(INDEX(Cadastro!$G$5:$G$167,$AB797),"")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$167,$AB797),"")="",IF($L797&gt;0,1,0),IF(IFERROR(INDEX(Cadastro!$F$5:$F$167,$AB797),"")&lt;=IFERROR(INDEX(Parâmetros!$B$39:$B$48,MATCH($E797,Parâmetros!$A$39:$A$48,0)),99),IFERROR(INDEX(Cadastro!$F$5:$F$167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$167,$AB797),"")="",0,IF(IFERROR(INDEX(Cadastro!$F$5:$F$167,$AB797),"")&gt;IFERROR(INDEX(Parâmetros!$B$39:$B$48,MATCH($E797,Parâmetros!$A$39:$A$48,0)),99),IFERROR(INDEX(Cadastro!$F$5:$F$167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registro"),IF(AND($AB797&lt;&gt;$AB796,IFERROR(INDEX(Cadastro!$F$5:$F$167,$AB797),"")=""),"Indeterminado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IFERROR(MATCH($A797&amp;"|"&amp;TEXT(_xlfn.MAXIFS(Cadastro!$E$5:$E$167,Cadastro!$A$5:$A$167,$A797,Cadastro!$E$5:$E$167,"&lt;="&amp;$F797),"yyyymmdd"),Cadastro!$I$5:$I$167,0),"")</f>
        <v>73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IFERROR(INDEX(Cadastro!$C$5:$C$167,$AB798),"NÃO INFORMADO")</f>
        <v>PED</v>
      </c>
      <c r="D798" s="17" t="str">
        <f>IFERROR(INDEX(Cadastro!$D$5:$D$167,$AB798),"")</f>
        <v>6x1</v>
      </c>
      <c r="E798" s="17" t="str">
        <f>IFERROR(INDEX(Cadastro!$G$5:$G$167,$AB798),"")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$167,$AB798),"")="",IF($L798&gt;0,1,0),IF(IFERROR(INDEX(Cadastro!$F$5:$F$167,$AB798),"")&lt;=IFERROR(INDEX(Parâmetros!$B$39:$B$48,MATCH($E798,Parâmetros!$A$39:$A$48,0)),99),IFERROR(INDEX(Cadastro!$F$5:$F$167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$167,$AB798),"")="",0,IF(IFERROR(INDEX(Cadastro!$F$5:$F$167,$AB798),"")&gt;IFERROR(INDEX(Parâmetros!$B$39:$B$48,MATCH($E798,Parâmetros!$A$39:$A$48,0)),99),IFERROR(INDEX(Cadastro!$F$5:$F$167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registro"),IF(AND($AB798&lt;&gt;$AB797,IFERROR(INDEX(Cadastro!$F$5:$F$167,$AB798),"")=""),"Indeterminado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IFERROR(MATCH($A798&amp;"|"&amp;TEXT(_xlfn.MAXIFS(Cadastro!$E$5:$E$167,Cadastro!$A$5:$A$167,$A798,Cadastro!$E$5:$E$167,"&lt;="&amp;$F798),"yyyymmdd"),Cadastro!$I$5:$I$167,0),"")</f>
        <v>73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IFERROR(INDEX(Cadastro!$C$5:$C$167,$AB799),"NÃO INFORMADO")</f>
        <v>PED</v>
      </c>
      <c r="D799" s="17" t="str">
        <f>IFERROR(INDEX(Cadastro!$D$5:$D$167,$AB799),"")</f>
        <v>6x1</v>
      </c>
      <c r="E799" s="17" t="str">
        <f>IFERROR(INDEX(Cadastro!$G$5:$G$167,$AB799),"")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$167,$AB799),"")="",IF($L799&gt;0,1,0),IF(IFERROR(INDEX(Cadastro!$F$5:$F$167,$AB799),"")&lt;=IFERROR(INDEX(Parâmetros!$B$39:$B$48,MATCH($E799,Parâmetros!$A$39:$A$48,0)),99),IFERROR(INDEX(Cadastro!$F$5:$F$167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$167,$AB799),"")="",0,IF(IFERROR(INDEX(Cadastro!$F$5:$F$167,$AB799),"")&gt;IFERROR(INDEX(Parâmetros!$B$39:$B$48,MATCH($E799,Parâmetros!$A$39:$A$48,0)),99),IFERROR(INDEX(Cadastro!$F$5:$F$167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registro"),IF(AND($AB799&lt;&gt;$AB798,IFERROR(INDEX(Cadastro!$F$5:$F$167,$AB799),"")=""),"Indeterminado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IFERROR(MATCH($A799&amp;"|"&amp;TEXT(_xlfn.MAXIFS(Cadastro!$E$5:$E$167,Cadastro!$A$5:$A$167,$A799,Cadastro!$E$5:$E$167,"&lt;="&amp;$F799),"yyyymmdd"),Cadastro!$I$5:$I$167,0),"")</f>
        <v>73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IFERROR(INDEX(Cadastro!$C$5:$C$167,$AB800),"NÃO INFORMADO")</f>
        <v>PED</v>
      </c>
      <c r="D800" s="17" t="str">
        <f>IFERROR(INDEX(Cadastro!$D$5:$D$167,$AB800),"")</f>
        <v>6x1</v>
      </c>
      <c r="E800" s="17" t="str">
        <f>IFERROR(INDEX(Cadastro!$G$5:$G$167,$AB800),"")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$167,$AB800),"")="",IF($L800&gt;0,1,0),IF(IFERROR(INDEX(Cadastro!$F$5:$F$167,$AB800),"")&lt;=IFERROR(INDEX(Parâmetros!$B$39:$B$48,MATCH($E800,Parâmetros!$A$39:$A$48,0)),99),IFERROR(INDEX(Cadastro!$F$5:$F$167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$167,$AB800),"")="",0,IF(IFERROR(INDEX(Cadastro!$F$5:$F$167,$AB800),"")&gt;IFERROR(INDEX(Parâmetros!$B$39:$B$48,MATCH($E800,Parâmetros!$A$39:$A$48,0)),99),IFERROR(INDEX(Cadastro!$F$5:$F$167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registro"),IF(AND($AB800&lt;&gt;$AB799,IFERROR(INDEX(Cadastro!$F$5:$F$167,$AB800),"")=""),"Indeterminado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IFERROR(MATCH($A800&amp;"|"&amp;TEXT(_xlfn.MAXIFS(Cadastro!$E$5:$E$167,Cadastro!$A$5:$A$167,$A800,Cadastro!$E$5:$E$167,"&lt;="&amp;$F800),"yyyymmdd"),Cadastro!$I$5:$I$167,0),"")</f>
        <v>73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IFERROR(INDEX(Cadastro!$C$5:$C$167,$AB801),"NÃO INFORMADO")</f>
        <v>PED</v>
      </c>
      <c r="D801" s="17" t="str">
        <f>IFERROR(INDEX(Cadastro!$D$5:$D$167,$AB801),"")</f>
        <v>6x1</v>
      </c>
      <c r="E801" s="17" t="str">
        <f>IFERROR(INDEX(Cadastro!$G$5:$G$167,$AB801),"")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$167,$AB801),"")="",IF($L801&gt;0,1,0),IF(IFERROR(INDEX(Cadastro!$F$5:$F$167,$AB801),"")&lt;=IFERROR(INDEX(Parâmetros!$B$39:$B$48,MATCH($E801,Parâmetros!$A$39:$A$48,0)),99),IFERROR(INDEX(Cadastro!$F$5:$F$167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$167,$AB801),"")="",0,IF(IFERROR(INDEX(Cadastro!$F$5:$F$167,$AB801),"")&gt;IFERROR(INDEX(Parâmetros!$B$39:$B$48,MATCH($E801,Parâmetros!$A$39:$A$48,0)),99),IFERROR(INDEX(Cadastro!$F$5:$F$167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registro"),IF(AND($AB801&lt;&gt;$AB800,IFERROR(INDEX(Cadastro!$F$5:$F$167,$AB801),"")=""),"Indeterminado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IFERROR(MATCH($A801&amp;"|"&amp;TEXT(_xlfn.MAXIFS(Cadastro!$E$5:$E$167,Cadastro!$A$5:$A$167,$A801,Cadastro!$E$5:$E$167,"&lt;="&amp;$F801),"yyyymmdd"),Cadastro!$I$5:$I$167,0),"")</f>
        <v>73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IFERROR(INDEX(Cadastro!$C$5:$C$167,$AB802),"NÃO INFORMADO")</f>
        <v>PED</v>
      </c>
      <c r="D802" s="17" t="str">
        <f>IFERROR(INDEX(Cadastro!$D$5:$D$167,$AB802),"")</f>
        <v>6x1</v>
      </c>
      <c r="E802" s="17" t="str">
        <f>IFERROR(INDEX(Cadastro!$G$5:$G$167,$AB802),"")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$167,$AB802),"")="",IF($L802&gt;0,1,0),IF(IFERROR(INDEX(Cadastro!$F$5:$F$167,$AB802),"")&lt;=IFERROR(INDEX(Parâmetros!$B$39:$B$48,MATCH($E802,Parâmetros!$A$39:$A$48,0)),99),IFERROR(INDEX(Cadastro!$F$5:$F$167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$167,$AB802),"")="",0,IF(IFERROR(INDEX(Cadastro!$F$5:$F$167,$AB802),"")&gt;IFERROR(INDEX(Parâmetros!$B$39:$B$48,MATCH($E802,Parâmetros!$A$39:$A$48,0)),99),IFERROR(INDEX(Cadastro!$F$5:$F$167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registro"),IF(AND($AB802&lt;&gt;$AB801,IFERROR(INDEX(Cadastro!$F$5:$F$167,$AB802),"")=""),"Indeterminado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IFERROR(MATCH($A802&amp;"|"&amp;TEXT(_xlfn.MAXIFS(Cadastro!$E$5:$E$167,Cadastro!$A$5:$A$167,$A802,Cadastro!$E$5:$E$167,"&lt;="&amp;$F802),"yyyymmdd"),Cadastro!$I$5:$I$167,0),"")</f>
        <v>73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IFERROR(INDEX(Cadastro!$C$5:$C$167,$AB803),"NÃO INFORMADO")</f>
        <v>PED</v>
      </c>
      <c r="D803" s="17" t="str">
        <f>IFERROR(INDEX(Cadastro!$D$5:$D$167,$AB803),"")</f>
        <v>6x1</v>
      </c>
      <c r="E803" s="17" t="str">
        <f>IFERROR(INDEX(Cadastro!$G$5:$G$167,$AB803),"")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$167,$AB803),"")="",IF($L803&gt;0,1,0),IF(IFERROR(INDEX(Cadastro!$F$5:$F$167,$AB803),"")&lt;=IFERROR(INDEX(Parâmetros!$B$39:$B$48,MATCH($E803,Parâmetros!$A$39:$A$48,0)),99),IFERROR(INDEX(Cadastro!$F$5:$F$167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$167,$AB803),"")="",0,IF(IFERROR(INDEX(Cadastro!$F$5:$F$167,$AB803),"")&gt;IFERROR(INDEX(Parâmetros!$B$39:$B$48,MATCH($E803,Parâmetros!$A$39:$A$48,0)),99),IFERROR(INDEX(Cadastro!$F$5:$F$167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registro"),IF(AND($AB803&lt;&gt;$AB802,IFERROR(INDEX(Cadastro!$F$5:$F$167,$AB803),"")=""),"Indeterminado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IFERROR(MATCH($A803&amp;"|"&amp;TEXT(_xlfn.MAXIFS(Cadastro!$E$5:$E$167,Cadastro!$A$5:$A$167,$A803,Cadastro!$E$5:$E$167,"&lt;="&amp;$F803),"yyyymmdd"),Cadastro!$I$5:$I$167,0),"")</f>
        <v>73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IFERROR(INDEX(Cadastro!$C$5:$C$167,$AB804),"NÃO INFORMADO")</f>
        <v>PED</v>
      </c>
      <c r="D804" s="17" t="str">
        <f>IFERROR(INDEX(Cadastro!$D$5:$D$167,$AB804),"")</f>
        <v>6x1</v>
      </c>
      <c r="E804" s="17" t="str">
        <f>IFERROR(INDEX(Cadastro!$G$5:$G$167,$AB804),"")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$167,$AB804),"")="",IF($L804&gt;0,1,0),IF(IFERROR(INDEX(Cadastro!$F$5:$F$167,$AB804),"")&lt;=IFERROR(INDEX(Parâmetros!$B$39:$B$48,MATCH($E804,Parâmetros!$A$39:$A$48,0)),99),IFERROR(INDEX(Cadastro!$F$5:$F$167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$167,$AB804),"")="",0,IF(IFERROR(INDEX(Cadastro!$F$5:$F$167,$AB804),"")&gt;IFERROR(INDEX(Parâmetros!$B$39:$B$48,MATCH($E804,Parâmetros!$A$39:$A$48,0)),99),IFERROR(INDEX(Cadastro!$F$5:$F$167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registro"),IF(AND($AB804&lt;&gt;$AB803,IFERROR(INDEX(Cadastro!$F$5:$F$167,$AB804),"")=""),"Indeterminado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IFERROR(MATCH($A804&amp;"|"&amp;TEXT(_xlfn.MAXIFS(Cadastro!$E$5:$E$167,Cadastro!$A$5:$A$167,$A804,Cadastro!$E$5:$E$167,"&lt;="&amp;$F804),"yyyymmdd"),Cadastro!$I$5:$I$167,0),"")</f>
        <v>73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IFERROR(INDEX(Cadastro!$C$5:$C$167,$AB805),"NÃO INFORMADO")</f>
        <v>PED</v>
      </c>
      <c r="D805" s="17" t="str">
        <f>IFERROR(INDEX(Cadastro!$D$5:$D$167,$AB805),"")</f>
        <v>6x1</v>
      </c>
      <c r="E805" s="17" t="str">
        <f>IFERROR(INDEX(Cadastro!$G$5:$G$167,$AB805),"")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$167,$AB805),"")="",IF($L805&gt;0,1,0),IF(IFERROR(INDEX(Cadastro!$F$5:$F$167,$AB805),"")&lt;=IFERROR(INDEX(Parâmetros!$B$39:$B$48,MATCH($E805,Parâmetros!$A$39:$A$48,0)),99),IFERROR(INDEX(Cadastro!$F$5:$F$167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$167,$AB805),"")="",0,IF(IFERROR(INDEX(Cadastro!$F$5:$F$167,$AB805),"")&gt;IFERROR(INDEX(Parâmetros!$B$39:$B$48,MATCH($E805,Parâmetros!$A$39:$A$48,0)),99),IFERROR(INDEX(Cadastro!$F$5:$F$167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registro"),IF(AND($AB805&lt;&gt;$AB804,IFERROR(INDEX(Cadastro!$F$5:$F$167,$AB805),"")=""),"Indeterminado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IFERROR(MATCH($A805&amp;"|"&amp;TEXT(_xlfn.MAXIFS(Cadastro!$E$5:$E$167,Cadastro!$A$5:$A$167,$A805,Cadastro!$E$5:$E$167,"&lt;="&amp;$F805),"yyyymmdd"),Cadastro!$I$5:$I$167,0),"")</f>
        <v>73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IFERROR(INDEX(Cadastro!$C$5:$C$167,$AB806),"NÃO INFORMADO")</f>
        <v>PED</v>
      </c>
      <c r="D806" s="17" t="str">
        <f>IFERROR(INDEX(Cadastro!$D$5:$D$167,$AB806),"")</f>
        <v>6x1</v>
      </c>
      <c r="E806" s="17" t="str">
        <f>IFERROR(INDEX(Cadastro!$G$5:$G$167,$AB806),"")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$167,$AB806),"")="",IF($L806&gt;0,1,0),IF(IFERROR(INDEX(Cadastro!$F$5:$F$167,$AB806),"")&lt;=IFERROR(INDEX(Parâmetros!$B$39:$B$48,MATCH($E806,Parâmetros!$A$39:$A$48,0)),99),IFERROR(INDEX(Cadastro!$F$5:$F$167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$167,$AB806),"")="",0,IF(IFERROR(INDEX(Cadastro!$F$5:$F$167,$AB806),"")&gt;IFERROR(INDEX(Parâmetros!$B$39:$B$48,MATCH($E806,Parâmetros!$A$39:$A$48,0)),99),IFERROR(INDEX(Cadastro!$F$5:$F$167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registro"),IF(AND($AB806&lt;&gt;$AB805,IFERROR(INDEX(Cadastro!$F$5:$F$167,$AB806),"")=""),"Indeterminado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IFERROR(MATCH($A806&amp;"|"&amp;TEXT(_xlfn.MAXIFS(Cadastro!$E$5:$E$167,Cadastro!$A$5:$A$167,$A806,Cadastro!$E$5:$E$167,"&lt;="&amp;$F806),"yyyymmdd"),Cadastro!$I$5:$I$167,0),"")</f>
        <v>73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IFERROR(INDEX(Cadastro!$C$5:$C$167,$AB807),"NÃO INFORMADO")</f>
        <v>PED</v>
      </c>
      <c r="D807" s="17" t="str">
        <f>IFERROR(INDEX(Cadastro!$D$5:$D$167,$AB807),"")</f>
        <v>6x1</v>
      </c>
      <c r="E807" s="17" t="str">
        <f>IFERROR(INDEX(Cadastro!$G$5:$G$167,$AB807),"")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$167,$AB807),"")="",IF($L807&gt;0,1,0),IF(IFERROR(INDEX(Cadastro!$F$5:$F$167,$AB807),"")&lt;=IFERROR(INDEX(Parâmetros!$B$39:$B$48,MATCH($E807,Parâmetros!$A$39:$A$48,0)),99),IFERROR(INDEX(Cadastro!$F$5:$F$167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$167,$AB807),"")="",0,IF(IFERROR(INDEX(Cadastro!$F$5:$F$167,$AB807),"")&gt;IFERROR(INDEX(Parâmetros!$B$39:$B$48,MATCH($E807,Parâmetros!$A$39:$A$48,0)),99),IFERROR(INDEX(Cadastro!$F$5:$F$167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registro"),IF(AND($AB807&lt;&gt;$AB806,IFERROR(INDEX(Cadastro!$F$5:$F$167,$AB807),"")=""),"Indeterminado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IFERROR(MATCH($A807&amp;"|"&amp;TEXT(_xlfn.MAXIFS(Cadastro!$E$5:$E$167,Cadastro!$A$5:$A$167,$A807,Cadastro!$E$5:$E$167,"&lt;="&amp;$F807),"yyyymmdd"),Cadastro!$I$5:$I$167,0),"")</f>
        <v>73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IFERROR(INDEX(Cadastro!$C$5:$C$167,$AB808),"NÃO INFORMADO")</f>
        <v>PED</v>
      </c>
      <c r="D808" s="17" t="str">
        <f>IFERROR(INDEX(Cadastro!$D$5:$D$167,$AB808),"")</f>
        <v>6x1</v>
      </c>
      <c r="E808" s="17" t="str">
        <f>IFERROR(INDEX(Cadastro!$G$5:$G$167,$AB808),"")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$167,$AB808),"")="",IF($L808&gt;0,1,0),IF(IFERROR(INDEX(Cadastro!$F$5:$F$167,$AB808),"")&lt;=IFERROR(INDEX(Parâmetros!$B$39:$B$48,MATCH($E808,Parâmetros!$A$39:$A$48,0)),99),IFERROR(INDEX(Cadastro!$F$5:$F$167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$167,$AB808),"")="",0,IF(IFERROR(INDEX(Cadastro!$F$5:$F$167,$AB808),"")&gt;IFERROR(INDEX(Parâmetros!$B$39:$B$48,MATCH($E808,Parâmetros!$A$39:$A$48,0)),99),IFERROR(INDEX(Cadastro!$F$5:$F$167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registro"),IF(AND($AB808&lt;&gt;$AB807,IFERROR(INDEX(Cadastro!$F$5:$F$167,$AB808),"")=""),"Indeterminado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IFERROR(MATCH($A808&amp;"|"&amp;TEXT(_xlfn.MAXIFS(Cadastro!$E$5:$E$167,Cadastro!$A$5:$A$167,$A808,Cadastro!$E$5:$E$167,"&lt;="&amp;$F808),"yyyymmdd"),Cadastro!$I$5:$I$167,0),"")</f>
        <v>73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IFERROR(INDEX(Cadastro!$C$5:$C$167,$AB809),"NÃO INFORMADO")</f>
        <v>PED</v>
      </c>
      <c r="D809" s="17" t="str">
        <f>IFERROR(INDEX(Cadastro!$D$5:$D$167,$AB809),"")</f>
        <v>6x1</v>
      </c>
      <c r="E809" s="17" t="str">
        <f>IFERROR(INDEX(Cadastro!$G$5:$G$167,$AB809),"")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$167,$AB809),"")="",IF($L809&gt;0,1,0),IF(IFERROR(INDEX(Cadastro!$F$5:$F$167,$AB809),"")&lt;=IFERROR(INDEX(Parâmetros!$B$39:$B$48,MATCH($E809,Parâmetros!$A$39:$A$48,0)),99),IFERROR(INDEX(Cadastro!$F$5:$F$167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$167,$AB809),"")="",0,IF(IFERROR(INDEX(Cadastro!$F$5:$F$167,$AB809),"")&gt;IFERROR(INDEX(Parâmetros!$B$39:$B$48,MATCH($E809,Parâmetros!$A$39:$A$48,0)),99),IFERROR(INDEX(Cadastro!$F$5:$F$167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registro"),IF(AND($AB809&lt;&gt;$AB808,IFERROR(INDEX(Cadastro!$F$5:$F$167,$AB809),"")=""),"Indeterminado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IFERROR(MATCH($A809&amp;"|"&amp;TEXT(_xlfn.MAXIFS(Cadastro!$E$5:$E$167,Cadastro!$A$5:$A$167,$A809,Cadastro!$E$5:$E$167,"&lt;="&amp;$F809),"yyyymmdd"),Cadastro!$I$5:$I$167,0),"")</f>
        <v>73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IFERROR(INDEX(Cadastro!$C$5:$C$167,$AB810),"NÃO INFORMADO")</f>
        <v>PED</v>
      </c>
      <c r="D810" s="17" t="str">
        <f>IFERROR(INDEX(Cadastro!$D$5:$D$167,$AB810),"")</f>
        <v>6x1</v>
      </c>
      <c r="E810" s="17" t="str">
        <f>IFERROR(INDEX(Cadastro!$G$5:$G$167,$AB810),"")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$167,$AB810),"")="",IF($L810&gt;0,1,0),IF(IFERROR(INDEX(Cadastro!$F$5:$F$167,$AB810),"")&lt;=IFERROR(INDEX(Parâmetros!$B$39:$B$48,MATCH($E810,Parâmetros!$A$39:$A$48,0)),99),IFERROR(INDEX(Cadastro!$F$5:$F$167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$167,$AB810),"")="",0,IF(IFERROR(INDEX(Cadastro!$F$5:$F$167,$AB810),"")&gt;IFERROR(INDEX(Parâmetros!$B$39:$B$48,MATCH($E810,Parâmetros!$A$39:$A$48,0)),99),IFERROR(INDEX(Cadastro!$F$5:$F$167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registro"),IF(AND($AB810&lt;&gt;$AB809,IFERROR(INDEX(Cadastro!$F$5:$F$167,$AB810),"")=""),"Indeterminado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IFERROR(MATCH($A810&amp;"|"&amp;TEXT(_xlfn.MAXIFS(Cadastro!$E$5:$E$167,Cadastro!$A$5:$A$167,$A810,Cadastro!$E$5:$E$167,"&lt;="&amp;$F810),"yyyymmdd"),Cadastro!$I$5:$I$167,0),"")</f>
        <v>73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IFERROR(INDEX(Cadastro!$C$5:$C$167,$AB811),"NÃO INFORMADO")</f>
        <v>PED</v>
      </c>
      <c r="D811" s="17" t="str">
        <f>IFERROR(INDEX(Cadastro!$D$5:$D$167,$AB811),"")</f>
        <v>6x1</v>
      </c>
      <c r="E811" s="17" t="str">
        <f>IFERROR(INDEX(Cadastro!$G$5:$G$167,$AB811),"")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$167,$AB811),"")="",IF($L811&gt;0,1,0),IF(IFERROR(INDEX(Cadastro!$F$5:$F$167,$AB811),"")&lt;=IFERROR(INDEX(Parâmetros!$B$39:$B$48,MATCH($E811,Parâmetros!$A$39:$A$48,0)),99),IFERROR(INDEX(Cadastro!$F$5:$F$167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$167,$AB811),"")="",0,IF(IFERROR(INDEX(Cadastro!$F$5:$F$167,$AB811),"")&gt;IFERROR(INDEX(Parâmetros!$B$39:$B$48,MATCH($E811,Parâmetros!$A$39:$A$48,0)),99),IFERROR(INDEX(Cadastro!$F$5:$F$167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registro"),IF(AND($AB811&lt;&gt;$AB810,IFERROR(INDEX(Cadastro!$F$5:$F$167,$AB811),"")=""),"Indeterminado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IFERROR(MATCH($A811&amp;"|"&amp;TEXT(_xlfn.MAXIFS(Cadastro!$E$5:$E$167,Cadastro!$A$5:$A$167,$A811,Cadastro!$E$5:$E$167,"&lt;="&amp;$F811),"yyyymmdd"),Cadastro!$I$5:$I$167,0),"")</f>
        <v>73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IFERROR(INDEX(Cadastro!$C$5:$C$167,$AB812),"NÃO INFORMADO")</f>
        <v>PED</v>
      </c>
      <c r="D812" s="17" t="str">
        <f>IFERROR(INDEX(Cadastro!$D$5:$D$167,$AB812),"")</f>
        <v>6x1</v>
      </c>
      <c r="E812" s="17" t="str">
        <f>IFERROR(INDEX(Cadastro!$G$5:$G$167,$AB812),"")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$167,$AB812),"")="",IF($L812&gt;0,1,0),IF(IFERROR(INDEX(Cadastro!$F$5:$F$167,$AB812),"")&lt;=IFERROR(INDEX(Parâmetros!$B$39:$B$48,MATCH($E812,Parâmetros!$A$39:$A$48,0)),99),IFERROR(INDEX(Cadastro!$F$5:$F$167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$167,$AB812),"")="",0,IF(IFERROR(INDEX(Cadastro!$F$5:$F$167,$AB812),"")&gt;IFERROR(INDEX(Parâmetros!$B$39:$B$48,MATCH($E812,Parâmetros!$A$39:$A$48,0)),99),IFERROR(INDEX(Cadastro!$F$5:$F$167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registro"),IF(AND($AB812&lt;&gt;$AB811,IFERROR(INDEX(Cadastro!$F$5:$F$167,$AB812),"")=""),"Indeterminado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IFERROR(MATCH($A812&amp;"|"&amp;TEXT(_xlfn.MAXIFS(Cadastro!$E$5:$E$167,Cadastro!$A$5:$A$167,$A812,Cadastro!$E$5:$E$167,"&lt;="&amp;$F812),"yyyymmdd"),Cadastro!$I$5:$I$167,0),"")</f>
        <v>73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IFERROR(INDEX(Cadastro!$C$5:$C$167,$AB813),"NÃO INFORMADO")</f>
        <v>PED</v>
      </c>
      <c r="D813" s="17" t="str">
        <f>IFERROR(INDEX(Cadastro!$D$5:$D$167,$AB813),"")</f>
        <v>6x1</v>
      </c>
      <c r="E813" s="17" t="str">
        <f>IFERROR(INDEX(Cadastro!$G$5:$G$167,$AB813),"")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$167,$AB813),"")="",IF($L813&gt;0,1,0),IF(IFERROR(INDEX(Cadastro!$F$5:$F$167,$AB813),"")&lt;=IFERROR(INDEX(Parâmetros!$B$39:$B$48,MATCH($E813,Parâmetros!$A$39:$A$48,0)),99),IFERROR(INDEX(Cadastro!$F$5:$F$167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$167,$AB813),"")="",0,IF(IFERROR(INDEX(Cadastro!$F$5:$F$167,$AB813),"")&gt;IFERROR(INDEX(Parâmetros!$B$39:$B$48,MATCH($E813,Parâmetros!$A$39:$A$48,0)),99),IFERROR(INDEX(Cadastro!$F$5:$F$167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registro"),IF(AND($AB813&lt;&gt;$AB812,IFERROR(INDEX(Cadastro!$F$5:$F$167,$AB813),"")=""),"Indeterminado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IFERROR(MATCH($A813&amp;"|"&amp;TEXT(_xlfn.MAXIFS(Cadastro!$E$5:$E$167,Cadastro!$A$5:$A$167,$A813,Cadastro!$E$5:$E$167,"&lt;="&amp;$F813),"yyyymmdd"),Cadastro!$I$5:$I$167,0),"")</f>
        <v>73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IFERROR(INDEX(Cadastro!$C$5:$C$167,$AB814),"NÃO INFORMADO")</f>
        <v>MEC</v>
      </c>
      <c r="D814" s="17" t="str">
        <f>IFERROR(INDEX(Cadastro!$D$5:$D$167,$AB814),"")</f>
        <v>A</v>
      </c>
      <c r="E814" s="17" t="str">
        <f>IFERROR(INDEX(Cadastro!$G$5:$G$167,$AB814),"")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$167,$AB814),"")="",IF($L814&gt;0,1,0),IF(IFERROR(INDEX(Cadastro!$F$5:$F$167,$AB814),"")&lt;=IFERROR(INDEX(Parâmetros!$B$39:$B$48,MATCH($E814,Parâmetros!$A$39:$A$48,0)),99),IFERROR(INDEX(Cadastro!$F$5:$F$167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$167,$AB814),"")="",0,IF(IFERROR(INDEX(Cadastro!$F$5:$F$167,$AB814),"")&gt;IFERROR(INDEX(Parâmetros!$B$39:$B$48,MATCH($E814,Parâmetros!$A$39:$A$48,0)),99),IFERROR(INDEX(Cadastro!$F$5:$F$167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registro"),IF(AND($AB814&lt;&gt;$AB813,IFERROR(INDEX(Cadastro!$F$5:$F$167,$AB814),"")=""),"Indeterminado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IFERROR(MATCH($A814&amp;"|"&amp;TEXT(_xlfn.MAXIFS(Cadastro!$E$5:$E$167,Cadastro!$A$5:$A$167,$A814,Cadastro!$E$5:$E$167,"&lt;="&amp;$F814),"yyyymmdd"),Cadastro!$I$5:$I$167,0),"")</f>
        <v>74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IFERROR(INDEX(Cadastro!$C$5:$C$167,$AB815),"NÃO INFORMADO")</f>
        <v>MEC</v>
      </c>
      <c r="D815" s="17" t="str">
        <f>IFERROR(INDEX(Cadastro!$D$5:$D$167,$AB815),"")</f>
        <v>A</v>
      </c>
      <c r="E815" s="17" t="str">
        <f>IFERROR(INDEX(Cadastro!$G$5:$G$167,$AB815),"")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>A</v>
      </c>
      <c r="L815" s="30">
        <f>SUMIFS(Dados!$E:$E,Dados!$A:$A,$A815,Dados!$S:$S,$F815)</f>
        <v>0</v>
      </c>
      <c r="M815" s="30">
        <f>IFERROR(INDEX(Parâmetros!$E$6:$E$11,MATCH($K815,Parâmetros!$A$6:$A$11,0)),"")</f>
        <v>7.58</v>
      </c>
      <c r="N815" s="33">
        <f t="shared" si="73"/>
        <v>0</v>
      </c>
      <c r="O815" s="33">
        <f>Parâmetros!$E$13</f>
        <v>0.8</v>
      </c>
      <c r="P815" s="32" t="str">
        <f>IF(OR($M815="",$F815&gt;Parâmetros!$E$14),"Não","Sim")</f>
        <v>Sim</v>
      </c>
      <c r="Q815" s="32" t="str">
        <f t="shared" si="74"/>
        <v>Não</v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Falta de registro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FALTA DE REGISTRO · dia 3 de 5 do ciclo</v>
      </c>
      <c r="W815" s="34">
        <f>IF(OR(OR($D815="6x1",$D815="FF 6x1"),$D815="5x2"),"",IF($AB815&lt;&gt;$AB814,IF(IFERROR(INDEX(Cadastro!$F$5:$F$167,$AB815),"")="",IF($L815&gt;0,1,0),IF(IFERROR(INDEX(Cadastro!$F$5:$F$167,$AB815),"")&lt;=IFERROR(INDEX(Parâmetros!$B$39:$B$48,MATCH($E815,Parâmetros!$A$39:$A$48,0)),99),IFERROR(INDEX(Cadastro!$F$5:$F$167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$167,$AB815),"")="",0,IF(IFERROR(INDEX(Cadastro!$F$5:$F$167,$AB815),"")&gt;IFERROR(INDEX(Parâmetros!$B$39:$B$48,MATCH($E815,Parâmetros!$A$39:$A$48,0)),99),IFERROR(INDEX(Cadastro!$F$5:$F$167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registro"),IF(AND($AB815&lt;&gt;$AB814,IFERROR(INDEX(Cadastro!$F$5:$F$167,$AB815),"")=""),"Indeterminado (início da série)",IF($X815&gt;0,"Folga","Falta de registro"))))))))</f>
        <v>Falta de registro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IFERROR(MATCH($A815&amp;"|"&amp;TEXT(_xlfn.MAXIFS(Cadastro!$E$5:$E$167,Cadastro!$A$5:$A$167,$A815,Cadastro!$E$5:$E$167,"&lt;="&amp;$F815),"yyyymmdd"),Cadastro!$I$5:$I$167,0),"")</f>
        <v>74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IFERROR(INDEX(Cadastro!$C$5:$C$167,$AB816),"NÃO INFORMADO")</f>
        <v>MEC</v>
      </c>
      <c r="D816" s="17" t="str">
        <f>IFERROR(INDEX(Cadastro!$D$5:$D$167,$AB816),"")</f>
        <v>A</v>
      </c>
      <c r="E816" s="17" t="str">
        <f>IFERROR(INDEX(Cadastro!$G$5:$G$167,$AB816),"")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>A</v>
      </c>
      <c r="L816" s="30">
        <f>SUMIFS(Dados!$E:$E,Dados!$A:$A,$A816,Dados!$S:$S,$F816)</f>
        <v>0</v>
      </c>
      <c r="M816" s="30">
        <f>IFERROR(INDEX(Parâmetros!$E$6:$E$11,MATCH($K816,Parâmetros!$A$6:$A$11,0)),"")</f>
        <v>7.58</v>
      </c>
      <c r="N816" s="33">
        <f t="shared" si="73"/>
        <v>0</v>
      </c>
      <c r="O816" s="33">
        <f>Parâmetros!$E$13</f>
        <v>0.8</v>
      </c>
      <c r="P816" s="32" t="str">
        <f>IF(OR($M816="",$F816&gt;Parâmetros!$E$14),"Não","Sim")</f>
        <v>Sim</v>
      </c>
      <c r="Q816" s="32" t="str">
        <f t="shared" si="74"/>
        <v>Não</v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Falta de registro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FALTA DE REGISTRO · dia 4 de 5 do ciclo</v>
      </c>
      <c r="W816" s="34">
        <f>IF(OR(OR($D816="6x1",$D816="FF 6x1"),$D816="5x2"),"",IF($AB816&lt;&gt;$AB815,IF(IFERROR(INDEX(Cadastro!$F$5:$F$167,$AB816),"")="",IF($L816&gt;0,1,0),IF(IFERROR(INDEX(Cadastro!$F$5:$F$167,$AB816),"")&lt;=IFERROR(INDEX(Parâmetros!$B$39:$B$48,MATCH($E816,Parâmetros!$A$39:$A$48,0)),99),IFERROR(INDEX(Cadastro!$F$5:$F$167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$167,$AB816),"")="",0,IF(IFERROR(INDEX(Cadastro!$F$5:$F$167,$AB816),"")&gt;IFERROR(INDEX(Parâmetros!$B$39:$B$48,MATCH($E816,Parâmetros!$A$39:$A$48,0)),99),IFERROR(INDEX(Cadastro!$F$5:$F$167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registro"),IF(AND($AB816&lt;&gt;$AB815,IFERROR(INDEX(Cadastro!$F$5:$F$167,$AB816),"")=""),"Indeterminado (início da série)",IF($X816&gt;0,"Folga","Falta de registro"))))))))</f>
        <v>Falta de registro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IFERROR(MATCH($A816&amp;"|"&amp;TEXT(_xlfn.MAXIFS(Cadastro!$E$5:$E$167,Cadastro!$A$5:$A$167,$A816,Cadastro!$E$5:$E$167,"&lt;="&amp;$F816),"yyyymmdd"),Cadastro!$I$5:$I$167,0),"")</f>
        <v>74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IFERROR(INDEX(Cadastro!$C$5:$C$167,$AB817),"NÃO INFORMADO")</f>
        <v>MEC</v>
      </c>
      <c r="D817" s="17" t="str">
        <f>IFERROR(INDEX(Cadastro!$D$5:$D$167,$AB817),"")</f>
        <v>A</v>
      </c>
      <c r="E817" s="17" t="str">
        <f>IFERROR(INDEX(Cadastro!$G$5:$G$167,$AB817),"")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$167,$AB817),"")="",IF($L817&gt;0,1,0),IF(IFERROR(INDEX(Cadastro!$F$5:$F$167,$AB817),"")&lt;=IFERROR(INDEX(Parâmetros!$B$39:$B$48,MATCH($E817,Parâmetros!$A$39:$A$48,0)),99),IFERROR(INDEX(Cadastro!$F$5:$F$167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$167,$AB817),"")="",0,IF(IFERROR(INDEX(Cadastro!$F$5:$F$167,$AB817),"")&gt;IFERROR(INDEX(Parâmetros!$B$39:$B$48,MATCH($E817,Parâmetros!$A$39:$A$48,0)),99),IFERROR(INDEX(Cadastro!$F$5:$F$167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registro"),IF(AND($AB817&lt;&gt;$AB816,IFERROR(INDEX(Cadastro!$F$5:$F$167,$AB817),"")=""),"Indeterminado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IFERROR(MATCH($A817&amp;"|"&amp;TEXT(_xlfn.MAXIFS(Cadastro!$E$5:$E$167,Cadastro!$A$5:$A$167,$A817,Cadastro!$E$5:$E$167,"&lt;="&amp;$F817),"yyyymmdd"),Cadastro!$I$5:$I$167,0),"")</f>
        <v>74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IFERROR(INDEX(Cadastro!$C$5:$C$167,$AB818),"NÃO INFORMADO")</f>
        <v>MEC</v>
      </c>
      <c r="D818" s="17" t="str">
        <f>IFERROR(INDEX(Cadastro!$D$5:$D$167,$AB818),"")</f>
        <v>A</v>
      </c>
      <c r="E818" s="17" t="str">
        <f>IFERROR(INDEX(Cadastro!$G$5:$G$167,$AB818),"")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$167,$AB818),"")="",IF($L818&gt;0,1,0),IF(IFERROR(INDEX(Cadastro!$F$5:$F$167,$AB818),"")&lt;=IFERROR(INDEX(Parâmetros!$B$39:$B$48,MATCH($E818,Parâmetros!$A$39:$A$48,0)),99),IFERROR(INDEX(Cadastro!$F$5:$F$167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$167,$AB818),"")="",0,IF(IFERROR(INDEX(Cadastro!$F$5:$F$167,$AB818),"")&gt;IFERROR(INDEX(Parâmetros!$B$39:$B$48,MATCH($E818,Parâmetros!$A$39:$A$48,0)),99),IFERROR(INDEX(Cadastro!$F$5:$F$167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registro"),IF(AND($AB818&lt;&gt;$AB817,IFERROR(INDEX(Cadastro!$F$5:$F$167,$AB818),"")=""),"Indeterminado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IFERROR(MATCH($A818&amp;"|"&amp;TEXT(_xlfn.MAXIFS(Cadastro!$E$5:$E$167,Cadastro!$A$5:$A$167,$A818,Cadastro!$E$5:$E$167,"&lt;="&amp;$F818),"yyyymmdd"),Cadastro!$I$5:$I$167,0),"")</f>
        <v>74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IFERROR(INDEX(Cadastro!$C$5:$C$167,$AB819),"NÃO INFORMADO")</f>
        <v>MEC</v>
      </c>
      <c r="D819" s="17" t="str">
        <f>IFERROR(INDEX(Cadastro!$D$5:$D$167,$AB819),"")</f>
        <v>A</v>
      </c>
      <c r="E819" s="17" t="str">
        <f>IFERROR(INDEX(Cadastro!$G$5:$G$167,$AB819),"")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$167,$AB819),"")="",IF($L819&gt;0,1,0),IF(IFERROR(INDEX(Cadastro!$F$5:$F$167,$AB819),"")&lt;=IFERROR(INDEX(Parâmetros!$B$39:$B$48,MATCH($E819,Parâmetros!$A$39:$A$48,0)),99),IFERROR(INDEX(Cadastro!$F$5:$F$167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$167,$AB819),"")="",0,IF(IFERROR(INDEX(Cadastro!$F$5:$F$167,$AB819),"")&gt;IFERROR(INDEX(Parâmetros!$B$39:$B$48,MATCH($E819,Parâmetros!$A$39:$A$48,0)),99),IFERROR(INDEX(Cadastro!$F$5:$F$167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registro"),IF(AND($AB819&lt;&gt;$AB818,IFERROR(INDEX(Cadastro!$F$5:$F$167,$AB819),"")=""),"Indeterminado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IFERROR(MATCH($A819&amp;"|"&amp;TEXT(_xlfn.MAXIFS(Cadastro!$E$5:$E$167,Cadastro!$A$5:$A$167,$A819,Cadastro!$E$5:$E$167,"&lt;="&amp;$F819),"yyyymmdd"),Cadastro!$I$5:$I$167,0),"")</f>
        <v>74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IFERROR(INDEX(Cadastro!$C$5:$C$167,$AB820),"NÃO INFORMADO")</f>
        <v>MEC</v>
      </c>
      <c r="D820" s="17" t="str">
        <f>IFERROR(INDEX(Cadastro!$D$5:$D$167,$AB820),"")</f>
        <v>A</v>
      </c>
      <c r="E820" s="17" t="str">
        <f>IFERROR(INDEX(Cadastro!$G$5:$G$167,$AB820),"")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$167,$AB820),"")="",IF($L820&gt;0,1,0),IF(IFERROR(INDEX(Cadastro!$F$5:$F$167,$AB820),"")&lt;=IFERROR(INDEX(Parâmetros!$B$39:$B$48,MATCH($E820,Parâmetros!$A$39:$A$48,0)),99),IFERROR(INDEX(Cadastro!$F$5:$F$167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$167,$AB820),"")="",0,IF(IFERROR(INDEX(Cadastro!$F$5:$F$167,$AB820),"")&gt;IFERROR(INDEX(Parâmetros!$B$39:$B$48,MATCH($E820,Parâmetros!$A$39:$A$48,0)),99),IFERROR(INDEX(Cadastro!$F$5:$F$167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registro"),IF(AND($AB820&lt;&gt;$AB819,IFERROR(INDEX(Cadastro!$F$5:$F$167,$AB820),"")=""),"Indeterminado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IFERROR(MATCH($A820&amp;"|"&amp;TEXT(_xlfn.MAXIFS(Cadastro!$E$5:$E$167,Cadastro!$A$5:$A$167,$A820,Cadastro!$E$5:$E$167,"&lt;="&amp;$F820),"yyyymmdd"),Cadastro!$I$5:$I$167,0),"")</f>
        <v>74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IFERROR(INDEX(Cadastro!$C$5:$C$167,$AB821),"NÃO INFORMADO")</f>
        <v>MEC</v>
      </c>
      <c r="D821" s="17" t="str">
        <f>IFERROR(INDEX(Cadastro!$D$5:$D$167,$AB821),"")</f>
        <v>A</v>
      </c>
      <c r="E821" s="17" t="str">
        <f>IFERROR(INDEX(Cadastro!$G$5:$G$167,$AB821),"")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$167,$AB821),"")="",IF($L821&gt;0,1,0),IF(IFERROR(INDEX(Cadastro!$F$5:$F$167,$AB821),"")&lt;=IFERROR(INDEX(Parâmetros!$B$39:$B$48,MATCH($E821,Parâmetros!$A$39:$A$48,0)),99),IFERROR(INDEX(Cadastro!$F$5:$F$167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$167,$AB821),"")="",0,IF(IFERROR(INDEX(Cadastro!$F$5:$F$167,$AB821),"")&gt;IFERROR(INDEX(Parâmetros!$B$39:$B$48,MATCH($E821,Parâmetros!$A$39:$A$48,0)),99),IFERROR(INDEX(Cadastro!$F$5:$F$167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registro"),IF(AND($AB821&lt;&gt;$AB820,IFERROR(INDEX(Cadastro!$F$5:$F$167,$AB821),"")=""),"Indeterminado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IFERROR(MATCH($A821&amp;"|"&amp;TEXT(_xlfn.MAXIFS(Cadastro!$E$5:$E$167,Cadastro!$A$5:$A$167,$A821,Cadastro!$E$5:$E$167,"&lt;="&amp;$F821),"yyyymmdd"),Cadastro!$I$5:$I$167,0),"")</f>
        <v>74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IFERROR(INDEX(Cadastro!$C$5:$C$167,$AB822),"NÃO INFORMADO")</f>
        <v>MEC</v>
      </c>
      <c r="D822" s="17" t="str">
        <f>IFERROR(INDEX(Cadastro!$D$5:$D$167,$AB822),"")</f>
        <v>A</v>
      </c>
      <c r="E822" s="17" t="str">
        <f>IFERROR(INDEX(Cadastro!$G$5:$G$167,$AB822),"")</f>
        <v>A</v>
      </c>
      <c r="F822" s="29">
        <v>46308</v>
      </c>
      <c r="G822" s="32" t="str">
        <f t="shared" si="72"/>
        <v>ter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0</v>
      </c>
      <c r="M822" s="30">
        <f>IFERROR(INDEX(Parâmetros!$E$6:$E$11,MATCH($K822,Parâmetros!$A$6:$A$11,0)),"")</f>
        <v>7.58</v>
      </c>
      <c r="N822" s="33">
        <f t="shared" si="73"/>
        <v>0</v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74"/>
        <v/>
      </c>
      <c r="R822" s="32" t="str">
        <f t="shared" si="75"/>
        <v/>
      </c>
      <c r="S822" s="30" t="str">
        <f t="shared" si="76"/>
        <v/>
      </c>
      <c r="T822" s="32" t="str">
        <f>IF($Q822&lt;&gt;"Sim","",IF($N822&gt;Parâmetros!$E$15,"Sim","Não"))</f>
        <v/>
      </c>
      <c r="U822" s="17" t="str">
        <f t="shared" si="77"/>
        <v>Fora da apuração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4 de 5 do ciclo</v>
      </c>
      <c r="W822" s="34">
        <f>IF(OR(OR($D822="6x1",$D822="FF 6x1"),$D822="5x2"),"",IF($AB822&lt;&gt;$AB821,IF(IFERROR(INDEX(Cadastro!$F$5:$F$167,$AB822),"")="",IF($L822&gt;0,1,0),IF(IFERROR(INDEX(Cadastro!$F$5:$F$167,$AB822),"")&lt;=IFERROR(INDEX(Parâmetros!$B$39:$B$48,MATCH($E822,Parâmetros!$A$39:$A$48,0)),99),IFERROR(INDEX(Cadastro!$F$5:$F$167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$167,$AB822),"")="",0,IF(IFERROR(INDEX(Cadastro!$F$5:$F$167,$AB822),"")&gt;IFERROR(INDEX(Parâmetros!$B$39:$B$48,MATCH($E822,Parâmetros!$A$39:$A$48,0)),99),IFERROR(INDEX(Cadastro!$F$5:$F$167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registro"),IF(AND($AB822&lt;&gt;$AB821,IFERROR(INDEX(Cadastro!$F$5:$F$167,$AB822),"")=""),"Indeterminado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IFERROR(MATCH($A822&amp;"|"&amp;TEXT(_xlfn.MAXIFS(Cadastro!$E$5:$E$167,Cadastro!$A$5:$A$167,$A822,Cadastro!$E$5:$E$167,"&lt;="&amp;$F822),"yyyymmdd"),Cadastro!$I$5:$I$167,0),"")</f>
        <v>74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IFERROR(INDEX(Cadastro!$C$5:$C$167,$AB823),"NÃO INFORMADO")</f>
        <v>MEC</v>
      </c>
      <c r="D823" s="17" t="str">
        <f>IFERROR(INDEX(Cadastro!$D$5:$D$167,$AB823),"")</f>
        <v>A</v>
      </c>
      <c r="E823" s="17" t="str">
        <f>IFERROR(INDEX(Cadastro!$G$5:$G$167,$AB823),"")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$167,$AB823),"")="",IF($L823&gt;0,1,0),IF(IFERROR(INDEX(Cadastro!$F$5:$F$167,$AB823),"")&lt;=IFERROR(INDEX(Parâmetros!$B$39:$B$48,MATCH($E823,Parâmetros!$A$39:$A$48,0)),99),IFERROR(INDEX(Cadastro!$F$5:$F$167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$167,$AB823),"")="",0,IF(IFERROR(INDEX(Cadastro!$F$5:$F$167,$AB823),"")&gt;IFERROR(INDEX(Parâmetros!$B$39:$B$48,MATCH($E823,Parâmetros!$A$39:$A$48,0)),99),IFERROR(INDEX(Cadastro!$F$5:$F$167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registro"),IF(AND($AB823&lt;&gt;$AB822,IFERROR(INDEX(Cadastro!$F$5:$F$167,$AB823),"")=""),"Indeterminado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IFERROR(MATCH($A823&amp;"|"&amp;TEXT(_xlfn.MAXIFS(Cadastro!$E$5:$E$167,Cadastro!$A$5:$A$167,$A823,Cadastro!$E$5:$E$167,"&lt;="&amp;$F823),"yyyymmdd"),Cadastro!$I$5:$I$167,0),"")</f>
        <v>74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IFERROR(INDEX(Cadastro!$C$5:$C$167,$AB824),"NÃO INFORMADO")</f>
        <v>MEC</v>
      </c>
      <c r="D824" s="17" t="str">
        <f>IFERROR(INDEX(Cadastro!$D$5:$D$167,$AB824),"")</f>
        <v>A</v>
      </c>
      <c r="E824" s="17" t="str">
        <f>IFERROR(INDEX(Cadastro!$G$5:$G$167,$AB824),"")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$167,$AB824),"")="",IF($L824&gt;0,1,0),IF(IFERROR(INDEX(Cadastro!$F$5:$F$167,$AB824),"")&lt;=IFERROR(INDEX(Parâmetros!$B$39:$B$48,MATCH($E824,Parâmetros!$A$39:$A$48,0)),99),IFERROR(INDEX(Cadastro!$F$5:$F$167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$167,$AB824),"")="",0,IF(IFERROR(INDEX(Cadastro!$F$5:$F$167,$AB824),"")&gt;IFERROR(INDEX(Parâmetros!$B$39:$B$48,MATCH($E824,Parâmetros!$A$39:$A$48,0)),99),IFERROR(INDEX(Cadastro!$F$5:$F$167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registro"),IF(AND($AB824&lt;&gt;$AB823,IFERROR(INDEX(Cadastro!$F$5:$F$167,$AB824),"")=""),"Indeterminado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IFERROR(MATCH($A824&amp;"|"&amp;TEXT(_xlfn.MAXIFS(Cadastro!$E$5:$E$167,Cadastro!$A$5:$A$167,$A824,Cadastro!$E$5:$E$167,"&lt;="&amp;$F824),"yyyymmdd"),Cadastro!$I$5:$I$167,0),"")</f>
        <v>74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IFERROR(INDEX(Cadastro!$C$5:$C$167,$AB825),"NÃO INFORMADO")</f>
        <v>MEC</v>
      </c>
      <c r="D825" s="17" t="str">
        <f>IFERROR(INDEX(Cadastro!$D$5:$D$167,$AB825),"")</f>
        <v>A</v>
      </c>
      <c r="E825" s="17" t="str">
        <f>IFERROR(INDEX(Cadastro!$G$5:$G$167,$AB825),"")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$167,$AB825),"")="",IF($L825&gt;0,1,0),IF(IFERROR(INDEX(Cadastro!$F$5:$F$167,$AB825),"")&lt;=IFERROR(INDEX(Parâmetros!$B$39:$B$48,MATCH($E825,Parâmetros!$A$39:$A$48,0)),99),IFERROR(INDEX(Cadastro!$F$5:$F$167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$167,$AB825),"")="",0,IF(IFERROR(INDEX(Cadastro!$F$5:$F$167,$AB825),"")&gt;IFERROR(INDEX(Parâmetros!$B$39:$B$48,MATCH($E825,Parâmetros!$A$39:$A$48,0)),99),IFERROR(INDEX(Cadastro!$F$5:$F$167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registro"),IF(AND($AB825&lt;&gt;$AB824,IFERROR(INDEX(Cadastro!$F$5:$F$167,$AB825),"")=""),"Indeterminado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IFERROR(MATCH($A825&amp;"|"&amp;TEXT(_xlfn.MAXIFS(Cadastro!$E$5:$E$167,Cadastro!$A$5:$A$167,$A825,Cadastro!$E$5:$E$167,"&lt;="&amp;$F825),"yyyymmdd"),Cadastro!$I$5:$I$167,0),"")</f>
        <v>74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IFERROR(INDEX(Cadastro!$C$5:$C$167,$AB826),"NÃO INFORMADO")</f>
        <v>MEC</v>
      </c>
      <c r="D826" s="17" t="str">
        <f>IFERROR(INDEX(Cadastro!$D$5:$D$167,$AB826),"")</f>
        <v>A</v>
      </c>
      <c r="E826" s="17" t="str">
        <f>IFERROR(INDEX(Cadastro!$G$5:$G$167,$AB826),"")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$167,$AB826),"")="",IF($L826&gt;0,1,0),IF(IFERROR(INDEX(Cadastro!$F$5:$F$167,$AB826),"")&lt;=IFERROR(INDEX(Parâmetros!$B$39:$B$48,MATCH($E826,Parâmetros!$A$39:$A$48,0)),99),IFERROR(INDEX(Cadastro!$F$5:$F$167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$167,$AB826),"")="",0,IF(IFERROR(INDEX(Cadastro!$F$5:$F$167,$AB826),"")&gt;IFERROR(INDEX(Parâmetros!$B$39:$B$48,MATCH($E826,Parâmetros!$A$39:$A$48,0)),99),IFERROR(INDEX(Cadastro!$F$5:$F$167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registro"),IF(AND($AB826&lt;&gt;$AB825,IFERROR(INDEX(Cadastro!$F$5:$F$167,$AB826),"")=""),"Indeterminado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IFERROR(MATCH($A826&amp;"|"&amp;TEXT(_xlfn.MAXIFS(Cadastro!$E$5:$E$167,Cadastro!$A$5:$A$167,$A826,Cadastro!$E$5:$E$167,"&lt;="&amp;$F826),"yyyymmdd"),Cadastro!$I$5:$I$167,0),"")</f>
        <v>74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IFERROR(INDEX(Cadastro!$C$5:$C$167,$AB827),"NÃO INFORMADO")</f>
        <v>MEC</v>
      </c>
      <c r="D827" s="17" t="str">
        <f>IFERROR(INDEX(Cadastro!$D$5:$D$167,$AB827),"")</f>
        <v>A</v>
      </c>
      <c r="E827" s="17" t="str">
        <f>IFERROR(INDEX(Cadastro!$G$5:$G$167,$AB827),"")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$167,$AB827),"")="",IF($L827&gt;0,1,0),IF(IFERROR(INDEX(Cadastro!$F$5:$F$167,$AB827),"")&lt;=IFERROR(INDEX(Parâmetros!$B$39:$B$48,MATCH($E827,Parâmetros!$A$39:$A$48,0)),99),IFERROR(INDEX(Cadastro!$F$5:$F$167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$167,$AB827),"")="",0,IF(IFERROR(INDEX(Cadastro!$F$5:$F$167,$AB827),"")&gt;IFERROR(INDEX(Parâmetros!$B$39:$B$48,MATCH($E827,Parâmetros!$A$39:$A$48,0)),99),IFERROR(INDEX(Cadastro!$F$5:$F$167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registro"),IF(AND($AB827&lt;&gt;$AB826,IFERROR(INDEX(Cadastro!$F$5:$F$167,$AB827),"")=""),"Indeterminado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IFERROR(MATCH($A827&amp;"|"&amp;TEXT(_xlfn.MAXIFS(Cadastro!$E$5:$E$167,Cadastro!$A$5:$A$167,$A827,Cadastro!$E$5:$E$167,"&lt;="&amp;$F827),"yyyymmdd"),Cadastro!$I$5:$I$167,0),"")</f>
        <v>74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IFERROR(INDEX(Cadastro!$C$5:$C$167,$AB828),"NÃO INFORMADO")</f>
        <v>MEC</v>
      </c>
      <c r="D828" s="17" t="str">
        <f>IFERROR(INDEX(Cadastro!$D$5:$D$167,$AB828),"")</f>
        <v>A</v>
      </c>
      <c r="E828" s="17" t="str">
        <f>IFERROR(INDEX(Cadastro!$G$5:$G$167,$AB828),"")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$167,$AB828),"")="",IF($L828&gt;0,1,0),IF(IFERROR(INDEX(Cadastro!$F$5:$F$167,$AB828),"")&lt;=IFERROR(INDEX(Parâmetros!$B$39:$B$48,MATCH($E828,Parâmetros!$A$39:$A$48,0)),99),IFERROR(INDEX(Cadastro!$F$5:$F$167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$167,$AB828),"")="",0,IF(IFERROR(INDEX(Cadastro!$F$5:$F$167,$AB828),"")&gt;IFERROR(INDEX(Parâmetros!$B$39:$B$48,MATCH($E828,Parâmetros!$A$39:$A$48,0)),99),IFERROR(INDEX(Cadastro!$F$5:$F$167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registro"),IF(AND($AB828&lt;&gt;$AB827,IFERROR(INDEX(Cadastro!$F$5:$F$167,$AB828),"")=""),"Indeterminado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IFERROR(MATCH($A828&amp;"|"&amp;TEXT(_xlfn.MAXIFS(Cadastro!$E$5:$E$167,Cadastro!$A$5:$A$167,$A828,Cadastro!$E$5:$E$167,"&lt;="&amp;$F828),"yyyymmdd"),Cadastro!$I$5:$I$167,0),"")</f>
        <v>74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IFERROR(INDEX(Cadastro!$C$5:$C$167,$AB829),"NÃO INFORMADO")</f>
        <v>MEC</v>
      </c>
      <c r="D829" s="17" t="str">
        <f>IFERROR(INDEX(Cadastro!$D$5:$D$167,$AB829),"")</f>
        <v>A</v>
      </c>
      <c r="E829" s="17" t="str">
        <f>IFERROR(INDEX(Cadastro!$G$5:$G$167,$AB829),"")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$167,$AB829),"")="",IF($L829&gt;0,1,0),IF(IFERROR(INDEX(Cadastro!$F$5:$F$167,$AB829),"")&lt;=IFERROR(INDEX(Parâmetros!$B$39:$B$48,MATCH($E829,Parâmetros!$A$39:$A$48,0)),99),IFERROR(INDEX(Cadastro!$F$5:$F$167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$167,$AB829),"")="",0,IF(IFERROR(INDEX(Cadastro!$F$5:$F$167,$AB829),"")&gt;IFERROR(INDEX(Parâmetros!$B$39:$B$48,MATCH($E829,Parâmetros!$A$39:$A$48,0)),99),IFERROR(INDEX(Cadastro!$F$5:$F$167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registro"),IF(AND($AB829&lt;&gt;$AB828,IFERROR(INDEX(Cadastro!$F$5:$F$167,$AB829),"")=""),"Indeterminado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IFERROR(MATCH($A829&amp;"|"&amp;TEXT(_xlfn.MAXIFS(Cadastro!$E$5:$E$167,Cadastro!$A$5:$A$167,$A829,Cadastro!$E$5:$E$167,"&lt;="&amp;$F829),"yyyymmdd"),Cadastro!$I$5:$I$167,0),"")</f>
        <v>74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IFERROR(INDEX(Cadastro!$C$5:$C$167,$AB830),"NÃO INFORMADO")</f>
        <v>MEC</v>
      </c>
      <c r="D830" s="17" t="str">
        <f>IFERROR(INDEX(Cadastro!$D$5:$D$167,$AB830),"")</f>
        <v>A</v>
      </c>
      <c r="E830" s="17" t="str">
        <f>IFERROR(INDEX(Cadastro!$G$5:$G$167,$AB830),"")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$167,$AB830),"")="",IF($L830&gt;0,1,0),IF(IFERROR(INDEX(Cadastro!$F$5:$F$167,$AB830),"")&lt;=IFERROR(INDEX(Parâmetros!$B$39:$B$48,MATCH($E830,Parâmetros!$A$39:$A$48,0)),99),IFERROR(INDEX(Cadastro!$F$5:$F$167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$167,$AB830),"")="",0,IF(IFERROR(INDEX(Cadastro!$F$5:$F$167,$AB830),"")&gt;IFERROR(INDEX(Parâmetros!$B$39:$B$48,MATCH($E830,Parâmetros!$A$39:$A$48,0)),99),IFERROR(INDEX(Cadastro!$F$5:$F$167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registro"),IF(AND($AB830&lt;&gt;$AB829,IFERROR(INDEX(Cadastro!$F$5:$F$167,$AB830),"")=""),"Indeterminado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IFERROR(MATCH($A830&amp;"|"&amp;TEXT(_xlfn.MAXIFS(Cadastro!$E$5:$E$167,Cadastro!$A$5:$A$167,$A830,Cadastro!$E$5:$E$167,"&lt;="&amp;$F830),"yyyymmdd"),Cadastro!$I$5:$I$167,0),"")</f>
        <v>74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IFERROR(INDEX(Cadastro!$C$5:$C$167,$AB831),"NÃO INFORMADO")</f>
        <v>MEC</v>
      </c>
      <c r="D831" s="17" t="str">
        <f>IFERROR(INDEX(Cadastro!$D$5:$D$167,$AB831),"")</f>
        <v>A</v>
      </c>
      <c r="E831" s="17" t="str">
        <f>IFERROR(INDEX(Cadastro!$G$5:$G$167,$AB831),"")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$167,$AB831),"")="",IF($L831&gt;0,1,0),IF(IFERROR(INDEX(Cadastro!$F$5:$F$167,$AB831),"")&lt;=IFERROR(INDEX(Parâmetros!$B$39:$B$48,MATCH($E831,Parâmetros!$A$39:$A$48,0)),99),IFERROR(INDEX(Cadastro!$F$5:$F$167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$167,$AB831),"")="",0,IF(IFERROR(INDEX(Cadastro!$F$5:$F$167,$AB831),"")&gt;IFERROR(INDEX(Parâmetros!$B$39:$B$48,MATCH($E831,Parâmetros!$A$39:$A$48,0)),99),IFERROR(INDEX(Cadastro!$F$5:$F$167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registro"),IF(AND($AB831&lt;&gt;$AB830,IFERROR(INDEX(Cadastro!$F$5:$F$167,$AB831),"")=""),"Indeterminado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IFERROR(MATCH($A831&amp;"|"&amp;TEXT(_xlfn.MAXIFS(Cadastro!$E$5:$E$167,Cadastro!$A$5:$A$167,$A831,Cadastro!$E$5:$E$167,"&lt;="&amp;$F831),"yyyymmdd"),Cadastro!$I$5:$I$167,0),"")</f>
        <v>74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IFERROR(INDEX(Cadastro!$C$5:$C$167,$AB832),"NÃO INFORMADO")</f>
        <v>MEC</v>
      </c>
      <c r="D832" s="17" t="str">
        <f>IFERROR(INDEX(Cadastro!$D$5:$D$167,$AB832),"")</f>
        <v>A</v>
      </c>
      <c r="E832" s="17" t="str">
        <f>IFERROR(INDEX(Cadastro!$G$5:$G$167,$AB832),"")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$167,$AB832),"")="",IF($L832&gt;0,1,0),IF(IFERROR(INDEX(Cadastro!$F$5:$F$167,$AB832),"")&lt;=IFERROR(INDEX(Parâmetros!$B$39:$B$48,MATCH($E832,Parâmetros!$A$39:$A$48,0)),99),IFERROR(INDEX(Cadastro!$F$5:$F$167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$167,$AB832),"")="",0,IF(IFERROR(INDEX(Cadastro!$F$5:$F$167,$AB832),"")&gt;IFERROR(INDEX(Parâmetros!$B$39:$B$48,MATCH($E832,Parâmetros!$A$39:$A$48,0)),99),IFERROR(INDEX(Cadastro!$F$5:$F$167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registro"),IF(AND($AB832&lt;&gt;$AB831,IFERROR(INDEX(Cadastro!$F$5:$F$167,$AB832),"")=""),"Indeterminado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IFERROR(MATCH($A832&amp;"|"&amp;TEXT(_xlfn.MAXIFS(Cadastro!$E$5:$E$167,Cadastro!$A$5:$A$167,$A832,Cadastro!$E$5:$E$167,"&lt;="&amp;$F832),"yyyymmdd"),Cadastro!$I$5:$I$167,0),"")</f>
        <v>74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IFERROR(INDEX(Cadastro!$C$5:$C$167,$AB833),"NÃO INFORMADO")</f>
        <v>MEC</v>
      </c>
      <c r="D833" s="17" t="str">
        <f>IFERROR(INDEX(Cadastro!$D$5:$D$167,$AB833),"")</f>
        <v>A</v>
      </c>
      <c r="E833" s="17" t="str">
        <f>IFERROR(INDEX(Cadastro!$G$5:$G$167,$AB833),"")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$167,$AB833),"")="",IF($L833&gt;0,1,0),IF(IFERROR(INDEX(Cadastro!$F$5:$F$167,$AB833),"")&lt;=IFERROR(INDEX(Parâmetros!$B$39:$B$48,MATCH($E833,Parâmetros!$A$39:$A$48,0)),99),IFERROR(INDEX(Cadastro!$F$5:$F$167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$167,$AB833),"")="",0,IF(IFERROR(INDEX(Cadastro!$F$5:$F$167,$AB833),"")&gt;IFERROR(INDEX(Parâmetros!$B$39:$B$48,MATCH($E833,Parâmetros!$A$39:$A$48,0)),99),IFERROR(INDEX(Cadastro!$F$5:$F$167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registro"),IF(AND($AB833&lt;&gt;$AB832,IFERROR(INDEX(Cadastro!$F$5:$F$167,$AB833),"")=""),"Indeterminado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IFERROR(MATCH($A833&amp;"|"&amp;TEXT(_xlfn.MAXIFS(Cadastro!$E$5:$E$167,Cadastro!$A$5:$A$167,$A833,Cadastro!$E$5:$E$167,"&lt;="&amp;$F833),"yyyymmdd"),Cadastro!$I$5:$I$167,0),"")</f>
        <v>74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IFERROR(INDEX(Cadastro!$C$5:$C$167,$AB834),"NÃO INFORMADO")</f>
        <v>MEC</v>
      </c>
      <c r="D834" s="17" t="str">
        <f>IFERROR(INDEX(Cadastro!$D$5:$D$167,$AB834),"")</f>
        <v>A</v>
      </c>
      <c r="E834" s="17" t="str">
        <f>IFERROR(INDEX(Cadastro!$G$5:$G$167,$AB834),"")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$167,$AB834),"")="",IF($L834&gt;0,1,0),IF(IFERROR(INDEX(Cadastro!$F$5:$F$167,$AB834),"")&lt;=IFERROR(INDEX(Parâmetros!$B$39:$B$48,MATCH($E834,Parâmetros!$A$39:$A$48,0)),99),IFERROR(INDEX(Cadastro!$F$5:$F$167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$167,$AB834),"")="",0,IF(IFERROR(INDEX(Cadastro!$F$5:$F$167,$AB834),"")&gt;IFERROR(INDEX(Parâmetros!$B$39:$B$48,MATCH($E834,Parâmetros!$A$39:$A$48,0)),99),IFERROR(INDEX(Cadastro!$F$5:$F$167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registro"),IF(AND($AB834&lt;&gt;$AB833,IFERROR(INDEX(Cadastro!$F$5:$F$167,$AB834),"")=""),"Indeterminado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IFERROR(MATCH($A834&amp;"|"&amp;TEXT(_xlfn.MAXIFS(Cadastro!$E$5:$E$167,Cadastro!$A$5:$A$167,$A834,Cadastro!$E$5:$E$167,"&lt;="&amp;$F834),"yyyymmdd"),Cadastro!$I$5:$I$167,0),"")</f>
        <v>74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IFERROR(INDEX(Cadastro!$C$5:$C$167,$AB835),"NÃO INFORMADO")</f>
        <v>MEC</v>
      </c>
      <c r="D835" s="17" t="str">
        <f>IFERROR(INDEX(Cadastro!$D$5:$D$167,$AB835),"")</f>
        <v>A</v>
      </c>
      <c r="E835" s="17" t="str">
        <f>IFERROR(INDEX(Cadastro!$G$5:$G$167,$AB835),"")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$167,$AB835),"")="",IF($L835&gt;0,1,0),IF(IFERROR(INDEX(Cadastro!$F$5:$F$167,$AB835),"")&lt;=IFERROR(INDEX(Parâmetros!$B$39:$B$48,MATCH($E835,Parâmetros!$A$39:$A$48,0)),99),IFERROR(INDEX(Cadastro!$F$5:$F$167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$167,$AB835),"")="",0,IF(IFERROR(INDEX(Cadastro!$F$5:$F$167,$AB835),"")&gt;IFERROR(INDEX(Parâmetros!$B$39:$B$48,MATCH($E835,Parâmetros!$A$39:$A$48,0)),99),IFERROR(INDEX(Cadastro!$F$5:$F$167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registro"),IF(AND($AB835&lt;&gt;$AB834,IFERROR(INDEX(Cadastro!$F$5:$F$167,$AB835),"")=""),"Indeterminado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IFERROR(MATCH($A835&amp;"|"&amp;TEXT(_xlfn.MAXIFS(Cadastro!$E$5:$E$167,Cadastro!$A$5:$A$167,$A835,Cadastro!$E$5:$E$167,"&lt;="&amp;$F835),"yyyymmdd"),Cadastro!$I$5:$I$167,0),"")</f>
        <v>74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IFERROR(INDEX(Cadastro!$C$5:$C$167,$AB836),"NÃO INFORMADO")</f>
        <v>MEC</v>
      </c>
      <c r="D836" s="17" t="str">
        <f>IFERROR(INDEX(Cadastro!$D$5:$D$167,$AB836),"")</f>
        <v>A</v>
      </c>
      <c r="E836" s="17" t="str">
        <f>IFERROR(INDEX(Cadastro!$G$5:$G$167,$AB836),"")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$167,$AB836),"")="",IF($L836&gt;0,1,0),IF(IFERROR(INDEX(Cadastro!$F$5:$F$167,$AB836),"")&lt;=IFERROR(INDEX(Parâmetros!$B$39:$B$48,MATCH($E836,Parâmetros!$A$39:$A$48,0)),99),IFERROR(INDEX(Cadastro!$F$5:$F$167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$167,$AB836),"")="",0,IF(IFERROR(INDEX(Cadastro!$F$5:$F$167,$AB836),"")&gt;IFERROR(INDEX(Parâmetros!$B$39:$B$48,MATCH($E836,Parâmetros!$A$39:$A$48,0)),99),IFERROR(INDEX(Cadastro!$F$5:$F$167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registro"),IF(AND($AB836&lt;&gt;$AB835,IFERROR(INDEX(Cadastro!$F$5:$F$167,$AB836),"")=""),"Indeterminado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IFERROR(MATCH($A836&amp;"|"&amp;TEXT(_xlfn.MAXIFS(Cadastro!$E$5:$E$167,Cadastro!$A$5:$A$167,$A836,Cadastro!$E$5:$E$167,"&lt;="&amp;$F836),"yyyymmdd"),Cadastro!$I$5:$I$167,0),"")</f>
        <v>74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IFERROR(INDEX(Cadastro!$C$5:$C$167,$AB837),"NÃO INFORMADO")</f>
        <v>MEC</v>
      </c>
      <c r="D837" s="17" t="str">
        <f>IFERROR(INDEX(Cadastro!$D$5:$D$167,$AB837),"")</f>
        <v>A</v>
      </c>
      <c r="E837" s="17" t="str">
        <f>IFERROR(INDEX(Cadastro!$G$5:$G$167,$AB837),"")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$167,$AB837),"")="",IF($L837&gt;0,1,0),IF(IFERROR(INDEX(Cadastro!$F$5:$F$167,$AB837),"")&lt;=IFERROR(INDEX(Parâmetros!$B$39:$B$48,MATCH($E837,Parâmetros!$A$39:$A$48,0)),99),IFERROR(INDEX(Cadastro!$F$5:$F$167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$167,$AB837),"")="",0,IF(IFERROR(INDEX(Cadastro!$F$5:$F$167,$AB837),"")&gt;IFERROR(INDEX(Parâmetros!$B$39:$B$48,MATCH($E837,Parâmetros!$A$39:$A$48,0)),99),IFERROR(INDEX(Cadastro!$F$5:$F$167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registro"),IF(AND($AB837&lt;&gt;$AB836,IFERROR(INDEX(Cadastro!$F$5:$F$167,$AB837),"")=""),"Indeterminado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IFERROR(MATCH($A837&amp;"|"&amp;TEXT(_xlfn.MAXIFS(Cadastro!$E$5:$E$167,Cadastro!$A$5:$A$167,$A837,Cadastro!$E$5:$E$167,"&lt;="&amp;$F837),"yyyymmdd"),Cadastro!$I$5:$I$167,0),"")</f>
        <v>74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IFERROR(INDEX(Cadastro!$C$5:$C$167,$AB838),"NÃO INFORMADO")</f>
        <v>MEC</v>
      </c>
      <c r="D838" s="17" t="str">
        <f>IFERROR(INDEX(Cadastro!$D$5:$D$167,$AB838),"")</f>
        <v>A</v>
      </c>
      <c r="E838" s="17" t="str">
        <f>IFERROR(INDEX(Cadastro!$G$5:$G$167,$AB838),"")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$167,$AB838),"")="",IF($L838&gt;0,1,0),IF(IFERROR(INDEX(Cadastro!$F$5:$F$167,$AB838),"")&lt;=IFERROR(INDEX(Parâmetros!$B$39:$B$48,MATCH($E838,Parâmetros!$A$39:$A$48,0)),99),IFERROR(INDEX(Cadastro!$F$5:$F$167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$167,$AB838),"")="",0,IF(IFERROR(INDEX(Cadastro!$F$5:$F$167,$AB838),"")&gt;IFERROR(INDEX(Parâmetros!$B$39:$B$48,MATCH($E838,Parâmetros!$A$39:$A$48,0)),99),IFERROR(INDEX(Cadastro!$F$5:$F$167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registro"),IF(AND($AB838&lt;&gt;$AB837,IFERROR(INDEX(Cadastro!$F$5:$F$167,$AB838),"")=""),"Indeterminado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IFERROR(MATCH($A838&amp;"|"&amp;TEXT(_xlfn.MAXIFS(Cadastro!$E$5:$E$167,Cadastro!$A$5:$A$167,$A838,Cadastro!$E$5:$E$167,"&lt;="&amp;$F838),"yyyymmdd"),Cadastro!$I$5:$I$167,0),"")</f>
        <v>74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IFERROR(INDEX(Cadastro!$C$5:$C$167,$AB839),"NÃO INFORMADO")</f>
        <v>MEC</v>
      </c>
      <c r="D839" s="17" t="str">
        <f>IFERROR(INDEX(Cadastro!$D$5:$D$167,$AB839),"")</f>
        <v>A</v>
      </c>
      <c r="E839" s="17" t="str">
        <f>IFERROR(INDEX(Cadastro!$G$5:$G$167,$AB839),"")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$167,$AB839),"")="",IF($L839&gt;0,1,0),IF(IFERROR(INDEX(Cadastro!$F$5:$F$167,$AB839),"")&lt;=IFERROR(INDEX(Parâmetros!$B$39:$B$48,MATCH($E839,Parâmetros!$A$39:$A$48,0)),99),IFERROR(INDEX(Cadastro!$F$5:$F$167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$167,$AB839),"")="",0,IF(IFERROR(INDEX(Cadastro!$F$5:$F$167,$AB839),"")&gt;IFERROR(INDEX(Parâmetros!$B$39:$B$48,MATCH($E839,Parâmetros!$A$39:$A$48,0)),99),IFERROR(INDEX(Cadastro!$F$5:$F$167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registro"),IF(AND($AB839&lt;&gt;$AB838,IFERROR(INDEX(Cadastro!$F$5:$F$167,$AB839),"")=""),"Indeterminado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IFERROR(MATCH($A839&amp;"|"&amp;TEXT(_xlfn.MAXIFS(Cadastro!$E$5:$E$167,Cadastro!$A$5:$A$167,$A839,Cadastro!$E$5:$E$167,"&lt;="&amp;$F839),"yyyymmdd"),Cadastro!$I$5:$I$167,0),"")</f>
        <v>74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IFERROR(INDEX(Cadastro!$C$5:$C$167,$AB840),"NÃO INFORMADO")</f>
        <v>MEC</v>
      </c>
      <c r="D840" s="17" t="str">
        <f>IFERROR(INDEX(Cadastro!$D$5:$D$167,$AB840),"")</f>
        <v>A</v>
      </c>
      <c r="E840" s="17" t="str">
        <f>IFERROR(INDEX(Cadastro!$G$5:$G$167,$AB840),"")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$167,$AB840),"")="",IF($L840&gt;0,1,0),IF(IFERROR(INDEX(Cadastro!$F$5:$F$167,$AB840),"")&lt;=IFERROR(INDEX(Parâmetros!$B$39:$B$48,MATCH($E840,Parâmetros!$A$39:$A$48,0)),99),IFERROR(INDEX(Cadastro!$F$5:$F$167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$167,$AB840),"")="",0,IF(IFERROR(INDEX(Cadastro!$F$5:$F$167,$AB840),"")&gt;IFERROR(INDEX(Parâmetros!$B$39:$B$48,MATCH($E840,Parâmetros!$A$39:$A$48,0)),99),IFERROR(INDEX(Cadastro!$F$5:$F$167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registro"),IF(AND($AB840&lt;&gt;$AB839,IFERROR(INDEX(Cadastro!$F$5:$F$167,$AB840),"")=""),"Indeterminado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IFERROR(MATCH($A840&amp;"|"&amp;TEXT(_xlfn.MAXIFS(Cadastro!$E$5:$E$167,Cadastro!$A$5:$A$167,$A840,Cadastro!$E$5:$E$167,"&lt;="&amp;$F840),"yyyymmdd"),Cadastro!$I$5:$I$167,0),"")</f>
        <v>74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IFERROR(INDEX(Cadastro!$C$5:$C$167,$AB841),"NÃO INFORMADO")</f>
        <v>MEC</v>
      </c>
      <c r="D841" s="17" t="str">
        <f>IFERROR(INDEX(Cadastro!$D$5:$D$167,$AB841),"")</f>
        <v>A</v>
      </c>
      <c r="E841" s="17" t="str">
        <f>IFERROR(INDEX(Cadastro!$G$5:$G$167,$AB841),"")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$167,$AB841),"")="",IF($L841&gt;0,1,0),IF(IFERROR(INDEX(Cadastro!$F$5:$F$167,$AB841),"")&lt;=IFERROR(INDEX(Parâmetros!$B$39:$B$48,MATCH($E841,Parâmetros!$A$39:$A$48,0)),99),IFERROR(INDEX(Cadastro!$F$5:$F$167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$167,$AB841),"")="",0,IF(IFERROR(INDEX(Cadastro!$F$5:$F$167,$AB841),"")&gt;IFERROR(INDEX(Parâmetros!$B$39:$B$48,MATCH($E841,Parâmetros!$A$39:$A$48,0)),99),IFERROR(INDEX(Cadastro!$F$5:$F$167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registro"),IF(AND($AB841&lt;&gt;$AB840,IFERROR(INDEX(Cadastro!$F$5:$F$167,$AB841),"")=""),"Indeterminado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IFERROR(MATCH($A841&amp;"|"&amp;TEXT(_xlfn.MAXIFS(Cadastro!$E$5:$E$167,Cadastro!$A$5:$A$167,$A841,Cadastro!$E$5:$E$167,"&lt;="&amp;$F841),"yyyymmdd"),Cadastro!$I$5:$I$167,0),"")</f>
        <v>74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IFERROR(INDEX(Cadastro!$C$5:$C$167,$AB842),"NÃO INFORMADO")</f>
        <v>CAL</v>
      </c>
      <c r="D842" s="17" t="str">
        <f>IFERROR(INDEX(Cadastro!$D$5:$D$167,$AB842),"")</f>
        <v>6x1</v>
      </c>
      <c r="E842" s="17" t="str">
        <f>IFERROR(INDEX(Cadastro!$G$5:$G$167,$AB842),"")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$167,$AB842),"")="",IF($L842&gt;0,1,0),IF(IFERROR(INDEX(Cadastro!$F$5:$F$167,$AB842),"")&lt;=IFERROR(INDEX(Parâmetros!$B$39:$B$48,MATCH($E842,Parâmetros!$A$39:$A$48,0)),99),IFERROR(INDEX(Cadastro!$F$5:$F$167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$167,$AB842),"")="",0,IF(IFERROR(INDEX(Cadastro!$F$5:$F$167,$AB842),"")&gt;IFERROR(INDEX(Parâmetros!$B$39:$B$48,MATCH($E842,Parâmetros!$A$39:$A$48,0)),99),IFERROR(INDEX(Cadastro!$F$5:$F$167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registro"),IF(AND($AB842&lt;&gt;$AB841,IFERROR(INDEX(Cadastro!$F$5:$F$167,$AB842),"")=""),"Indeterminado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IFERROR(MATCH($A842&amp;"|"&amp;TEXT(_xlfn.MAXIFS(Cadastro!$E$5:$E$167,Cadastro!$A$5:$A$167,$A842,Cadastro!$E$5:$E$167,"&lt;="&amp;$F842),"yyyymmdd"),Cadastro!$I$5:$I$167,0),"")</f>
        <v>78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IFERROR(INDEX(Cadastro!$C$5:$C$167,$AB843),"NÃO INFORMADO")</f>
        <v>CAL</v>
      </c>
      <c r="D843" s="17" t="str">
        <f>IFERROR(INDEX(Cadastro!$D$5:$D$167,$AB843),"")</f>
        <v>6x1</v>
      </c>
      <c r="E843" s="17" t="str">
        <f>IFERROR(INDEX(Cadastro!$G$5:$G$167,$AB843),"")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$167,$AB843),"")="",IF($L843&gt;0,1,0),IF(IFERROR(INDEX(Cadastro!$F$5:$F$167,$AB843),"")&lt;=IFERROR(INDEX(Parâmetros!$B$39:$B$48,MATCH($E843,Parâmetros!$A$39:$A$48,0)),99),IFERROR(INDEX(Cadastro!$F$5:$F$167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$167,$AB843),"")="",0,IF(IFERROR(INDEX(Cadastro!$F$5:$F$167,$AB843),"")&gt;IFERROR(INDEX(Parâmetros!$B$39:$B$48,MATCH($E843,Parâmetros!$A$39:$A$48,0)),99),IFERROR(INDEX(Cadastro!$F$5:$F$167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registro"),IF(AND($AB843&lt;&gt;$AB842,IFERROR(INDEX(Cadastro!$F$5:$F$167,$AB843),"")=""),"Indeterminado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IFERROR(MATCH($A843&amp;"|"&amp;TEXT(_xlfn.MAXIFS(Cadastro!$E$5:$E$167,Cadastro!$A$5:$A$167,$A843,Cadastro!$E$5:$E$167,"&lt;="&amp;$F843),"yyyymmdd"),Cadastro!$I$5:$I$167,0),"")</f>
        <v>78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IFERROR(INDEX(Cadastro!$C$5:$C$167,$AB844),"NÃO INFORMADO")</f>
        <v>CAL</v>
      </c>
      <c r="D844" s="17" t="str">
        <f>IFERROR(INDEX(Cadastro!$D$5:$D$167,$AB844),"")</f>
        <v>6x1</v>
      </c>
      <c r="E844" s="17" t="str">
        <f>IFERROR(INDEX(Cadastro!$G$5:$G$167,$AB844),"")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$167,$AB844),"")="",IF($L844&gt;0,1,0),IF(IFERROR(INDEX(Cadastro!$F$5:$F$167,$AB844),"")&lt;=IFERROR(INDEX(Parâmetros!$B$39:$B$48,MATCH($E844,Parâmetros!$A$39:$A$48,0)),99),IFERROR(INDEX(Cadastro!$F$5:$F$167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$167,$AB844),"")="",0,IF(IFERROR(INDEX(Cadastro!$F$5:$F$167,$AB844),"")&gt;IFERROR(INDEX(Parâmetros!$B$39:$B$48,MATCH($E844,Parâmetros!$A$39:$A$48,0)),99),IFERROR(INDEX(Cadastro!$F$5:$F$167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registro"),IF(AND($AB844&lt;&gt;$AB843,IFERROR(INDEX(Cadastro!$F$5:$F$167,$AB844),"")=""),"Indeterminado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IFERROR(MATCH($A844&amp;"|"&amp;TEXT(_xlfn.MAXIFS(Cadastro!$E$5:$E$167,Cadastro!$A$5:$A$167,$A844,Cadastro!$E$5:$E$167,"&lt;="&amp;$F844),"yyyymmdd"),Cadastro!$I$5:$I$167,0),"")</f>
        <v>78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IFERROR(INDEX(Cadastro!$C$5:$C$167,$AB845),"NÃO INFORMADO")</f>
        <v>CAL</v>
      </c>
      <c r="D845" s="17" t="str">
        <f>IFERROR(INDEX(Cadastro!$D$5:$D$167,$AB845),"")</f>
        <v>6x1</v>
      </c>
      <c r="E845" s="17" t="str">
        <f>IFERROR(INDEX(Cadastro!$G$5:$G$167,$AB845),"")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$167,$AB845),"")="",IF($L845&gt;0,1,0),IF(IFERROR(INDEX(Cadastro!$F$5:$F$167,$AB845),"")&lt;=IFERROR(INDEX(Parâmetros!$B$39:$B$48,MATCH($E845,Parâmetros!$A$39:$A$48,0)),99),IFERROR(INDEX(Cadastro!$F$5:$F$167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$167,$AB845),"")="",0,IF(IFERROR(INDEX(Cadastro!$F$5:$F$167,$AB845),"")&gt;IFERROR(INDEX(Parâmetros!$B$39:$B$48,MATCH($E845,Parâmetros!$A$39:$A$48,0)),99),IFERROR(INDEX(Cadastro!$F$5:$F$167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registro"),IF(AND($AB845&lt;&gt;$AB844,IFERROR(INDEX(Cadastro!$F$5:$F$167,$AB845),"")=""),"Indeterminado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IFERROR(MATCH($A845&amp;"|"&amp;TEXT(_xlfn.MAXIFS(Cadastro!$E$5:$E$167,Cadastro!$A$5:$A$167,$A845,Cadastro!$E$5:$E$167,"&lt;="&amp;$F845),"yyyymmdd"),Cadastro!$I$5:$I$167,0),"")</f>
        <v>78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IFERROR(INDEX(Cadastro!$C$5:$C$167,$AB846),"NÃO INFORMADO")</f>
        <v>CAL</v>
      </c>
      <c r="D846" s="17" t="str">
        <f>IFERROR(INDEX(Cadastro!$D$5:$D$167,$AB846),"")</f>
        <v>6x1</v>
      </c>
      <c r="E846" s="17" t="str">
        <f>IFERROR(INDEX(Cadastro!$G$5:$G$167,$AB846),"")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$167,$AB846),"")="",IF($L846&gt;0,1,0),IF(IFERROR(INDEX(Cadastro!$F$5:$F$167,$AB846),"")&lt;=IFERROR(INDEX(Parâmetros!$B$39:$B$48,MATCH($E846,Parâmetros!$A$39:$A$48,0)),99),IFERROR(INDEX(Cadastro!$F$5:$F$167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$167,$AB846),"")="",0,IF(IFERROR(INDEX(Cadastro!$F$5:$F$167,$AB846),"")&gt;IFERROR(INDEX(Parâmetros!$B$39:$B$48,MATCH($E846,Parâmetros!$A$39:$A$48,0)),99),IFERROR(INDEX(Cadastro!$F$5:$F$167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registro"),IF(AND($AB846&lt;&gt;$AB845,IFERROR(INDEX(Cadastro!$F$5:$F$167,$AB846),"")=""),"Indeterminado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IFERROR(MATCH($A846&amp;"|"&amp;TEXT(_xlfn.MAXIFS(Cadastro!$E$5:$E$167,Cadastro!$A$5:$A$167,$A846,Cadastro!$E$5:$E$167,"&lt;="&amp;$F846),"yyyymmdd"),Cadastro!$I$5:$I$167,0),"")</f>
        <v>78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IFERROR(INDEX(Cadastro!$C$5:$C$167,$AB847),"NÃO INFORMADO")</f>
        <v>CAL</v>
      </c>
      <c r="D847" s="17" t="str">
        <f>IFERROR(INDEX(Cadastro!$D$5:$D$167,$AB847),"")</f>
        <v>6x1</v>
      </c>
      <c r="E847" s="17" t="str">
        <f>IFERROR(INDEX(Cadastro!$G$5:$G$167,$AB847),"")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$167,$AB847),"")="",IF($L847&gt;0,1,0),IF(IFERROR(INDEX(Cadastro!$F$5:$F$167,$AB847),"")&lt;=IFERROR(INDEX(Parâmetros!$B$39:$B$48,MATCH($E847,Parâmetros!$A$39:$A$48,0)),99),IFERROR(INDEX(Cadastro!$F$5:$F$167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$167,$AB847),"")="",0,IF(IFERROR(INDEX(Cadastro!$F$5:$F$167,$AB847),"")&gt;IFERROR(INDEX(Parâmetros!$B$39:$B$48,MATCH($E847,Parâmetros!$A$39:$A$48,0)),99),IFERROR(INDEX(Cadastro!$F$5:$F$167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registro"),IF(AND($AB847&lt;&gt;$AB846,IFERROR(INDEX(Cadastro!$F$5:$F$167,$AB847),"")=""),"Indeterminado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IFERROR(MATCH($A847&amp;"|"&amp;TEXT(_xlfn.MAXIFS(Cadastro!$E$5:$E$167,Cadastro!$A$5:$A$167,$A847,Cadastro!$E$5:$E$167,"&lt;="&amp;$F847),"yyyymmdd"),Cadastro!$I$5:$I$167,0),"")</f>
        <v>78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IFERROR(INDEX(Cadastro!$C$5:$C$167,$AB848),"NÃO INFORMADO")</f>
        <v>CAL</v>
      </c>
      <c r="D848" s="17" t="str">
        <f>IFERROR(INDEX(Cadastro!$D$5:$D$167,$AB848),"")</f>
        <v>6x1</v>
      </c>
      <c r="E848" s="17" t="str">
        <f>IFERROR(INDEX(Cadastro!$G$5:$G$167,$AB848),"")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$167,$AB848),"")="",IF($L848&gt;0,1,0),IF(IFERROR(INDEX(Cadastro!$F$5:$F$167,$AB848),"")&lt;=IFERROR(INDEX(Parâmetros!$B$39:$B$48,MATCH($E848,Parâmetros!$A$39:$A$48,0)),99),IFERROR(INDEX(Cadastro!$F$5:$F$167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$167,$AB848),"")="",0,IF(IFERROR(INDEX(Cadastro!$F$5:$F$167,$AB848),"")&gt;IFERROR(INDEX(Parâmetros!$B$39:$B$48,MATCH($E848,Parâmetros!$A$39:$A$48,0)),99),IFERROR(INDEX(Cadastro!$F$5:$F$167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registro"),IF(AND($AB848&lt;&gt;$AB847,IFERROR(INDEX(Cadastro!$F$5:$F$167,$AB848),"")=""),"Indeterminado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IFERROR(MATCH($A848&amp;"|"&amp;TEXT(_xlfn.MAXIFS(Cadastro!$E$5:$E$167,Cadastro!$A$5:$A$167,$A848,Cadastro!$E$5:$E$167,"&lt;="&amp;$F848),"yyyymmdd"),Cadastro!$I$5:$I$167,0),"")</f>
        <v>78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IFERROR(INDEX(Cadastro!$C$5:$C$167,$AB849),"NÃO INFORMADO")</f>
        <v>CAL</v>
      </c>
      <c r="D849" s="17" t="str">
        <f>IFERROR(INDEX(Cadastro!$D$5:$D$167,$AB849),"")</f>
        <v>6x1</v>
      </c>
      <c r="E849" s="17" t="str">
        <f>IFERROR(INDEX(Cadastro!$G$5:$G$167,$AB849),"")</f>
        <v>6x1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680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4</v>
      </c>
      <c r="M849" s="30">
        <f>IFERROR(INDEX(Parâmetros!$E$6:$E$11,MATCH($K849,Parâmetros!$A$6:$A$11,0)),"")</f>
        <v>8.8000000000000007</v>
      </c>
      <c r="N849" s="33">
        <f t="shared" si="79"/>
        <v>0.45454545454545453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Não</v>
      </c>
      <c r="S849" s="30">
        <f t="shared" si="82"/>
        <v>3.0400000000000009</v>
      </c>
      <c r="T849" s="32" t="str">
        <f>IF($Q849&lt;&gt;"Sim","",IF($N849&gt;Parâmetros!$E$15,"Sim","Não"))</f>
        <v>Não</v>
      </c>
      <c r="U849" s="17" t="str">
        <f t="shared" si="83"/>
        <v>Abaixo da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$167,$AB849),"")="",IF($L849&gt;0,1,0),IF(IFERROR(INDEX(Cadastro!$F$5:$F$167,$AB849),"")&lt;=IFERROR(INDEX(Parâmetros!$B$39:$B$48,MATCH($E849,Parâmetros!$A$39:$A$48,0)),99),IFERROR(INDEX(Cadastro!$F$5:$F$167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$167,$AB849),"")="",0,IF(IFERROR(INDEX(Cadastro!$F$5:$F$167,$AB849),"")&gt;IFERROR(INDEX(Parâmetros!$B$39:$B$48,MATCH($E849,Parâmetros!$A$39:$A$48,0)),99),IFERROR(INDEX(Cadastro!$F$5:$F$167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registro"),IF(AND($AB849&lt;&gt;$AB848,IFERROR(INDEX(Cadastro!$F$5:$F$167,$AB849),"")=""),"Indeterminado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IFERROR(MATCH($A849&amp;"|"&amp;TEXT(_xlfn.MAXIFS(Cadastro!$E$5:$E$167,Cadastro!$A$5:$A$167,$A849,Cadastro!$E$5:$E$167,"&lt;="&amp;$F849),"yyyymmdd"),Cadastro!$I$5:$I$167,0),"")</f>
        <v>78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IFERROR(INDEX(Cadastro!$C$5:$C$167,$AB850),"NÃO INFORMADO")</f>
        <v>CAL</v>
      </c>
      <c r="D850" s="17" t="str">
        <f>IFERROR(INDEX(Cadastro!$D$5:$D$167,$AB850),"")</f>
        <v>6x1</v>
      </c>
      <c r="E850" s="17" t="str">
        <f>IFERROR(INDEX(Cadastro!$G$5:$G$167,$AB850),"")</f>
        <v>6x1</v>
      </c>
      <c r="F850" s="29">
        <v>46308</v>
      </c>
      <c r="G850" s="32" t="str">
        <f t="shared" si="78"/>
        <v>ter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0</v>
      </c>
      <c r="M850" s="30">
        <f>IFERROR(INDEX(Parâmetros!$E$6:$E$11,MATCH($K850,Parâmetros!$A$6:$A$11,0)),"")</f>
        <v>8.8000000000000007</v>
      </c>
      <c r="N850" s="33">
        <f t="shared" si="79"/>
        <v>0</v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80"/>
        <v/>
      </c>
      <c r="R850" s="32" t="str">
        <f t="shared" si="81"/>
        <v/>
      </c>
      <c r="S850" s="30" t="str">
        <f t="shared" si="82"/>
        <v/>
      </c>
      <c r="T850" s="32" t="str">
        <f>IF($Q850&lt;&gt;"Sim","",IF($N850&gt;Parâmetros!$E$15,"Sim","Não"))</f>
        <v/>
      </c>
      <c r="U850" s="17" t="str">
        <f t="shared" si="83"/>
        <v>Fora da apuração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FALTA DE REGISTRO · dia útil da escala 6x1</v>
      </c>
      <c r="W850" s="34" t="str">
        <f>IF(OR(OR($D850="6x1",$D850="FF 6x1"),$D850="5x2"),"",IF($AB850&lt;&gt;$AB849,IF(IFERROR(INDEX(Cadastro!$F$5:$F$167,$AB850),"")="",IF($L850&gt;0,1,0),IF(IFERROR(INDEX(Cadastro!$F$5:$F$167,$AB850),"")&lt;=IFERROR(INDEX(Parâmetros!$B$39:$B$48,MATCH($E850,Parâmetros!$A$39:$A$48,0)),99),IFERROR(INDEX(Cadastro!$F$5:$F$167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$167,$AB850),"")="",0,IF(IFERROR(INDEX(Cadastro!$F$5:$F$167,$AB850),"")&gt;IFERROR(INDEX(Parâmetros!$B$39:$B$48,MATCH($E850,Parâmetros!$A$39:$A$48,0)),99),IFERROR(INDEX(Cadastro!$F$5:$F$167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registro"),IF(AND($AB850&lt;&gt;$AB849,IFERROR(INDEX(Cadastro!$F$5:$F$167,$AB850),"")=""),"Indeterminado (início da série)",IF($X850&gt;0,"Folga","Falta de registro"))))))))</f>
        <v>Falta de registro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IFERROR(MATCH($A850&amp;"|"&amp;TEXT(_xlfn.MAXIFS(Cadastro!$E$5:$E$167,Cadastro!$A$5:$A$167,$A850,Cadastro!$E$5:$E$167,"&lt;="&amp;$F850),"yyyymmdd"),Cadastro!$I$5:$I$167,0),"")</f>
        <v>78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IFERROR(INDEX(Cadastro!$C$5:$C$167,$AB851),"NÃO INFORMADO")</f>
        <v>CAL</v>
      </c>
      <c r="D851" s="17" t="str">
        <f>IFERROR(INDEX(Cadastro!$D$5:$D$167,$AB851),"")</f>
        <v>6x1</v>
      </c>
      <c r="E851" s="17" t="str">
        <f>IFERROR(INDEX(Cadastro!$G$5:$G$167,$AB851),"")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$167,$AB851),"")="",IF($L851&gt;0,1,0),IF(IFERROR(INDEX(Cadastro!$F$5:$F$167,$AB851),"")&lt;=IFERROR(INDEX(Parâmetros!$B$39:$B$48,MATCH($E851,Parâmetros!$A$39:$A$48,0)),99),IFERROR(INDEX(Cadastro!$F$5:$F$167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$167,$AB851),"")="",0,IF(IFERROR(INDEX(Cadastro!$F$5:$F$167,$AB851),"")&gt;IFERROR(INDEX(Parâmetros!$B$39:$B$48,MATCH($E851,Parâmetros!$A$39:$A$48,0)),99),IFERROR(INDEX(Cadastro!$F$5:$F$167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registro"),IF(AND($AB851&lt;&gt;$AB850,IFERROR(INDEX(Cadastro!$F$5:$F$167,$AB851),"")=""),"Indeterminado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IFERROR(MATCH($A851&amp;"|"&amp;TEXT(_xlfn.MAXIFS(Cadastro!$E$5:$E$167,Cadastro!$A$5:$A$167,$A851,Cadastro!$E$5:$E$167,"&lt;="&amp;$F851),"yyyymmdd"),Cadastro!$I$5:$I$167,0),"")</f>
        <v>78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IFERROR(INDEX(Cadastro!$C$5:$C$167,$AB852),"NÃO INFORMADO")</f>
        <v>CAL</v>
      </c>
      <c r="D852" s="17" t="str">
        <f>IFERROR(INDEX(Cadastro!$D$5:$D$167,$AB852),"")</f>
        <v>6x1</v>
      </c>
      <c r="E852" s="17" t="str">
        <f>IFERROR(INDEX(Cadastro!$G$5:$G$167,$AB852),"")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$167,$AB852),"")="",IF($L852&gt;0,1,0),IF(IFERROR(INDEX(Cadastro!$F$5:$F$167,$AB852),"")&lt;=IFERROR(INDEX(Parâmetros!$B$39:$B$48,MATCH($E852,Parâmetros!$A$39:$A$48,0)),99),IFERROR(INDEX(Cadastro!$F$5:$F$167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$167,$AB852),"")="",0,IF(IFERROR(INDEX(Cadastro!$F$5:$F$167,$AB852),"")&gt;IFERROR(INDEX(Parâmetros!$B$39:$B$48,MATCH($E852,Parâmetros!$A$39:$A$48,0)),99),IFERROR(INDEX(Cadastro!$F$5:$F$167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registro"),IF(AND($AB852&lt;&gt;$AB851,IFERROR(INDEX(Cadastro!$F$5:$F$167,$AB852),"")=""),"Indeterminado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IFERROR(MATCH($A852&amp;"|"&amp;TEXT(_xlfn.MAXIFS(Cadastro!$E$5:$E$167,Cadastro!$A$5:$A$167,$A852,Cadastro!$E$5:$E$167,"&lt;="&amp;$F852),"yyyymmdd"),Cadastro!$I$5:$I$167,0),"")</f>
        <v>78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IFERROR(INDEX(Cadastro!$C$5:$C$167,$AB853),"NÃO INFORMADO")</f>
        <v>CAL</v>
      </c>
      <c r="D853" s="17" t="str">
        <f>IFERROR(INDEX(Cadastro!$D$5:$D$167,$AB853),"")</f>
        <v>6x1</v>
      </c>
      <c r="E853" s="17" t="str">
        <f>IFERROR(INDEX(Cadastro!$G$5:$G$167,$AB853),"")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$167,$AB853),"")="",IF($L853&gt;0,1,0),IF(IFERROR(INDEX(Cadastro!$F$5:$F$167,$AB853),"")&lt;=IFERROR(INDEX(Parâmetros!$B$39:$B$48,MATCH($E853,Parâmetros!$A$39:$A$48,0)),99),IFERROR(INDEX(Cadastro!$F$5:$F$167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$167,$AB853),"")="",0,IF(IFERROR(INDEX(Cadastro!$F$5:$F$167,$AB853),"")&gt;IFERROR(INDEX(Parâmetros!$B$39:$B$48,MATCH($E853,Parâmetros!$A$39:$A$48,0)),99),IFERROR(INDEX(Cadastro!$F$5:$F$167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registro"),IF(AND($AB853&lt;&gt;$AB852,IFERROR(INDEX(Cadastro!$F$5:$F$167,$AB853),"")=""),"Indeterminado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IFERROR(MATCH($A853&amp;"|"&amp;TEXT(_xlfn.MAXIFS(Cadastro!$E$5:$E$167,Cadastro!$A$5:$A$167,$A853,Cadastro!$E$5:$E$167,"&lt;="&amp;$F853),"yyyymmdd"),Cadastro!$I$5:$I$167,0),"")</f>
        <v>78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IFERROR(INDEX(Cadastro!$C$5:$C$167,$AB854),"NÃO INFORMADO")</f>
        <v>CAL</v>
      </c>
      <c r="D854" s="17" t="str">
        <f>IFERROR(INDEX(Cadastro!$D$5:$D$167,$AB854),"")</f>
        <v>6x1</v>
      </c>
      <c r="E854" s="17" t="str">
        <f>IFERROR(INDEX(Cadastro!$G$5:$G$167,$AB854),"")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$167,$AB854),"")="",IF($L854&gt;0,1,0),IF(IFERROR(INDEX(Cadastro!$F$5:$F$167,$AB854),"")&lt;=IFERROR(INDEX(Parâmetros!$B$39:$B$48,MATCH($E854,Parâmetros!$A$39:$A$48,0)),99),IFERROR(INDEX(Cadastro!$F$5:$F$167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$167,$AB854),"")="",0,IF(IFERROR(INDEX(Cadastro!$F$5:$F$167,$AB854),"")&gt;IFERROR(INDEX(Parâmetros!$B$39:$B$48,MATCH($E854,Parâmetros!$A$39:$A$48,0)),99),IFERROR(INDEX(Cadastro!$F$5:$F$167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registro"),IF(AND($AB854&lt;&gt;$AB853,IFERROR(INDEX(Cadastro!$F$5:$F$167,$AB854),"")=""),"Indeterminado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IFERROR(MATCH($A854&amp;"|"&amp;TEXT(_xlfn.MAXIFS(Cadastro!$E$5:$E$167,Cadastro!$A$5:$A$167,$A854,Cadastro!$E$5:$E$167,"&lt;="&amp;$F854),"yyyymmdd"),Cadastro!$I$5:$I$167,0),"")</f>
        <v>78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IFERROR(INDEX(Cadastro!$C$5:$C$167,$AB855),"NÃO INFORMADO")</f>
        <v>CAL</v>
      </c>
      <c r="D855" s="17" t="str">
        <f>IFERROR(INDEX(Cadastro!$D$5:$D$167,$AB855),"")</f>
        <v>6x1</v>
      </c>
      <c r="E855" s="17" t="str">
        <f>IFERROR(INDEX(Cadastro!$G$5:$G$167,$AB855),"")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$167,$AB855),"")="",IF($L855&gt;0,1,0),IF(IFERROR(INDEX(Cadastro!$F$5:$F$167,$AB855),"")&lt;=IFERROR(INDEX(Parâmetros!$B$39:$B$48,MATCH($E855,Parâmetros!$A$39:$A$48,0)),99),IFERROR(INDEX(Cadastro!$F$5:$F$167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$167,$AB855),"")="",0,IF(IFERROR(INDEX(Cadastro!$F$5:$F$167,$AB855),"")&gt;IFERROR(INDEX(Parâmetros!$B$39:$B$48,MATCH($E855,Parâmetros!$A$39:$A$48,0)),99),IFERROR(INDEX(Cadastro!$F$5:$F$167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registro"),IF(AND($AB855&lt;&gt;$AB854,IFERROR(INDEX(Cadastro!$F$5:$F$167,$AB855),"")=""),"Indeterminado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IFERROR(MATCH($A855&amp;"|"&amp;TEXT(_xlfn.MAXIFS(Cadastro!$E$5:$E$167,Cadastro!$A$5:$A$167,$A855,Cadastro!$E$5:$E$167,"&lt;="&amp;$F855),"yyyymmdd"),Cadastro!$I$5:$I$167,0),"")</f>
        <v>78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IFERROR(INDEX(Cadastro!$C$5:$C$167,$AB856),"NÃO INFORMADO")</f>
        <v>CAL</v>
      </c>
      <c r="D856" s="17" t="str">
        <f>IFERROR(INDEX(Cadastro!$D$5:$D$167,$AB856),"")</f>
        <v>6x1</v>
      </c>
      <c r="E856" s="17" t="str">
        <f>IFERROR(INDEX(Cadastro!$G$5:$G$167,$AB856),"")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$167,$AB856),"")="",IF($L856&gt;0,1,0),IF(IFERROR(INDEX(Cadastro!$F$5:$F$167,$AB856),"")&lt;=IFERROR(INDEX(Parâmetros!$B$39:$B$48,MATCH($E856,Parâmetros!$A$39:$A$48,0)),99),IFERROR(INDEX(Cadastro!$F$5:$F$167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$167,$AB856),"")="",0,IF(IFERROR(INDEX(Cadastro!$F$5:$F$167,$AB856),"")&gt;IFERROR(INDEX(Parâmetros!$B$39:$B$48,MATCH($E856,Parâmetros!$A$39:$A$48,0)),99),IFERROR(INDEX(Cadastro!$F$5:$F$167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registro"),IF(AND($AB856&lt;&gt;$AB855,IFERROR(INDEX(Cadastro!$F$5:$F$167,$AB856),"")=""),"Indeterminado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IFERROR(MATCH($A856&amp;"|"&amp;TEXT(_xlfn.MAXIFS(Cadastro!$E$5:$E$167,Cadastro!$A$5:$A$167,$A856,Cadastro!$E$5:$E$167,"&lt;="&amp;$F856),"yyyymmdd"),Cadastro!$I$5:$I$167,0),"")</f>
        <v>78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IFERROR(INDEX(Cadastro!$C$5:$C$167,$AB857),"NÃO INFORMADO")</f>
        <v>CAL</v>
      </c>
      <c r="D857" s="17" t="str">
        <f>IFERROR(INDEX(Cadastro!$D$5:$D$167,$AB857),"")</f>
        <v>6x1</v>
      </c>
      <c r="E857" s="17" t="str">
        <f>IFERROR(INDEX(Cadastro!$G$5:$G$167,$AB857),"")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$167,$AB857),"")="",IF($L857&gt;0,1,0),IF(IFERROR(INDEX(Cadastro!$F$5:$F$167,$AB857),"")&lt;=IFERROR(INDEX(Parâmetros!$B$39:$B$48,MATCH($E857,Parâmetros!$A$39:$A$48,0)),99),IFERROR(INDEX(Cadastro!$F$5:$F$167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$167,$AB857),"")="",0,IF(IFERROR(INDEX(Cadastro!$F$5:$F$167,$AB857),"")&gt;IFERROR(INDEX(Parâmetros!$B$39:$B$48,MATCH($E857,Parâmetros!$A$39:$A$48,0)),99),IFERROR(INDEX(Cadastro!$F$5:$F$167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registro"),IF(AND($AB857&lt;&gt;$AB856,IFERROR(INDEX(Cadastro!$F$5:$F$167,$AB857),"")=""),"Indeterminado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IFERROR(MATCH($A857&amp;"|"&amp;TEXT(_xlfn.MAXIFS(Cadastro!$E$5:$E$167,Cadastro!$A$5:$A$167,$A857,Cadastro!$E$5:$E$167,"&lt;="&amp;$F857),"yyyymmdd"),Cadastro!$I$5:$I$167,0),"")</f>
        <v>78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IFERROR(INDEX(Cadastro!$C$5:$C$167,$AB858),"NÃO INFORMADO")</f>
        <v>CAL</v>
      </c>
      <c r="D858" s="17" t="str">
        <f>IFERROR(INDEX(Cadastro!$D$5:$D$167,$AB858),"")</f>
        <v>6x1</v>
      </c>
      <c r="E858" s="17" t="str">
        <f>IFERROR(INDEX(Cadastro!$G$5:$G$167,$AB858),"")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$167,$AB858),"")="",IF($L858&gt;0,1,0),IF(IFERROR(INDEX(Cadastro!$F$5:$F$167,$AB858),"")&lt;=IFERROR(INDEX(Parâmetros!$B$39:$B$48,MATCH($E858,Parâmetros!$A$39:$A$48,0)),99),IFERROR(INDEX(Cadastro!$F$5:$F$167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$167,$AB858),"")="",0,IF(IFERROR(INDEX(Cadastro!$F$5:$F$167,$AB858),"")&gt;IFERROR(INDEX(Parâmetros!$B$39:$B$48,MATCH($E858,Parâmetros!$A$39:$A$48,0)),99),IFERROR(INDEX(Cadastro!$F$5:$F$167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registro"),IF(AND($AB858&lt;&gt;$AB857,IFERROR(INDEX(Cadastro!$F$5:$F$167,$AB858),"")=""),"Indeterminado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IFERROR(MATCH($A858&amp;"|"&amp;TEXT(_xlfn.MAXIFS(Cadastro!$E$5:$E$167,Cadastro!$A$5:$A$167,$A858,Cadastro!$E$5:$E$167,"&lt;="&amp;$F858),"yyyymmdd"),Cadastro!$I$5:$I$167,0),"")</f>
        <v>78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IFERROR(INDEX(Cadastro!$C$5:$C$167,$AB859),"NÃO INFORMADO")</f>
        <v>CAL</v>
      </c>
      <c r="D859" s="17" t="str">
        <f>IFERROR(INDEX(Cadastro!$D$5:$D$167,$AB859),"")</f>
        <v>6x1</v>
      </c>
      <c r="E859" s="17" t="str">
        <f>IFERROR(INDEX(Cadastro!$G$5:$G$167,$AB859),"")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$167,$AB859),"")="",IF($L859&gt;0,1,0),IF(IFERROR(INDEX(Cadastro!$F$5:$F$167,$AB859),"")&lt;=IFERROR(INDEX(Parâmetros!$B$39:$B$48,MATCH($E859,Parâmetros!$A$39:$A$48,0)),99),IFERROR(INDEX(Cadastro!$F$5:$F$167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$167,$AB859),"")="",0,IF(IFERROR(INDEX(Cadastro!$F$5:$F$167,$AB859),"")&gt;IFERROR(INDEX(Parâmetros!$B$39:$B$48,MATCH($E859,Parâmetros!$A$39:$A$48,0)),99),IFERROR(INDEX(Cadastro!$F$5:$F$167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registro"),IF(AND($AB859&lt;&gt;$AB858,IFERROR(INDEX(Cadastro!$F$5:$F$167,$AB859),"")=""),"Indeterminado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IFERROR(MATCH($A859&amp;"|"&amp;TEXT(_xlfn.MAXIFS(Cadastro!$E$5:$E$167,Cadastro!$A$5:$A$167,$A859,Cadastro!$E$5:$E$167,"&lt;="&amp;$F859),"yyyymmdd"),Cadastro!$I$5:$I$167,0),"")</f>
        <v>78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IFERROR(INDEX(Cadastro!$C$5:$C$167,$AB860),"NÃO INFORMADO")</f>
        <v>CAL</v>
      </c>
      <c r="D860" s="17" t="str">
        <f>IFERROR(INDEX(Cadastro!$D$5:$D$167,$AB860),"")</f>
        <v>6x1</v>
      </c>
      <c r="E860" s="17" t="str">
        <f>IFERROR(INDEX(Cadastro!$G$5:$G$167,$AB860),"")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$167,$AB860),"")="",IF($L860&gt;0,1,0),IF(IFERROR(INDEX(Cadastro!$F$5:$F$167,$AB860),"")&lt;=IFERROR(INDEX(Parâmetros!$B$39:$B$48,MATCH($E860,Parâmetros!$A$39:$A$48,0)),99),IFERROR(INDEX(Cadastro!$F$5:$F$167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$167,$AB860),"")="",0,IF(IFERROR(INDEX(Cadastro!$F$5:$F$167,$AB860),"")&gt;IFERROR(INDEX(Parâmetros!$B$39:$B$48,MATCH($E860,Parâmetros!$A$39:$A$48,0)),99),IFERROR(INDEX(Cadastro!$F$5:$F$167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registro"),IF(AND($AB860&lt;&gt;$AB859,IFERROR(INDEX(Cadastro!$F$5:$F$167,$AB860),"")=""),"Indeterminado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IFERROR(MATCH($A860&amp;"|"&amp;TEXT(_xlfn.MAXIFS(Cadastro!$E$5:$E$167,Cadastro!$A$5:$A$167,$A860,Cadastro!$E$5:$E$167,"&lt;="&amp;$F860),"yyyymmdd"),Cadastro!$I$5:$I$167,0),"")</f>
        <v>78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IFERROR(INDEX(Cadastro!$C$5:$C$167,$AB861),"NÃO INFORMADO")</f>
        <v>CAL</v>
      </c>
      <c r="D861" s="17" t="str">
        <f>IFERROR(INDEX(Cadastro!$D$5:$D$167,$AB861),"")</f>
        <v>6x1</v>
      </c>
      <c r="E861" s="17" t="str">
        <f>IFERROR(INDEX(Cadastro!$G$5:$G$167,$AB861),"")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$167,$AB861),"")="",IF($L861&gt;0,1,0),IF(IFERROR(INDEX(Cadastro!$F$5:$F$167,$AB861),"")&lt;=IFERROR(INDEX(Parâmetros!$B$39:$B$48,MATCH($E861,Parâmetros!$A$39:$A$48,0)),99),IFERROR(INDEX(Cadastro!$F$5:$F$167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$167,$AB861),"")="",0,IF(IFERROR(INDEX(Cadastro!$F$5:$F$167,$AB861),"")&gt;IFERROR(INDEX(Parâmetros!$B$39:$B$48,MATCH($E861,Parâmetros!$A$39:$A$48,0)),99),IFERROR(INDEX(Cadastro!$F$5:$F$167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registro"),IF(AND($AB861&lt;&gt;$AB860,IFERROR(INDEX(Cadastro!$F$5:$F$167,$AB861),"")=""),"Indeterminado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IFERROR(MATCH($A861&amp;"|"&amp;TEXT(_xlfn.MAXIFS(Cadastro!$E$5:$E$167,Cadastro!$A$5:$A$167,$A861,Cadastro!$E$5:$E$167,"&lt;="&amp;$F861),"yyyymmdd"),Cadastro!$I$5:$I$167,0),"")</f>
        <v>78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IFERROR(INDEX(Cadastro!$C$5:$C$167,$AB862),"NÃO INFORMADO")</f>
        <v>CAL</v>
      </c>
      <c r="D862" s="17" t="str">
        <f>IFERROR(INDEX(Cadastro!$D$5:$D$167,$AB862),"")</f>
        <v>6x1</v>
      </c>
      <c r="E862" s="17" t="str">
        <f>IFERROR(INDEX(Cadastro!$G$5:$G$167,$AB862),"")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$167,$AB862),"")="",IF($L862&gt;0,1,0),IF(IFERROR(INDEX(Cadastro!$F$5:$F$167,$AB862),"")&lt;=IFERROR(INDEX(Parâmetros!$B$39:$B$48,MATCH($E862,Parâmetros!$A$39:$A$48,0)),99),IFERROR(INDEX(Cadastro!$F$5:$F$167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$167,$AB862),"")="",0,IF(IFERROR(INDEX(Cadastro!$F$5:$F$167,$AB862),"")&gt;IFERROR(INDEX(Parâmetros!$B$39:$B$48,MATCH($E862,Parâmetros!$A$39:$A$48,0)),99),IFERROR(INDEX(Cadastro!$F$5:$F$167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registro"),IF(AND($AB862&lt;&gt;$AB861,IFERROR(INDEX(Cadastro!$F$5:$F$167,$AB862),"")=""),"Indeterminado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IFERROR(MATCH($A862&amp;"|"&amp;TEXT(_xlfn.MAXIFS(Cadastro!$E$5:$E$167,Cadastro!$A$5:$A$167,$A862,Cadastro!$E$5:$E$167,"&lt;="&amp;$F862),"yyyymmdd"),Cadastro!$I$5:$I$167,0),"")</f>
        <v>78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IFERROR(INDEX(Cadastro!$C$5:$C$167,$AB863),"NÃO INFORMADO")</f>
        <v>CAL</v>
      </c>
      <c r="D863" s="17" t="str">
        <f>IFERROR(INDEX(Cadastro!$D$5:$D$167,$AB863),"")</f>
        <v>6x1</v>
      </c>
      <c r="E863" s="17" t="str">
        <f>IFERROR(INDEX(Cadastro!$G$5:$G$167,$AB863),"")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$167,$AB863),"")="",IF($L863&gt;0,1,0),IF(IFERROR(INDEX(Cadastro!$F$5:$F$167,$AB863),"")&lt;=IFERROR(INDEX(Parâmetros!$B$39:$B$48,MATCH($E863,Parâmetros!$A$39:$A$48,0)),99),IFERROR(INDEX(Cadastro!$F$5:$F$167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$167,$AB863),"")="",0,IF(IFERROR(INDEX(Cadastro!$F$5:$F$167,$AB863),"")&gt;IFERROR(INDEX(Parâmetros!$B$39:$B$48,MATCH($E863,Parâmetros!$A$39:$A$48,0)),99),IFERROR(INDEX(Cadastro!$F$5:$F$167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registro"),IF(AND($AB863&lt;&gt;$AB862,IFERROR(INDEX(Cadastro!$F$5:$F$167,$AB863),"")=""),"Indeterminado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IFERROR(MATCH($A863&amp;"|"&amp;TEXT(_xlfn.MAXIFS(Cadastro!$E$5:$E$167,Cadastro!$A$5:$A$167,$A863,Cadastro!$E$5:$E$167,"&lt;="&amp;$F863),"yyyymmdd"),Cadastro!$I$5:$I$167,0),"")</f>
        <v>78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IFERROR(INDEX(Cadastro!$C$5:$C$167,$AB864),"NÃO INFORMADO")</f>
        <v>CAL</v>
      </c>
      <c r="D864" s="17" t="str">
        <f>IFERROR(INDEX(Cadastro!$D$5:$D$167,$AB864),"")</f>
        <v>6x1</v>
      </c>
      <c r="E864" s="17" t="str">
        <f>IFERROR(INDEX(Cadastro!$G$5:$G$167,$AB864),"")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$167,$AB864),"")="",IF($L864&gt;0,1,0),IF(IFERROR(INDEX(Cadastro!$F$5:$F$167,$AB864),"")&lt;=IFERROR(INDEX(Parâmetros!$B$39:$B$48,MATCH($E864,Parâmetros!$A$39:$A$48,0)),99),IFERROR(INDEX(Cadastro!$F$5:$F$167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$167,$AB864),"")="",0,IF(IFERROR(INDEX(Cadastro!$F$5:$F$167,$AB864),"")&gt;IFERROR(INDEX(Parâmetros!$B$39:$B$48,MATCH($E864,Parâmetros!$A$39:$A$48,0)),99),IFERROR(INDEX(Cadastro!$F$5:$F$167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registro"),IF(AND($AB864&lt;&gt;$AB863,IFERROR(INDEX(Cadastro!$F$5:$F$167,$AB864),"")=""),"Indeterminado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IFERROR(MATCH($A864&amp;"|"&amp;TEXT(_xlfn.MAXIFS(Cadastro!$E$5:$E$167,Cadastro!$A$5:$A$167,$A864,Cadastro!$E$5:$E$167,"&lt;="&amp;$F864),"yyyymmdd"),Cadastro!$I$5:$I$167,0),"")</f>
        <v>78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IFERROR(INDEX(Cadastro!$C$5:$C$167,$AB865),"NÃO INFORMADO")</f>
        <v>CAL</v>
      </c>
      <c r="D865" s="17" t="str">
        <f>IFERROR(INDEX(Cadastro!$D$5:$D$167,$AB865),"")</f>
        <v>6x1</v>
      </c>
      <c r="E865" s="17" t="str">
        <f>IFERROR(INDEX(Cadastro!$G$5:$G$167,$AB865),"")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$167,$AB865),"")="",IF($L865&gt;0,1,0),IF(IFERROR(INDEX(Cadastro!$F$5:$F$167,$AB865),"")&lt;=IFERROR(INDEX(Parâmetros!$B$39:$B$48,MATCH($E865,Parâmetros!$A$39:$A$48,0)),99),IFERROR(INDEX(Cadastro!$F$5:$F$167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$167,$AB865),"")="",0,IF(IFERROR(INDEX(Cadastro!$F$5:$F$167,$AB865),"")&gt;IFERROR(INDEX(Parâmetros!$B$39:$B$48,MATCH($E865,Parâmetros!$A$39:$A$48,0)),99),IFERROR(INDEX(Cadastro!$F$5:$F$167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registro"),IF(AND($AB865&lt;&gt;$AB864,IFERROR(INDEX(Cadastro!$F$5:$F$167,$AB865),"")=""),"Indeterminado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IFERROR(MATCH($A865&amp;"|"&amp;TEXT(_xlfn.MAXIFS(Cadastro!$E$5:$E$167,Cadastro!$A$5:$A$167,$A865,Cadastro!$E$5:$E$167,"&lt;="&amp;$F865),"yyyymmdd"),Cadastro!$I$5:$I$167,0),"")</f>
        <v>78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IFERROR(INDEX(Cadastro!$C$5:$C$167,$AB866),"NÃO INFORMADO")</f>
        <v>CAL</v>
      </c>
      <c r="D866" s="17" t="str">
        <f>IFERROR(INDEX(Cadastro!$D$5:$D$167,$AB866),"")</f>
        <v>6x1</v>
      </c>
      <c r="E866" s="17" t="str">
        <f>IFERROR(INDEX(Cadastro!$G$5:$G$167,$AB866),"")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$167,$AB866),"")="",IF($L866&gt;0,1,0),IF(IFERROR(INDEX(Cadastro!$F$5:$F$167,$AB866),"")&lt;=IFERROR(INDEX(Parâmetros!$B$39:$B$48,MATCH($E866,Parâmetros!$A$39:$A$48,0)),99),IFERROR(INDEX(Cadastro!$F$5:$F$167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$167,$AB866),"")="",0,IF(IFERROR(INDEX(Cadastro!$F$5:$F$167,$AB866),"")&gt;IFERROR(INDEX(Parâmetros!$B$39:$B$48,MATCH($E866,Parâmetros!$A$39:$A$48,0)),99),IFERROR(INDEX(Cadastro!$F$5:$F$167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registro"),IF(AND($AB866&lt;&gt;$AB865,IFERROR(INDEX(Cadastro!$F$5:$F$167,$AB866),"")=""),"Indeterminado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IFERROR(MATCH($A866&amp;"|"&amp;TEXT(_xlfn.MAXIFS(Cadastro!$E$5:$E$167,Cadastro!$A$5:$A$167,$A866,Cadastro!$E$5:$E$167,"&lt;="&amp;$F866),"yyyymmdd"),Cadastro!$I$5:$I$167,0),"")</f>
        <v>78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IFERROR(INDEX(Cadastro!$C$5:$C$167,$AB867),"NÃO INFORMADO")</f>
        <v>CAL</v>
      </c>
      <c r="D867" s="17" t="str">
        <f>IFERROR(INDEX(Cadastro!$D$5:$D$167,$AB867),"")</f>
        <v>6x1</v>
      </c>
      <c r="E867" s="17" t="str">
        <f>IFERROR(INDEX(Cadastro!$G$5:$G$167,$AB867),"")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$167,$AB867),"")="",IF($L867&gt;0,1,0),IF(IFERROR(INDEX(Cadastro!$F$5:$F$167,$AB867),"")&lt;=IFERROR(INDEX(Parâmetros!$B$39:$B$48,MATCH($E867,Parâmetros!$A$39:$A$48,0)),99),IFERROR(INDEX(Cadastro!$F$5:$F$167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$167,$AB867),"")="",0,IF(IFERROR(INDEX(Cadastro!$F$5:$F$167,$AB867),"")&gt;IFERROR(INDEX(Parâmetros!$B$39:$B$48,MATCH($E867,Parâmetros!$A$39:$A$48,0)),99),IFERROR(INDEX(Cadastro!$F$5:$F$167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registro"),IF(AND($AB867&lt;&gt;$AB866,IFERROR(INDEX(Cadastro!$F$5:$F$167,$AB867),"")=""),"Indeterminado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IFERROR(MATCH($A867&amp;"|"&amp;TEXT(_xlfn.MAXIFS(Cadastro!$E$5:$E$167,Cadastro!$A$5:$A$167,$A867,Cadastro!$E$5:$E$167,"&lt;="&amp;$F867),"yyyymmdd"),Cadastro!$I$5:$I$167,0),"")</f>
        <v>78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IFERROR(INDEX(Cadastro!$C$5:$C$167,$AB868),"NÃO INFORMADO")</f>
        <v>CAL</v>
      </c>
      <c r="D868" s="17" t="str">
        <f>IFERROR(INDEX(Cadastro!$D$5:$D$167,$AB868),"")</f>
        <v>6x1</v>
      </c>
      <c r="E868" s="17" t="str">
        <f>IFERROR(INDEX(Cadastro!$G$5:$G$167,$AB868),"")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$167,$AB868),"")="",IF($L868&gt;0,1,0),IF(IFERROR(INDEX(Cadastro!$F$5:$F$167,$AB868),"")&lt;=IFERROR(INDEX(Parâmetros!$B$39:$B$48,MATCH($E868,Parâmetros!$A$39:$A$48,0)),99),IFERROR(INDEX(Cadastro!$F$5:$F$167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$167,$AB868),"")="",0,IF(IFERROR(INDEX(Cadastro!$F$5:$F$167,$AB868),"")&gt;IFERROR(INDEX(Parâmetros!$B$39:$B$48,MATCH($E868,Parâmetros!$A$39:$A$48,0)),99),IFERROR(INDEX(Cadastro!$F$5:$F$167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registro"),IF(AND($AB868&lt;&gt;$AB867,IFERROR(INDEX(Cadastro!$F$5:$F$167,$AB868),"")=""),"Indeterminado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IFERROR(MATCH($A868&amp;"|"&amp;TEXT(_xlfn.MAXIFS(Cadastro!$E$5:$E$167,Cadastro!$A$5:$A$167,$A868,Cadastro!$E$5:$E$167,"&lt;="&amp;$F868),"yyyymmdd"),Cadastro!$I$5:$I$167,0),"")</f>
        <v>78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IFERROR(INDEX(Cadastro!$C$5:$C$167,$AB869),"NÃO INFORMADO")</f>
        <v>CAL</v>
      </c>
      <c r="D869" s="17" t="str">
        <f>IFERROR(INDEX(Cadastro!$D$5:$D$167,$AB869),"")</f>
        <v>6x1</v>
      </c>
      <c r="E869" s="17" t="str">
        <f>IFERROR(INDEX(Cadastro!$G$5:$G$167,$AB869),"")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$167,$AB869),"")="",IF($L869&gt;0,1,0),IF(IFERROR(INDEX(Cadastro!$F$5:$F$167,$AB869),"")&lt;=IFERROR(INDEX(Parâmetros!$B$39:$B$48,MATCH($E869,Parâmetros!$A$39:$A$48,0)),99),IFERROR(INDEX(Cadastro!$F$5:$F$167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$167,$AB869),"")="",0,IF(IFERROR(INDEX(Cadastro!$F$5:$F$167,$AB869),"")&gt;IFERROR(INDEX(Parâmetros!$B$39:$B$48,MATCH($E869,Parâmetros!$A$39:$A$48,0)),99),IFERROR(INDEX(Cadastro!$F$5:$F$167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registro"),IF(AND($AB869&lt;&gt;$AB868,IFERROR(INDEX(Cadastro!$F$5:$F$167,$AB869),"")=""),"Indeterminado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IFERROR(MATCH($A869&amp;"|"&amp;TEXT(_xlfn.MAXIFS(Cadastro!$E$5:$E$167,Cadastro!$A$5:$A$167,$A869,Cadastro!$E$5:$E$167,"&lt;="&amp;$F869),"yyyymmdd"),Cadastro!$I$5:$I$167,0),"")</f>
        <v>78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IFERROR(INDEX(Cadastro!$C$5:$C$167,$AB870),"NÃO INFORMADO")</f>
        <v>PED</v>
      </c>
      <c r="D870" s="17" t="str">
        <f>IFERROR(INDEX(Cadastro!$D$5:$D$167,$AB870),"")</f>
        <v>6x1</v>
      </c>
      <c r="E870" s="17" t="str">
        <f>IFERROR(INDEX(Cadastro!$G$5:$G$167,$AB870),"")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$167,$AB870),"")="",IF($L870&gt;0,1,0),IF(IFERROR(INDEX(Cadastro!$F$5:$F$167,$AB870),"")&lt;=IFERROR(INDEX(Parâmetros!$B$39:$B$48,MATCH($E870,Parâmetros!$A$39:$A$48,0)),99),IFERROR(INDEX(Cadastro!$F$5:$F$167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$167,$AB870),"")="",0,IF(IFERROR(INDEX(Cadastro!$F$5:$F$167,$AB870),"")&gt;IFERROR(INDEX(Parâmetros!$B$39:$B$48,MATCH($E870,Parâmetros!$A$39:$A$48,0)),99),IFERROR(INDEX(Cadastro!$F$5:$F$167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registro"),IF(AND($AB870&lt;&gt;$AB869,IFERROR(INDEX(Cadastro!$F$5:$F$167,$AB870),"")=""),"Indeterminado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IFERROR(MATCH($A870&amp;"|"&amp;TEXT(_xlfn.MAXIFS(Cadastro!$E$5:$E$167,Cadastro!$A$5:$A$167,$A870,Cadastro!$E$5:$E$167,"&lt;="&amp;$F870),"yyyymmdd"),Cadastro!$I$5:$I$167,0),"")</f>
        <v>79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IFERROR(INDEX(Cadastro!$C$5:$C$167,$AB871),"NÃO INFORMADO")</f>
        <v>PED</v>
      </c>
      <c r="D871" s="17" t="str">
        <f>IFERROR(INDEX(Cadastro!$D$5:$D$167,$AB871),"")</f>
        <v>6x1</v>
      </c>
      <c r="E871" s="17" t="str">
        <f>IFERROR(INDEX(Cadastro!$G$5:$G$167,$AB871),"")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$167,$AB871),"")="",IF($L871&gt;0,1,0),IF(IFERROR(INDEX(Cadastro!$F$5:$F$167,$AB871),"")&lt;=IFERROR(INDEX(Parâmetros!$B$39:$B$48,MATCH($E871,Parâmetros!$A$39:$A$48,0)),99),IFERROR(INDEX(Cadastro!$F$5:$F$167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$167,$AB871),"")="",0,IF(IFERROR(INDEX(Cadastro!$F$5:$F$167,$AB871),"")&gt;IFERROR(INDEX(Parâmetros!$B$39:$B$48,MATCH($E871,Parâmetros!$A$39:$A$48,0)),99),IFERROR(INDEX(Cadastro!$F$5:$F$167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registro"),IF(AND($AB871&lt;&gt;$AB870,IFERROR(INDEX(Cadastro!$F$5:$F$167,$AB871),"")=""),"Indeterminado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IFERROR(MATCH($A871&amp;"|"&amp;TEXT(_xlfn.MAXIFS(Cadastro!$E$5:$E$167,Cadastro!$A$5:$A$167,$A871,Cadastro!$E$5:$E$167,"&lt;="&amp;$F871),"yyyymmdd"),Cadastro!$I$5:$I$167,0),"")</f>
        <v>79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IFERROR(INDEX(Cadastro!$C$5:$C$167,$AB872),"NÃO INFORMADO")</f>
        <v>PED</v>
      </c>
      <c r="D872" s="17" t="str">
        <f>IFERROR(INDEX(Cadastro!$D$5:$D$167,$AB872),"")</f>
        <v>6x1</v>
      </c>
      <c r="E872" s="17" t="str">
        <f>IFERROR(INDEX(Cadastro!$G$5:$G$167,$AB872),"")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$167,$AB872),"")="",IF($L872&gt;0,1,0),IF(IFERROR(INDEX(Cadastro!$F$5:$F$167,$AB872),"")&lt;=IFERROR(INDEX(Parâmetros!$B$39:$B$48,MATCH($E872,Parâmetros!$A$39:$A$48,0)),99),IFERROR(INDEX(Cadastro!$F$5:$F$167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$167,$AB872),"")="",0,IF(IFERROR(INDEX(Cadastro!$F$5:$F$167,$AB872),"")&gt;IFERROR(INDEX(Parâmetros!$B$39:$B$48,MATCH($E872,Parâmetros!$A$39:$A$48,0)),99),IFERROR(INDEX(Cadastro!$F$5:$F$167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registro"),IF(AND($AB872&lt;&gt;$AB871,IFERROR(INDEX(Cadastro!$F$5:$F$167,$AB872),"")=""),"Indeterminado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IFERROR(MATCH($A872&amp;"|"&amp;TEXT(_xlfn.MAXIFS(Cadastro!$E$5:$E$167,Cadastro!$A$5:$A$167,$A872,Cadastro!$E$5:$E$167,"&lt;="&amp;$F872),"yyyymmdd"),Cadastro!$I$5:$I$167,0),"")</f>
        <v>79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IFERROR(INDEX(Cadastro!$C$5:$C$167,$AB873),"NÃO INFORMADO")</f>
        <v>PED</v>
      </c>
      <c r="D873" s="17" t="str">
        <f>IFERROR(INDEX(Cadastro!$D$5:$D$167,$AB873),"")</f>
        <v>6x1</v>
      </c>
      <c r="E873" s="17" t="str">
        <f>IFERROR(INDEX(Cadastro!$G$5:$G$167,$AB873),"")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$167,$AB873),"")="",IF($L873&gt;0,1,0),IF(IFERROR(INDEX(Cadastro!$F$5:$F$167,$AB873),"")&lt;=IFERROR(INDEX(Parâmetros!$B$39:$B$48,MATCH($E873,Parâmetros!$A$39:$A$48,0)),99),IFERROR(INDEX(Cadastro!$F$5:$F$167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$167,$AB873),"")="",0,IF(IFERROR(INDEX(Cadastro!$F$5:$F$167,$AB873),"")&gt;IFERROR(INDEX(Parâmetros!$B$39:$B$48,MATCH($E873,Parâmetros!$A$39:$A$48,0)),99),IFERROR(INDEX(Cadastro!$F$5:$F$167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registro"),IF(AND($AB873&lt;&gt;$AB872,IFERROR(INDEX(Cadastro!$F$5:$F$167,$AB873),"")=""),"Indeterminado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IFERROR(MATCH($A873&amp;"|"&amp;TEXT(_xlfn.MAXIFS(Cadastro!$E$5:$E$167,Cadastro!$A$5:$A$167,$A873,Cadastro!$E$5:$E$167,"&lt;="&amp;$F873),"yyyymmdd"),Cadastro!$I$5:$I$167,0),"")</f>
        <v>79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IFERROR(INDEX(Cadastro!$C$5:$C$167,$AB874),"NÃO INFORMADO")</f>
        <v>PED</v>
      </c>
      <c r="D874" s="17" t="str">
        <f>IFERROR(INDEX(Cadastro!$D$5:$D$167,$AB874),"")</f>
        <v>6x1</v>
      </c>
      <c r="E874" s="17" t="str">
        <f>IFERROR(INDEX(Cadastro!$G$5:$G$167,$AB874),"")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$167,$AB874),"")="",IF($L874&gt;0,1,0),IF(IFERROR(INDEX(Cadastro!$F$5:$F$167,$AB874),"")&lt;=IFERROR(INDEX(Parâmetros!$B$39:$B$48,MATCH($E874,Parâmetros!$A$39:$A$48,0)),99),IFERROR(INDEX(Cadastro!$F$5:$F$167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$167,$AB874),"")="",0,IF(IFERROR(INDEX(Cadastro!$F$5:$F$167,$AB874),"")&gt;IFERROR(INDEX(Parâmetros!$B$39:$B$48,MATCH($E874,Parâmetros!$A$39:$A$48,0)),99),IFERROR(INDEX(Cadastro!$F$5:$F$167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registro"),IF(AND($AB874&lt;&gt;$AB873,IFERROR(INDEX(Cadastro!$F$5:$F$167,$AB874),"")=""),"Indeterminado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IFERROR(MATCH($A874&amp;"|"&amp;TEXT(_xlfn.MAXIFS(Cadastro!$E$5:$E$167,Cadastro!$A$5:$A$167,$A874,Cadastro!$E$5:$E$167,"&lt;="&amp;$F874),"yyyymmdd"),Cadastro!$I$5:$I$167,0),"")</f>
        <v>79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IFERROR(INDEX(Cadastro!$C$5:$C$167,$AB875),"NÃO INFORMADO")</f>
        <v>PED</v>
      </c>
      <c r="D875" s="17" t="str">
        <f>IFERROR(INDEX(Cadastro!$D$5:$D$167,$AB875),"")</f>
        <v>6x1</v>
      </c>
      <c r="E875" s="17" t="str">
        <f>IFERROR(INDEX(Cadastro!$G$5:$G$167,$AB875),"")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$167,$AB875),"")="",IF($L875&gt;0,1,0),IF(IFERROR(INDEX(Cadastro!$F$5:$F$167,$AB875),"")&lt;=IFERROR(INDEX(Parâmetros!$B$39:$B$48,MATCH($E875,Parâmetros!$A$39:$A$48,0)),99),IFERROR(INDEX(Cadastro!$F$5:$F$167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$167,$AB875),"")="",0,IF(IFERROR(INDEX(Cadastro!$F$5:$F$167,$AB875),"")&gt;IFERROR(INDEX(Parâmetros!$B$39:$B$48,MATCH($E875,Parâmetros!$A$39:$A$48,0)),99),IFERROR(INDEX(Cadastro!$F$5:$F$167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registro"),IF(AND($AB875&lt;&gt;$AB874,IFERROR(INDEX(Cadastro!$F$5:$F$167,$AB875),"")=""),"Indeterminado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IFERROR(MATCH($A875&amp;"|"&amp;TEXT(_xlfn.MAXIFS(Cadastro!$E$5:$E$167,Cadastro!$A$5:$A$167,$A875,Cadastro!$E$5:$E$167,"&lt;="&amp;$F875),"yyyymmdd"),Cadastro!$I$5:$I$167,0),"")</f>
        <v>79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IFERROR(INDEX(Cadastro!$C$5:$C$167,$AB876),"NÃO INFORMADO")</f>
        <v>PED</v>
      </c>
      <c r="D876" s="17" t="str">
        <f>IFERROR(INDEX(Cadastro!$D$5:$D$167,$AB876),"")</f>
        <v>6x1</v>
      </c>
      <c r="E876" s="17" t="str">
        <f>IFERROR(INDEX(Cadastro!$G$5:$G$167,$AB876),"")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$167,$AB876),"")="",IF($L876&gt;0,1,0),IF(IFERROR(INDEX(Cadastro!$F$5:$F$167,$AB876),"")&lt;=IFERROR(INDEX(Parâmetros!$B$39:$B$48,MATCH($E876,Parâmetros!$A$39:$A$48,0)),99),IFERROR(INDEX(Cadastro!$F$5:$F$167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$167,$AB876),"")="",0,IF(IFERROR(INDEX(Cadastro!$F$5:$F$167,$AB876),"")&gt;IFERROR(INDEX(Parâmetros!$B$39:$B$48,MATCH($E876,Parâmetros!$A$39:$A$48,0)),99),IFERROR(INDEX(Cadastro!$F$5:$F$167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registro"),IF(AND($AB876&lt;&gt;$AB875,IFERROR(INDEX(Cadastro!$F$5:$F$167,$AB876),"")=""),"Indeterminado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IFERROR(MATCH($A876&amp;"|"&amp;TEXT(_xlfn.MAXIFS(Cadastro!$E$5:$E$167,Cadastro!$A$5:$A$167,$A876,Cadastro!$E$5:$E$167,"&lt;="&amp;$F876),"yyyymmdd"),Cadastro!$I$5:$I$167,0),"")</f>
        <v>79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IFERROR(INDEX(Cadastro!$C$5:$C$167,$AB877),"NÃO INFORMADO")</f>
        <v>PED</v>
      </c>
      <c r="D877" s="17" t="str">
        <f>IFERROR(INDEX(Cadastro!$D$5:$D$167,$AB877),"")</f>
        <v>6x1</v>
      </c>
      <c r="E877" s="17" t="str">
        <f>IFERROR(INDEX(Cadastro!$G$5:$G$167,$AB877),"")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$167,$AB877),"")="",IF($L877&gt;0,1,0),IF(IFERROR(INDEX(Cadastro!$F$5:$F$167,$AB877),"")&lt;=IFERROR(INDEX(Parâmetros!$B$39:$B$48,MATCH($E877,Parâmetros!$A$39:$A$48,0)),99),IFERROR(INDEX(Cadastro!$F$5:$F$167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$167,$AB877),"")="",0,IF(IFERROR(INDEX(Cadastro!$F$5:$F$167,$AB877),"")&gt;IFERROR(INDEX(Parâmetros!$B$39:$B$48,MATCH($E877,Parâmetros!$A$39:$A$48,0)),99),IFERROR(INDEX(Cadastro!$F$5:$F$167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registro"),IF(AND($AB877&lt;&gt;$AB876,IFERROR(INDEX(Cadastro!$F$5:$F$167,$AB877),"")=""),"Indeterminado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IFERROR(MATCH($A877&amp;"|"&amp;TEXT(_xlfn.MAXIFS(Cadastro!$E$5:$E$167,Cadastro!$A$5:$A$167,$A877,Cadastro!$E$5:$E$167,"&lt;="&amp;$F877),"yyyymmdd"),Cadastro!$I$5:$I$167,0),"")</f>
        <v>79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IFERROR(INDEX(Cadastro!$C$5:$C$167,$AB878),"NÃO INFORMADO")</f>
        <v>PED</v>
      </c>
      <c r="D878" s="17" t="str">
        <f>IFERROR(INDEX(Cadastro!$D$5:$D$167,$AB878),"")</f>
        <v>6x1</v>
      </c>
      <c r="E878" s="17" t="str">
        <f>IFERROR(INDEX(Cadastro!$G$5:$G$167,$AB878),"")</f>
        <v>6x1</v>
      </c>
      <c r="F878" s="29">
        <v>46308</v>
      </c>
      <c r="G878" s="32" t="str">
        <f t="shared" si="78"/>
        <v>ter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79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80"/>
        <v/>
      </c>
      <c r="R878" s="32" t="str">
        <f t="shared" si="81"/>
        <v/>
      </c>
      <c r="S878" s="30" t="str">
        <f t="shared" si="82"/>
        <v/>
      </c>
      <c r="T878" s="32" t="str">
        <f>IF($Q878&lt;&gt;"Sim","",IF($N878&gt;Parâmetros!$E$15,"Sim","Não"))</f>
        <v/>
      </c>
      <c r="U878" s="17" t="str">
        <f t="shared" si="83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$167,$AB878),"")="",IF($L878&gt;0,1,0),IF(IFERROR(INDEX(Cadastro!$F$5:$F$167,$AB878),"")&lt;=IFERROR(INDEX(Parâmetros!$B$39:$B$48,MATCH($E878,Parâmetros!$A$39:$A$48,0)),99),IFERROR(INDEX(Cadastro!$F$5:$F$167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$167,$AB878),"")="",0,IF(IFERROR(INDEX(Cadastro!$F$5:$F$167,$AB878),"")&gt;IFERROR(INDEX(Parâmetros!$B$39:$B$48,MATCH($E878,Parâmetros!$A$39:$A$48,0)),99),IFERROR(INDEX(Cadastro!$F$5:$F$167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registro"),IF(AND($AB878&lt;&gt;$AB877,IFERROR(INDEX(Cadastro!$F$5:$F$167,$AB878),"")=""),"Indeterminado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IFERROR(MATCH($A878&amp;"|"&amp;TEXT(_xlfn.MAXIFS(Cadastro!$E$5:$E$167,Cadastro!$A$5:$A$167,$A878,Cadastro!$E$5:$E$167,"&lt;="&amp;$F878),"yyyymmdd"),Cadastro!$I$5:$I$167,0),"")</f>
        <v>79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IFERROR(INDEX(Cadastro!$C$5:$C$167,$AB879),"NÃO INFORMADO")</f>
        <v>PED</v>
      </c>
      <c r="D879" s="17" t="str">
        <f>IFERROR(INDEX(Cadastro!$D$5:$D$167,$AB879),"")</f>
        <v>6x1</v>
      </c>
      <c r="E879" s="17" t="str">
        <f>IFERROR(INDEX(Cadastro!$G$5:$G$167,$AB879),"")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$167,$AB879),"")="",IF($L879&gt;0,1,0),IF(IFERROR(INDEX(Cadastro!$F$5:$F$167,$AB879),"")&lt;=IFERROR(INDEX(Parâmetros!$B$39:$B$48,MATCH($E879,Parâmetros!$A$39:$A$48,0)),99),IFERROR(INDEX(Cadastro!$F$5:$F$167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$167,$AB879),"")="",0,IF(IFERROR(INDEX(Cadastro!$F$5:$F$167,$AB879),"")&gt;IFERROR(INDEX(Parâmetros!$B$39:$B$48,MATCH($E879,Parâmetros!$A$39:$A$48,0)),99),IFERROR(INDEX(Cadastro!$F$5:$F$167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registro"),IF(AND($AB879&lt;&gt;$AB878,IFERROR(INDEX(Cadastro!$F$5:$F$167,$AB879),"")=""),"Indeterminado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IFERROR(MATCH($A879&amp;"|"&amp;TEXT(_xlfn.MAXIFS(Cadastro!$E$5:$E$167,Cadastro!$A$5:$A$167,$A879,Cadastro!$E$5:$E$167,"&lt;="&amp;$F879),"yyyymmdd"),Cadastro!$I$5:$I$167,0),"")</f>
        <v>79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IFERROR(INDEX(Cadastro!$C$5:$C$167,$AB880),"NÃO INFORMADO")</f>
        <v>PED</v>
      </c>
      <c r="D880" s="17" t="str">
        <f>IFERROR(INDEX(Cadastro!$D$5:$D$167,$AB880),"")</f>
        <v>6x1</v>
      </c>
      <c r="E880" s="17" t="str">
        <f>IFERROR(INDEX(Cadastro!$G$5:$G$167,$AB880),"")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$167,$AB880),"")="",IF($L880&gt;0,1,0),IF(IFERROR(INDEX(Cadastro!$F$5:$F$167,$AB880),"")&lt;=IFERROR(INDEX(Parâmetros!$B$39:$B$48,MATCH($E880,Parâmetros!$A$39:$A$48,0)),99),IFERROR(INDEX(Cadastro!$F$5:$F$167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$167,$AB880),"")="",0,IF(IFERROR(INDEX(Cadastro!$F$5:$F$167,$AB880),"")&gt;IFERROR(INDEX(Parâmetros!$B$39:$B$48,MATCH($E880,Parâmetros!$A$39:$A$48,0)),99),IFERROR(INDEX(Cadastro!$F$5:$F$167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registro"),IF(AND($AB880&lt;&gt;$AB879,IFERROR(INDEX(Cadastro!$F$5:$F$167,$AB880),"")=""),"Indeterminado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IFERROR(MATCH($A880&amp;"|"&amp;TEXT(_xlfn.MAXIFS(Cadastro!$E$5:$E$167,Cadastro!$A$5:$A$167,$A880,Cadastro!$E$5:$E$167,"&lt;="&amp;$F880),"yyyymmdd"),Cadastro!$I$5:$I$167,0),"")</f>
        <v>79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IFERROR(INDEX(Cadastro!$C$5:$C$167,$AB881),"NÃO INFORMADO")</f>
        <v>PED</v>
      </c>
      <c r="D881" s="17" t="str">
        <f>IFERROR(INDEX(Cadastro!$D$5:$D$167,$AB881),"")</f>
        <v>6x1</v>
      </c>
      <c r="E881" s="17" t="str">
        <f>IFERROR(INDEX(Cadastro!$G$5:$G$167,$AB881),"")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$167,$AB881),"")="",IF($L881&gt;0,1,0),IF(IFERROR(INDEX(Cadastro!$F$5:$F$167,$AB881),"")&lt;=IFERROR(INDEX(Parâmetros!$B$39:$B$48,MATCH($E881,Parâmetros!$A$39:$A$48,0)),99),IFERROR(INDEX(Cadastro!$F$5:$F$167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$167,$AB881),"")="",0,IF(IFERROR(INDEX(Cadastro!$F$5:$F$167,$AB881),"")&gt;IFERROR(INDEX(Parâmetros!$B$39:$B$48,MATCH($E881,Parâmetros!$A$39:$A$48,0)),99),IFERROR(INDEX(Cadastro!$F$5:$F$167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registro"),IF(AND($AB881&lt;&gt;$AB880,IFERROR(INDEX(Cadastro!$F$5:$F$167,$AB881),"")=""),"Indeterminado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IFERROR(MATCH($A881&amp;"|"&amp;TEXT(_xlfn.MAXIFS(Cadastro!$E$5:$E$167,Cadastro!$A$5:$A$167,$A881,Cadastro!$E$5:$E$167,"&lt;="&amp;$F881),"yyyymmdd"),Cadastro!$I$5:$I$167,0),"")</f>
        <v>79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IFERROR(INDEX(Cadastro!$C$5:$C$167,$AB882),"NÃO INFORMADO")</f>
        <v>PED</v>
      </c>
      <c r="D882" s="17" t="str">
        <f>IFERROR(INDEX(Cadastro!$D$5:$D$167,$AB882),"")</f>
        <v>6x1</v>
      </c>
      <c r="E882" s="17" t="str">
        <f>IFERROR(INDEX(Cadastro!$G$5:$G$167,$AB882),"")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$167,$AB882),"")="",IF($L882&gt;0,1,0),IF(IFERROR(INDEX(Cadastro!$F$5:$F$167,$AB882),"")&lt;=IFERROR(INDEX(Parâmetros!$B$39:$B$48,MATCH($E882,Parâmetros!$A$39:$A$48,0)),99),IFERROR(INDEX(Cadastro!$F$5:$F$167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$167,$AB882),"")="",0,IF(IFERROR(INDEX(Cadastro!$F$5:$F$167,$AB882),"")&gt;IFERROR(INDEX(Parâmetros!$B$39:$B$48,MATCH($E882,Parâmetros!$A$39:$A$48,0)),99),IFERROR(INDEX(Cadastro!$F$5:$F$167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registro"),IF(AND($AB882&lt;&gt;$AB881,IFERROR(INDEX(Cadastro!$F$5:$F$167,$AB882),"")=""),"Indeterminado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IFERROR(MATCH($A882&amp;"|"&amp;TEXT(_xlfn.MAXIFS(Cadastro!$E$5:$E$167,Cadastro!$A$5:$A$167,$A882,Cadastro!$E$5:$E$167,"&lt;="&amp;$F882),"yyyymmdd"),Cadastro!$I$5:$I$167,0),"")</f>
        <v>79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IFERROR(INDEX(Cadastro!$C$5:$C$167,$AB883),"NÃO INFORMADO")</f>
        <v>PED</v>
      </c>
      <c r="D883" s="17" t="str">
        <f>IFERROR(INDEX(Cadastro!$D$5:$D$167,$AB883),"")</f>
        <v>6x1</v>
      </c>
      <c r="E883" s="17" t="str">
        <f>IFERROR(INDEX(Cadastro!$G$5:$G$167,$AB883),"")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$167,$AB883),"")="",IF($L883&gt;0,1,0),IF(IFERROR(INDEX(Cadastro!$F$5:$F$167,$AB883),"")&lt;=IFERROR(INDEX(Parâmetros!$B$39:$B$48,MATCH($E883,Parâmetros!$A$39:$A$48,0)),99),IFERROR(INDEX(Cadastro!$F$5:$F$167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$167,$AB883),"")="",0,IF(IFERROR(INDEX(Cadastro!$F$5:$F$167,$AB883),"")&gt;IFERROR(INDEX(Parâmetros!$B$39:$B$48,MATCH($E883,Parâmetros!$A$39:$A$48,0)),99),IFERROR(INDEX(Cadastro!$F$5:$F$167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registro"),IF(AND($AB883&lt;&gt;$AB882,IFERROR(INDEX(Cadastro!$F$5:$F$167,$AB883),"")=""),"Indeterminado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IFERROR(MATCH($A883&amp;"|"&amp;TEXT(_xlfn.MAXIFS(Cadastro!$E$5:$E$167,Cadastro!$A$5:$A$167,$A883,Cadastro!$E$5:$E$167,"&lt;="&amp;$F883),"yyyymmdd"),Cadastro!$I$5:$I$167,0),"")</f>
        <v>79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IFERROR(INDEX(Cadastro!$C$5:$C$167,$AB884),"NÃO INFORMADO")</f>
        <v>PED</v>
      </c>
      <c r="D884" s="17" t="str">
        <f>IFERROR(INDEX(Cadastro!$D$5:$D$167,$AB884),"")</f>
        <v>6x1</v>
      </c>
      <c r="E884" s="17" t="str">
        <f>IFERROR(INDEX(Cadastro!$G$5:$G$167,$AB884),"")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$167,$AB884),"")="",IF($L884&gt;0,1,0),IF(IFERROR(INDEX(Cadastro!$F$5:$F$167,$AB884),"")&lt;=IFERROR(INDEX(Parâmetros!$B$39:$B$48,MATCH($E884,Parâmetros!$A$39:$A$48,0)),99),IFERROR(INDEX(Cadastro!$F$5:$F$167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$167,$AB884),"")="",0,IF(IFERROR(INDEX(Cadastro!$F$5:$F$167,$AB884),"")&gt;IFERROR(INDEX(Parâmetros!$B$39:$B$48,MATCH($E884,Parâmetros!$A$39:$A$48,0)),99),IFERROR(INDEX(Cadastro!$F$5:$F$167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registro"),IF(AND($AB884&lt;&gt;$AB883,IFERROR(INDEX(Cadastro!$F$5:$F$167,$AB884),"")=""),"Indeterminado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IFERROR(MATCH($A884&amp;"|"&amp;TEXT(_xlfn.MAXIFS(Cadastro!$E$5:$E$167,Cadastro!$A$5:$A$167,$A884,Cadastro!$E$5:$E$167,"&lt;="&amp;$F884),"yyyymmdd"),Cadastro!$I$5:$I$167,0),"")</f>
        <v>79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IFERROR(INDEX(Cadastro!$C$5:$C$167,$AB885),"NÃO INFORMADO")</f>
        <v>PED</v>
      </c>
      <c r="D885" s="17" t="str">
        <f>IFERROR(INDEX(Cadastro!$D$5:$D$167,$AB885),"")</f>
        <v>6x1</v>
      </c>
      <c r="E885" s="17" t="str">
        <f>IFERROR(INDEX(Cadastro!$G$5:$G$167,$AB885),"")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$167,$AB885),"")="",IF($L885&gt;0,1,0),IF(IFERROR(INDEX(Cadastro!$F$5:$F$167,$AB885),"")&lt;=IFERROR(INDEX(Parâmetros!$B$39:$B$48,MATCH($E885,Parâmetros!$A$39:$A$48,0)),99),IFERROR(INDEX(Cadastro!$F$5:$F$167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$167,$AB885),"")="",0,IF(IFERROR(INDEX(Cadastro!$F$5:$F$167,$AB885),"")&gt;IFERROR(INDEX(Parâmetros!$B$39:$B$48,MATCH($E885,Parâmetros!$A$39:$A$48,0)),99),IFERROR(INDEX(Cadastro!$F$5:$F$167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registro"),IF(AND($AB885&lt;&gt;$AB884,IFERROR(INDEX(Cadastro!$F$5:$F$167,$AB885),"")=""),"Indeterminado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IFERROR(MATCH($A885&amp;"|"&amp;TEXT(_xlfn.MAXIFS(Cadastro!$E$5:$E$167,Cadastro!$A$5:$A$167,$A885,Cadastro!$E$5:$E$167,"&lt;="&amp;$F885),"yyyymmdd"),Cadastro!$I$5:$I$167,0),"")</f>
        <v>79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IFERROR(INDEX(Cadastro!$C$5:$C$167,$AB886),"NÃO INFORMADO")</f>
        <v>PED</v>
      </c>
      <c r="D886" s="17" t="str">
        <f>IFERROR(INDEX(Cadastro!$D$5:$D$167,$AB886),"")</f>
        <v>6x1</v>
      </c>
      <c r="E886" s="17" t="str">
        <f>IFERROR(INDEX(Cadastro!$G$5:$G$167,$AB886),"")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$167,$AB886),"")="",IF($L886&gt;0,1,0),IF(IFERROR(INDEX(Cadastro!$F$5:$F$167,$AB886),"")&lt;=IFERROR(INDEX(Parâmetros!$B$39:$B$48,MATCH($E886,Parâmetros!$A$39:$A$48,0)),99),IFERROR(INDEX(Cadastro!$F$5:$F$167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$167,$AB886),"")="",0,IF(IFERROR(INDEX(Cadastro!$F$5:$F$167,$AB886),"")&gt;IFERROR(INDEX(Parâmetros!$B$39:$B$48,MATCH($E886,Parâmetros!$A$39:$A$48,0)),99),IFERROR(INDEX(Cadastro!$F$5:$F$167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registro"),IF(AND($AB886&lt;&gt;$AB885,IFERROR(INDEX(Cadastro!$F$5:$F$167,$AB886),"")=""),"Indeterminado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IFERROR(MATCH($A886&amp;"|"&amp;TEXT(_xlfn.MAXIFS(Cadastro!$E$5:$E$167,Cadastro!$A$5:$A$167,$A886,Cadastro!$E$5:$E$167,"&lt;="&amp;$F886),"yyyymmdd"),Cadastro!$I$5:$I$167,0),"")</f>
        <v>79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IFERROR(INDEX(Cadastro!$C$5:$C$167,$AB887),"NÃO INFORMADO")</f>
        <v>PED</v>
      </c>
      <c r="D887" s="17" t="str">
        <f>IFERROR(INDEX(Cadastro!$D$5:$D$167,$AB887),"")</f>
        <v>6x1</v>
      </c>
      <c r="E887" s="17" t="str">
        <f>IFERROR(INDEX(Cadastro!$G$5:$G$167,$AB887),"")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$167,$AB887),"")="",IF($L887&gt;0,1,0),IF(IFERROR(INDEX(Cadastro!$F$5:$F$167,$AB887),"")&lt;=IFERROR(INDEX(Parâmetros!$B$39:$B$48,MATCH($E887,Parâmetros!$A$39:$A$48,0)),99),IFERROR(INDEX(Cadastro!$F$5:$F$167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$167,$AB887),"")="",0,IF(IFERROR(INDEX(Cadastro!$F$5:$F$167,$AB887),"")&gt;IFERROR(INDEX(Parâmetros!$B$39:$B$48,MATCH($E887,Parâmetros!$A$39:$A$48,0)),99),IFERROR(INDEX(Cadastro!$F$5:$F$167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registro"),IF(AND($AB887&lt;&gt;$AB886,IFERROR(INDEX(Cadastro!$F$5:$F$167,$AB887),"")=""),"Indeterminado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IFERROR(MATCH($A887&amp;"|"&amp;TEXT(_xlfn.MAXIFS(Cadastro!$E$5:$E$167,Cadastro!$A$5:$A$167,$A887,Cadastro!$E$5:$E$167,"&lt;="&amp;$F887),"yyyymmdd"),Cadastro!$I$5:$I$167,0),"")</f>
        <v>79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IFERROR(INDEX(Cadastro!$C$5:$C$167,$AB888),"NÃO INFORMADO")</f>
        <v>PED</v>
      </c>
      <c r="D888" s="17" t="str">
        <f>IFERROR(INDEX(Cadastro!$D$5:$D$167,$AB888),"")</f>
        <v>6x1</v>
      </c>
      <c r="E888" s="17" t="str">
        <f>IFERROR(INDEX(Cadastro!$G$5:$G$167,$AB888),"")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$167,$AB888),"")="",IF($L888&gt;0,1,0),IF(IFERROR(INDEX(Cadastro!$F$5:$F$167,$AB888),"")&lt;=IFERROR(INDEX(Parâmetros!$B$39:$B$48,MATCH($E888,Parâmetros!$A$39:$A$48,0)),99),IFERROR(INDEX(Cadastro!$F$5:$F$167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$167,$AB888),"")="",0,IF(IFERROR(INDEX(Cadastro!$F$5:$F$167,$AB888),"")&gt;IFERROR(INDEX(Parâmetros!$B$39:$B$48,MATCH($E888,Parâmetros!$A$39:$A$48,0)),99),IFERROR(INDEX(Cadastro!$F$5:$F$167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registro"),IF(AND($AB888&lt;&gt;$AB887,IFERROR(INDEX(Cadastro!$F$5:$F$167,$AB888),"")=""),"Indeterminado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IFERROR(MATCH($A888&amp;"|"&amp;TEXT(_xlfn.MAXIFS(Cadastro!$E$5:$E$167,Cadastro!$A$5:$A$167,$A888,Cadastro!$E$5:$E$167,"&lt;="&amp;$F888),"yyyymmdd"),Cadastro!$I$5:$I$167,0),"")</f>
        <v>79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IFERROR(INDEX(Cadastro!$C$5:$C$167,$AB889),"NÃO INFORMADO")</f>
        <v>PED</v>
      </c>
      <c r="D889" s="17" t="str">
        <f>IFERROR(INDEX(Cadastro!$D$5:$D$167,$AB889),"")</f>
        <v>6x1</v>
      </c>
      <c r="E889" s="17" t="str">
        <f>IFERROR(INDEX(Cadastro!$G$5:$G$167,$AB889),"")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$167,$AB889),"")="",IF($L889&gt;0,1,0),IF(IFERROR(INDEX(Cadastro!$F$5:$F$167,$AB889),"")&lt;=IFERROR(INDEX(Parâmetros!$B$39:$B$48,MATCH($E889,Parâmetros!$A$39:$A$48,0)),99),IFERROR(INDEX(Cadastro!$F$5:$F$167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$167,$AB889),"")="",0,IF(IFERROR(INDEX(Cadastro!$F$5:$F$167,$AB889),"")&gt;IFERROR(INDEX(Parâmetros!$B$39:$B$48,MATCH($E889,Parâmetros!$A$39:$A$48,0)),99),IFERROR(INDEX(Cadastro!$F$5:$F$167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registro"),IF(AND($AB889&lt;&gt;$AB888,IFERROR(INDEX(Cadastro!$F$5:$F$167,$AB889),"")=""),"Indeterminado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IFERROR(MATCH($A889&amp;"|"&amp;TEXT(_xlfn.MAXIFS(Cadastro!$E$5:$E$167,Cadastro!$A$5:$A$167,$A889,Cadastro!$E$5:$E$167,"&lt;="&amp;$F889),"yyyymmdd"),Cadastro!$I$5:$I$167,0),"")</f>
        <v>79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IFERROR(INDEX(Cadastro!$C$5:$C$167,$AB890),"NÃO INFORMADO")</f>
        <v>PED</v>
      </c>
      <c r="D890" s="17" t="str">
        <f>IFERROR(INDEX(Cadastro!$D$5:$D$167,$AB890),"")</f>
        <v>6x1</v>
      </c>
      <c r="E890" s="17" t="str">
        <f>IFERROR(INDEX(Cadastro!$G$5:$G$167,$AB890),"")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$167,$AB890),"")="",IF($L890&gt;0,1,0),IF(IFERROR(INDEX(Cadastro!$F$5:$F$167,$AB890),"")&lt;=IFERROR(INDEX(Parâmetros!$B$39:$B$48,MATCH($E890,Parâmetros!$A$39:$A$48,0)),99),IFERROR(INDEX(Cadastro!$F$5:$F$167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$167,$AB890),"")="",0,IF(IFERROR(INDEX(Cadastro!$F$5:$F$167,$AB890),"")&gt;IFERROR(INDEX(Parâmetros!$B$39:$B$48,MATCH($E890,Parâmetros!$A$39:$A$48,0)),99),IFERROR(INDEX(Cadastro!$F$5:$F$167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registro"),IF(AND($AB890&lt;&gt;$AB889,IFERROR(INDEX(Cadastro!$F$5:$F$167,$AB890),"")=""),"Indeterminado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IFERROR(MATCH($A890&amp;"|"&amp;TEXT(_xlfn.MAXIFS(Cadastro!$E$5:$E$167,Cadastro!$A$5:$A$167,$A890,Cadastro!$E$5:$E$167,"&lt;="&amp;$F890),"yyyymmdd"),Cadastro!$I$5:$I$167,0),"")</f>
        <v>79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IFERROR(INDEX(Cadastro!$C$5:$C$167,$AB891),"NÃO INFORMADO")</f>
        <v>PED</v>
      </c>
      <c r="D891" s="17" t="str">
        <f>IFERROR(INDEX(Cadastro!$D$5:$D$167,$AB891),"")</f>
        <v>6x1</v>
      </c>
      <c r="E891" s="17" t="str">
        <f>IFERROR(INDEX(Cadastro!$G$5:$G$167,$AB891),"")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$167,$AB891),"")="",IF($L891&gt;0,1,0),IF(IFERROR(INDEX(Cadastro!$F$5:$F$167,$AB891),"")&lt;=IFERROR(INDEX(Parâmetros!$B$39:$B$48,MATCH($E891,Parâmetros!$A$39:$A$48,0)),99),IFERROR(INDEX(Cadastro!$F$5:$F$167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$167,$AB891),"")="",0,IF(IFERROR(INDEX(Cadastro!$F$5:$F$167,$AB891),"")&gt;IFERROR(INDEX(Parâmetros!$B$39:$B$48,MATCH($E891,Parâmetros!$A$39:$A$48,0)),99),IFERROR(INDEX(Cadastro!$F$5:$F$167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registro"),IF(AND($AB891&lt;&gt;$AB890,IFERROR(INDEX(Cadastro!$F$5:$F$167,$AB891),"")=""),"Indeterminado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IFERROR(MATCH($A891&amp;"|"&amp;TEXT(_xlfn.MAXIFS(Cadastro!$E$5:$E$167,Cadastro!$A$5:$A$167,$A891,Cadastro!$E$5:$E$167,"&lt;="&amp;$F891),"yyyymmdd"),Cadastro!$I$5:$I$167,0),"")</f>
        <v>79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IFERROR(INDEX(Cadastro!$C$5:$C$167,$AB892),"NÃO INFORMADO")</f>
        <v>PED</v>
      </c>
      <c r="D892" s="17" t="str">
        <f>IFERROR(INDEX(Cadastro!$D$5:$D$167,$AB892),"")</f>
        <v>6x1</v>
      </c>
      <c r="E892" s="17" t="str">
        <f>IFERROR(INDEX(Cadastro!$G$5:$G$167,$AB892),"")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$167,$AB892),"")="",IF($L892&gt;0,1,0),IF(IFERROR(INDEX(Cadastro!$F$5:$F$167,$AB892),"")&lt;=IFERROR(INDEX(Parâmetros!$B$39:$B$48,MATCH($E892,Parâmetros!$A$39:$A$48,0)),99),IFERROR(INDEX(Cadastro!$F$5:$F$167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$167,$AB892),"")="",0,IF(IFERROR(INDEX(Cadastro!$F$5:$F$167,$AB892),"")&gt;IFERROR(INDEX(Parâmetros!$B$39:$B$48,MATCH($E892,Parâmetros!$A$39:$A$48,0)),99),IFERROR(INDEX(Cadastro!$F$5:$F$167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registro"),IF(AND($AB892&lt;&gt;$AB891,IFERROR(INDEX(Cadastro!$F$5:$F$167,$AB892),"")=""),"Indeterminado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IFERROR(MATCH($A892&amp;"|"&amp;TEXT(_xlfn.MAXIFS(Cadastro!$E$5:$E$167,Cadastro!$A$5:$A$167,$A892,Cadastro!$E$5:$E$167,"&lt;="&amp;$F892),"yyyymmdd"),Cadastro!$I$5:$I$167,0),"")</f>
        <v>79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IFERROR(INDEX(Cadastro!$C$5:$C$167,$AB893),"NÃO INFORMADO")</f>
        <v>PED</v>
      </c>
      <c r="D893" s="17" t="str">
        <f>IFERROR(INDEX(Cadastro!$D$5:$D$167,$AB893),"")</f>
        <v>6x1</v>
      </c>
      <c r="E893" s="17" t="str">
        <f>IFERROR(INDEX(Cadastro!$G$5:$G$167,$AB893),"")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$167,$AB893),"")="",IF($L893&gt;0,1,0),IF(IFERROR(INDEX(Cadastro!$F$5:$F$167,$AB893),"")&lt;=IFERROR(INDEX(Parâmetros!$B$39:$B$48,MATCH($E893,Parâmetros!$A$39:$A$48,0)),99),IFERROR(INDEX(Cadastro!$F$5:$F$167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$167,$AB893),"")="",0,IF(IFERROR(INDEX(Cadastro!$F$5:$F$167,$AB893),"")&gt;IFERROR(INDEX(Parâmetros!$B$39:$B$48,MATCH($E893,Parâmetros!$A$39:$A$48,0)),99),IFERROR(INDEX(Cadastro!$F$5:$F$167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registro"),IF(AND($AB893&lt;&gt;$AB892,IFERROR(INDEX(Cadastro!$F$5:$F$167,$AB893),"")=""),"Indeterminado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IFERROR(MATCH($A893&amp;"|"&amp;TEXT(_xlfn.MAXIFS(Cadastro!$E$5:$E$167,Cadastro!$A$5:$A$167,$A893,Cadastro!$E$5:$E$167,"&lt;="&amp;$F893),"yyyymmdd"),Cadastro!$I$5:$I$167,0),"")</f>
        <v>79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IFERROR(INDEX(Cadastro!$C$5:$C$167,$AB894),"NÃO INFORMADO")</f>
        <v>PED</v>
      </c>
      <c r="D894" s="17" t="str">
        <f>IFERROR(INDEX(Cadastro!$D$5:$D$167,$AB894),"")</f>
        <v>6x1</v>
      </c>
      <c r="E894" s="17" t="str">
        <f>IFERROR(INDEX(Cadastro!$G$5:$G$167,$AB894),"")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$167,$AB894),"")="",IF($L894&gt;0,1,0),IF(IFERROR(INDEX(Cadastro!$F$5:$F$167,$AB894),"")&lt;=IFERROR(INDEX(Parâmetros!$B$39:$B$48,MATCH($E894,Parâmetros!$A$39:$A$48,0)),99),IFERROR(INDEX(Cadastro!$F$5:$F$167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$167,$AB894),"")="",0,IF(IFERROR(INDEX(Cadastro!$F$5:$F$167,$AB894),"")&gt;IFERROR(INDEX(Parâmetros!$B$39:$B$48,MATCH($E894,Parâmetros!$A$39:$A$48,0)),99),IFERROR(INDEX(Cadastro!$F$5:$F$167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registro"),IF(AND($AB894&lt;&gt;$AB893,IFERROR(INDEX(Cadastro!$F$5:$F$167,$AB894),"")=""),"Indeterminado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IFERROR(MATCH($A894&amp;"|"&amp;TEXT(_xlfn.MAXIFS(Cadastro!$E$5:$E$167,Cadastro!$A$5:$A$167,$A894,Cadastro!$E$5:$E$167,"&lt;="&amp;$F894),"yyyymmdd"),Cadastro!$I$5:$I$167,0),"")</f>
        <v>79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IFERROR(INDEX(Cadastro!$C$5:$C$167,$AB895),"NÃO INFORMADO")</f>
        <v>PED</v>
      </c>
      <c r="D895" s="17" t="str">
        <f>IFERROR(INDEX(Cadastro!$D$5:$D$167,$AB895),"")</f>
        <v>6x1</v>
      </c>
      <c r="E895" s="17" t="str">
        <f>IFERROR(INDEX(Cadastro!$G$5:$G$167,$AB895),"")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$167,$AB895),"")="",IF($L895&gt;0,1,0),IF(IFERROR(INDEX(Cadastro!$F$5:$F$167,$AB895),"")&lt;=IFERROR(INDEX(Parâmetros!$B$39:$B$48,MATCH($E895,Parâmetros!$A$39:$A$48,0)),99),IFERROR(INDEX(Cadastro!$F$5:$F$167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$167,$AB895),"")="",0,IF(IFERROR(INDEX(Cadastro!$F$5:$F$167,$AB895),"")&gt;IFERROR(INDEX(Parâmetros!$B$39:$B$48,MATCH($E895,Parâmetros!$A$39:$A$48,0)),99),IFERROR(INDEX(Cadastro!$F$5:$F$167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registro"),IF(AND($AB895&lt;&gt;$AB894,IFERROR(INDEX(Cadastro!$F$5:$F$167,$AB895),"")=""),"Indeterminado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IFERROR(MATCH($A895&amp;"|"&amp;TEXT(_xlfn.MAXIFS(Cadastro!$E$5:$E$167,Cadastro!$A$5:$A$167,$A895,Cadastro!$E$5:$E$167,"&lt;="&amp;$F895),"yyyymmdd"),Cadastro!$I$5:$I$167,0),"")</f>
        <v>79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IFERROR(INDEX(Cadastro!$C$5:$C$167,$AB896),"NÃO INFORMADO")</f>
        <v>PED</v>
      </c>
      <c r="D896" s="17" t="str">
        <f>IFERROR(INDEX(Cadastro!$D$5:$D$167,$AB896),"")</f>
        <v>6x1</v>
      </c>
      <c r="E896" s="17" t="str">
        <f>IFERROR(INDEX(Cadastro!$G$5:$G$167,$AB896),"")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$167,$AB896),"")="",IF($L896&gt;0,1,0),IF(IFERROR(INDEX(Cadastro!$F$5:$F$167,$AB896),"")&lt;=IFERROR(INDEX(Parâmetros!$B$39:$B$48,MATCH($E896,Parâmetros!$A$39:$A$48,0)),99),IFERROR(INDEX(Cadastro!$F$5:$F$167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$167,$AB896),"")="",0,IF(IFERROR(INDEX(Cadastro!$F$5:$F$167,$AB896),"")&gt;IFERROR(INDEX(Parâmetros!$B$39:$B$48,MATCH($E896,Parâmetros!$A$39:$A$48,0)),99),IFERROR(INDEX(Cadastro!$F$5:$F$167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registro"),IF(AND($AB896&lt;&gt;$AB895,IFERROR(INDEX(Cadastro!$F$5:$F$167,$AB896),"")=""),"Indeterminado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IFERROR(MATCH($A896&amp;"|"&amp;TEXT(_xlfn.MAXIFS(Cadastro!$E$5:$E$167,Cadastro!$A$5:$A$167,$A896,Cadastro!$E$5:$E$167,"&lt;="&amp;$F896),"yyyymmdd"),Cadastro!$I$5:$I$167,0),"")</f>
        <v>79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IFERROR(INDEX(Cadastro!$C$5:$C$167,$AB897),"NÃO INFORMADO")</f>
        <v>PED</v>
      </c>
      <c r="D897" s="17" t="str">
        <f>IFERROR(INDEX(Cadastro!$D$5:$D$167,$AB897),"")</f>
        <v>6x1</v>
      </c>
      <c r="E897" s="17" t="str">
        <f>IFERROR(INDEX(Cadastro!$G$5:$G$167,$AB897),"")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$167,$AB897),"")="",IF($L897&gt;0,1,0),IF(IFERROR(INDEX(Cadastro!$F$5:$F$167,$AB897),"")&lt;=IFERROR(INDEX(Parâmetros!$B$39:$B$48,MATCH($E897,Parâmetros!$A$39:$A$48,0)),99),IFERROR(INDEX(Cadastro!$F$5:$F$167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$167,$AB897),"")="",0,IF(IFERROR(INDEX(Cadastro!$F$5:$F$167,$AB897),"")&gt;IFERROR(INDEX(Parâmetros!$B$39:$B$48,MATCH($E897,Parâmetros!$A$39:$A$48,0)),99),IFERROR(INDEX(Cadastro!$F$5:$F$167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registro"),IF(AND($AB897&lt;&gt;$AB896,IFERROR(INDEX(Cadastro!$F$5:$F$167,$AB897),"")=""),"Indeterminado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IFERROR(MATCH($A897&amp;"|"&amp;TEXT(_xlfn.MAXIFS(Cadastro!$E$5:$E$167,Cadastro!$A$5:$A$167,$A897,Cadastro!$E$5:$E$167,"&lt;="&amp;$F897),"yyyymmdd"),Cadastro!$I$5:$I$167,0),"")</f>
        <v>79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IFERROR(INDEX(Cadastro!$C$5:$C$167,$AB898),"NÃO INFORMADO")</f>
        <v>ELE</v>
      </c>
      <c r="D898" s="17" t="str">
        <f>IFERROR(INDEX(Cadastro!$D$5:$D$167,$AB898),"")</f>
        <v>A</v>
      </c>
      <c r="E898" s="17" t="str">
        <f>IFERROR(INDEX(Cadastro!$G$5:$G$167,$AB898),"")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$167,$AB898),"")="",IF($L898&gt;0,1,0),IF(IFERROR(INDEX(Cadastro!$F$5:$F$167,$AB898),"")&lt;=IFERROR(INDEX(Parâmetros!$B$39:$B$48,MATCH($E898,Parâmetros!$A$39:$A$48,0)),99),IFERROR(INDEX(Cadastro!$F$5:$F$167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$167,$AB898),"")="",0,IF(IFERROR(INDEX(Cadastro!$F$5:$F$167,$AB898),"")&gt;IFERROR(INDEX(Parâmetros!$B$39:$B$48,MATCH($E898,Parâmetros!$A$39:$A$48,0)),99),IFERROR(INDEX(Cadastro!$F$5:$F$167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registro"),IF(AND($AB898&lt;&gt;$AB897,IFERROR(INDEX(Cadastro!$F$5:$F$167,$AB898),"")=""),"Indeterminado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IFERROR(MATCH($A898&amp;"|"&amp;TEXT(_xlfn.MAXIFS(Cadastro!$E$5:$E$167,Cadastro!$A$5:$A$167,$A898,Cadastro!$E$5:$E$167,"&lt;="&amp;$F898),"yyyymmdd"),Cadastro!$I$5:$I$167,0),"")</f>
        <v>80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IFERROR(INDEX(Cadastro!$C$5:$C$167,$AB899),"NÃO INFORMADO")</f>
        <v>ELE</v>
      </c>
      <c r="D899" s="17" t="str">
        <f>IFERROR(INDEX(Cadastro!$D$5:$D$167,$AB899),"")</f>
        <v>A</v>
      </c>
      <c r="E899" s="17" t="str">
        <f>IFERROR(INDEX(Cadastro!$G$5:$G$167,$AB899),"")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$167,$AB899),"")="",IF($L899&gt;0,1,0),IF(IFERROR(INDEX(Cadastro!$F$5:$F$167,$AB899),"")&lt;=IFERROR(INDEX(Parâmetros!$B$39:$B$48,MATCH($E899,Parâmetros!$A$39:$A$48,0)),99),IFERROR(INDEX(Cadastro!$F$5:$F$167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$167,$AB899),"")="",0,IF(IFERROR(INDEX(Cadastro!$F$5:$F$167,$AB899),"")&gt;IFERROR(INDEX(Parâmetros!$B$39:$B$48,MATCH($E899,Parâmetros!$A$39:$A$48,0)),99),IFERROR(INDEX(Cadastro!$F$5:$F$167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registro"),IF(AND($AB899&lt;&gt;$AB898,IFERROR(INDEX(Cadastro!$F$5:$F$167,$AB899),"")=""),"Indeterminado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IFERROR(MATCH($A899&amp;"|"&amp;TEXT(_xlfn.MAXIFS(Cadastro!$E$5:$E$167,Cadastro!$A$5:$A$167,$A899,Cadastro!$E$5:$E$167,"&lt;="&amp;$F899),"yyyymmdd"),Cadastro!$I$5:$I$167,0),"")</f>
        <v>80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IFERROR(INDEX(Cadastro!$C$5:$C$167,$AB900),"NÃO INFORMADO")</f>
        <v>ELE</v>
      </c>
      <c r="D900" s="17" t="str">
        <f>IFERROR(INDEX(Cadastro!$D$5:$D$167,$AB900),"")</f>
        <v>A</v>
      </c>
      <c r="E900" s="17" t="str">
        <f>IFERROR(INDEX(Cadastro!$G$5:$G$167,$AB900),"")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$167,$AB900),"")="",IF($L900&gt;0,1,0),IF(IFERROR(INDEX(Cadastro!$F$5:$F$167,$AB900),"")&lt;=IFERROR(INDEX(Parâmetros!$B$39:$B$48,MATCH($E900,Parâmetros!$A$39:$A$48,0)),99),IFERROR(INDEX(Cadastro!$F$5:$F$167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$167,$AB900),"")="",0,IF(IFERROR(INDEX(Cadastro!$F$5:$F$167,$AB900),"")&gt;IFERROR(INDEX(Parâmetros!$B$39:$B$48,MATCH($E900,Parâmetros!$A$39:$A$48,0)),99),IFERROR(INDEX(Cadastro!$F$5:$F$167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registro"),IF(AND($AB900&lt;&gt;$AB899,IFERROR(INDEX(Cadastro!$F$5:$F$167,$AB900),"")=""),"Indeterminado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IFERROR(MATCH($A900&amp;"|"&amp;TEXT(_xlfn.MAXIFS(Cadastro!$E$5:$E$167,Cadastro!$A$5:$A$167,$A900,Cadastro!$E$5:$E$167,"&lt;="&amp;$F900),"yyyymmdd"),Cadastro!$I$5:$I$167,0),"")</f>
        <v>80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IFERROR(INDEX(Cadastro!$C$5:$C$167,$AB901),"NÃO INFORMADO")</f>
        <v>ELE</v>
      </c>
      <c r="D901" s="17" t="str">
        <f>IFERROR(INDEX(Cadastro!$D$5:$D$167,$AB901),"")</f>
        <v>A</v>
      </c>
      <c r="E901" s="17" t="str">
        <f>IFERROR(INDEX(Cadastro!$G$5:$G$167,$AB901),"")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$167,$AB901),"")="",IF($L901&gt;0,1,0),IF(IFERROR(INDEX(Cadastro!$F$5:$F$167,$AB901),"")&lt;=IFERROR(INDEX(Parâmetros!$B$39:$B$48,MATCH($E901,Parâmetros!$A$39:$A$48,0)),99),IFERROR(INDEX(Cadastro!$F$5:$F$167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$167,$AB901),"")="",0,IF(IFERROR(INDEX(Cadastro!$F$5:$F$167,$AB901),"")&gt;IFERROR(INDEX(Parâmetros!$B$39:$B$48,MATCH($E901,Parâmetros!$A$39:$A$48,0)),99),IFERROR(INDEX(Cadastro!$F$5:$F$167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registro"),IF(AND($AB901&lt;&gt;$AB900,IFERROR(INDEX(Cadastro!$F$5:$F$167,$AB901),"")=""),"Indeterminado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IFERROR(MATCH($A901&amp;"|"&amp;TEXT(_xlfn.MAXIFS(Cadastro!$E$5:$E$167,Cadastro!$A$5:$A$167,$A901,Cadastro!$E$5:$E$167,"&lt;="&amp;$F901),"yyyymmdd"),Cadastro!$I$5:$I$167,0),"")</f>
        <v>80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IFERROR(INDEX(Cadastro!$C$5:$C$167,$AB902),"NÃO INFORMADO")</f>
        <v>ELE</v>
      </c>
      <c r="D902" s="17" t="str">
        <f>IFERROR(INDEX(Cadastro!$D$5:$D$167,$AB902),"")</f>
        <v>A</v>
      </c>
      <c r="E902" s="17" t="str">
        <f>IFERROR(INDEX(Cadastro!$G$5:$G$167,$AB902),"")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$167,$AB902),"")="",IF($L902&gt;0,1,0),IF(IFERROR(INDEX(Cadastro!$F$5:$F$167,$AB902),"")&lt;=IFERROR(INDEX(Parâmetros!$B$39:$B$48,MATCH($E902,Parâmetros!$A$39:$A$48,0)),99),IFERROR(INDEX(Cadastro!$F$5:$F$167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$167,$AB902),"")="",0,IF(IFERROR(INDEX(Cadastro!$F$5:$F$167,$AB902),"")&gt;IFERROR(INDEX(Parâmetros!$B$39:$B$48,MATCH($E902,Parâmetros!$A$39:$A$48,0)),99),IFERROR(INDEX(Cadastro!$F$5:$F$167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registro"),IF(AND($AB902&lt;&gt;$AB901,IFERROR(INDEX(Cadastro!$F$5:$F$167,$AB902),"")=""),"Indeterminado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IFERROR(MATCH($A902&amp;"|"&amp;TEXT(_xlfn.MAXIFS(Cadastro!$E$5:$E$167,Cadastro!$A$5:$A$167,$A902,Cadastro!$E$5:$E$167,"&lt;="&amp;$F902),"yyyymmdd"),Cadastro!$I$5:$I$167,0),"")</f>
        <v>80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IFERROR(INDEX(Cadastro!$C$5:$C$167,$AB903),"NÃO INFORMADO")</f>
        <v>ELE</v>
      </c>
      <c r="D903" s="17" t="str">
        <f>IFERROR(INDEX(Cadastro!$D$5:$D$167,$AB903),"")</f>
        <v>A</v>
      </c>
      <c r="E903" s="17" t="str">
        <f>IFERROR(INDEX(Cadastro!$G$5:$G$167,$AB903),"")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$167,$AB903),"")="",IF($L903&gt;0,1,0),IF(IFERROR(INDEX(Cadastro!$F$5:$F$167,$AB903),"")&lt;=IFERROR(INDEX(Parâmetros!$B$39:$B$48,MATCH($E903,Parâmetros!$A$39:$A$48,0)),99),IFERROR(INDEX(Cadastro!$F$5:$F$167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$167,$AB903),"")="",0,IF(IFERROR(INDEX(Cadastro!$F$5:$F$167,$AB903),"")&gt;IFERROR(INDEX(Parâmetros!$B$39:$B$48,MATCH($E903,Parâmetros!$A$39:$A$48,0)),99),IFERROR(INDEX(Cadastro!$F$5:$F$167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registro"),IF(AND($AB903&lt;&gt;$AB902,IFERROR(INDEX(Cadastro!$F$5:$F$167,$AB903),"")=""),"Indeterminado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IFERROR(MATCH($A903&amp;"|"&amp;TEXT(_xlfn.MAXIFS(Cadastro!$E$5:$E$167,Cadastro!$A$5:$A$167,$A903,Cadastro!$E$5:$E$167,"&lt;="&amp;$F903),"yyyymmdd"),Cadastro!$I$5:$I$167,0),"")</f>
        <v>80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IFERROR(INDEX(Cadastro!$C$5:$C$167,$AB904),"NÃO INFORMADO")</f>
        <v>ELE</v>
      </c>
      <c r="D904" s="17" t="str">
        <f>IFERROR(INDEX(Cadastro!$D$5:$D$167,$AB904),"")</f>
        <v>A</v>
      </c>
      <c r="E904" s="17" t="str">
        <f>IFERROR(INDEX(Cadastro!$G$5:$G$167,$AB904),"")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$167,$AB904),"")="",IF($L904&gt;0,1,0),IF(IFERROR(INDEX(Cadastro!$F$5:$F$167,$AB904),"")&lt;=IFERROR(INDEX(Parâmetros!$B$39:$B$48,MATCH($E904,Parâmetros!$A$39:$A$48,0)),99),IFERROR(INDEX(Cadastro!$F$5:$F$167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$167,$AB904),"")="",0,IF(IFERROR(INDEX(Cadastro!$F$5:$F$167,$AB904),"")&gt;IFERROR(INDEX(Parâmetros!$B$39:$B$48,MATCH($E904,Parâmetros!$A$39:$A$48,0)),99),IFERROR(INDEX(Cadastro!$F$5:$F$167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registro"),IF(AND($AB904&lt;&gt;$AB903,IFERROR(INDEX(Cadastro!$F$5:$F$167,$AB904),"")=""),"Indeterminado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IFERROR(MATCH($A904&amp;"|"&amp;TEXT(_xlfn.MAXIFS(Cadastro!$E$5:$E$167,Cadastro!$A$5:$A$167,$A904,Cadastro!$E$5:$E$167,"&lt;="&amp;$F904),"yyyymmdd"),Cadastro!$I$5:$I$167,0),"")</f>
        <v>80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IFERROR(INDEX(Cadastro!$C$5:$C$167,$AB905),"NÃO INFORMADO")</f>
        <v>ELE</v>
      </c>
      <c r="D905" s="17" t="str">
        <f>IFERROR(INDEX(Cadastro!$D$5:$D$167,$AB905),"")</f>
        <v>A</v>
      </c>
      <c r="E905" s="17" t="str">
        <f>IFERROR(INDEX(Cadastro!$G$5:$G$167,$AB905),"")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$167,$AB905),"")="",IF($L905&gt;0,1,0),IF(IFERROR(INDEX(Cadastro!$F$5:$F$167,$AB905),"")&lt;=IFERROR(INDEX(Parâmetros!$B$39:$B$48,MATCH($E905,Parâmetros!$A$39:$A$48,0)),99),IFERROR(INDEX(Cadastro!$F$5:$F$167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$167,$AB905),"")="",0,IF(IFERROR(INDEX(Cadastro!$F$5:$F$167,$AB905),"")&gt;IFERROR(INDEX(Parâmetros!$B$39:$B$48,MATCH($E905,Parâmetros!$A$39:$A$48,0)),99),IFERROR(INDEX(Cadastro!$F$5:$F$167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registro"),IF(AND($AB905&lt;&gt;$AB904,IFERROR(INDEX(Cadastro!$F$5:$F$167,$AB905),"")=""),"Indeterminado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IFERROR(MATCH($A905&amp;"|"&amp;TEXT(_xlfn.MAXIFS(Cadastro!$E$5:$E$167,Cadastro!$A$5:$A$167,$A905,Cadastro!$E$5:$E$167,"&lt;="&amp;$F905),"yyyymmdd"),Cadastro!$I$5:$I$167,0),"")</f>
        <v>80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IFERROR(INDEX(Cadastro!$C$5:$C$167,$AB906),"NÃO INFORMADO")</f>
        <v>ELE</v>
      </c>
      <c r="D906" s="17" t="str">
        <f>IFERROR(INDEX(Cadastro!$D$5:$D$167,$AB906),"")</f>
        <v>A</v>
      </c>
      <c r="E906" s="17" t="str">
        <f>IFERROR(INDEX(Cadastro!$G$5:$G$167,$AB906),"")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86"/>
        <v/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$167,$AB906),"")="",IF($L906&gt;0,1,0),IF(IFERROR(INDEX(Cadastro!$F$5:$F$167,$AB906),"")&lt;=IFERROR(INDEX(Parâmetros!$B$39:$B$48,MATCH($E906,Parâmetros!$A$39:$A$48,0)),99),IFERROR(INDEX(Cadastro!$F$5:$F$167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$167,$AB906),"")="",0,IF(IFERROR(INDEX(Cadastro!$F$5:$F$167,$AB906),"")&gt;IFERROR(INDEX(Parâmetros!$B$39:$B$48,MATCH($E906,Parâmetros!$A$39:$A$48,0)),99),IFERROR(INDEX(Cadastro!$F$5:$F$167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registro"),IF(AND($AB906&lt;&gt;$AB905,IFERROR(INDEX(Cadastro!$F$5:$F$167,$AB906),"")=""),"Indeterminado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IFERROR(MATCH($A906&amp;"|"&amp;TEXT(_xlfn.MAXIFS(Cadastro!$E$5:$E$167,Cadastro!$A$5:$A$167,$A906,Cadastro!$E$5:$E$167,"&lt;="&amp;$F906),"yyyymmdd"),Cadastro!$I$5:$I$167,0),"")</f>
        <v>80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IFERROR(INDEX(Cadastro!$C$5:$C$167,$AB907),"NÃO INFORMADO")</f>
        <v>ELE</v>
      </c>
      <c r="D907" s="17" t="str">
        <f>IFERROR(INDEX(Cadastro!$D$5:$D$167,$AB907),"")</f>
        <v>A</v>
      </c>
      <c r="E907" s="17" t="str">
        <f>IFERROR(INDEX(Cadastro!$G$5:$G$167,$AB907),"")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$167,$AB907),"")="",IF($L907&gt;0,1,0),IF(IFERROR(INDEX(Cadastro!$F$5:$F$167,$AB907),"")&lt;=IFERROR(INDEX(Parâmetros!$B$39:$B$48,MATCH($E907,Parâmetros!$A$39:$A$48,0)),99),IFERROR(INDEX(Cadastro!$F$5:$F$167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$167,$AB907),"")="",0,IF(IFERROR(INDEX(Cadastro!$F$5:$F$167,$AB907),"")&gt;IFERROR(INDEX(Parâmetros!$B$39:$B$48,MATCH($E907,Parâmetros!$A$39:$A$48,0)),99),IFERROR(INDEX(Cadastro!$F$5:$F$167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registro"),IF(AND($AB907&lt;&gt;$AB906,IFERROR(INDEX(Cadastro!$F$5:$F$167,$AB907),"")=""),"Indeterminado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IFERROR(MATCH($A907&amp;"|"&amp;TEXT(_xlfn.MAXIFS(Cadastro!$E$5:$E$167,Cadastro!$A$5:$A$167,$A907,Cadastro!$E$5:$E$167,"&lt;="&amp;$F907),"yyyymmdd"),Cadastro!$I$5:$I$167,0),"")</f>
        <v>80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IFERROR(INDEX(Cadastro!$C$5:$C$167,$AB908),"NÃO INFORMADO")</f>
        <v>ELE</v>
      </c>
      <c r="D908" s="17" t="str">
        <f>IFERROR(INDEX(Cadastro!$D$5:$D$167,$AB908),"")</f>
        <v>A</v>
      </c>
      <c r="E908" s="17" t="str">
        <f>IFERROR(INDEX(Cadastro!$G$5:$G$167,$AB908),"")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$167,$AB908),"")="",IF($L908&gt;0,1,0),IF(IFERROR(INDEX(Cadastro!$F$5:$F$167,$AB908),"")&lt;=IFERROR(INDEX(Parâmetros!$B$39:$B$48,MATCH($E908,Parâmetros!$A$39:$A$48,0)),99),IFERROR(INDEX(Cadastro!$F$5:$F$167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$167,$AB908),"")="",0,IF(IFERROR(INDEX(Cadastro!$F$5:$F$167,$AB908),"")&gt;IFERROR(INDEX(Parâmetros!$B$39:$B$48,MATCH($E908,Parâmetros!$A$39:$A$48,0)),99),IFERROR(INDEX(Cadastro!$F$5:$F$167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registro"),IF(AND($AB908&lt;&gt;$AB907,IFERROR(INDEX(Cadastro!$F$5:$F$167,$AB908),"")=""),"Indeterminado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IFERROR(MATCH($A908&amp;"|"&amp;TEXT(_xlfn.MAXIFS(Cadastro!$E$5:$E$167,Cadastro!$A$5:$A$167,$A908,Cadastro!$E$5:$E$167,"&lt;="&amp;$F908),"yyyymmdd"),Cadastro!$I$5:$I$167,0),"")</f>
        <v>80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IFERROR(INDEX(Cadastro!$C$5:$C$167,$AB909),"NÃO INFORMADO")</f>
        <v>ELE</v>
      </c>
      <c r="D909" s="17" t="str">
        <f>IFERROR(INDEX(Cadastro!$D$5:$D$167,$AB909),"")</f>
        <v>A</v>
      </c>
      <c r="E909" s="17" t="str">
        <f>IFERROR(INDEX(Cadastro!$G$5:$G$167,$AB909),"")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$167,$AB909),"")="",IF($L909&gt;0,1,0),IF(IFERROR(INDEX(Cadastro!$F$5:$F$167,$AB909),"")&lt;=IFERROR(INDEX(Parâmetros!$B$39:$B$48,MATCH($E909,Parâmetros!$A$39:$A$48,0)),99),IFERROR(INDEX(Cadastro!$F$5:$F$167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$167,$AB909),"")="",0,IF(IFERROR(INDEX(Cadastro!$F$5:$F$167,$AB909),"")&gt;IFERROR(INDEX(Parâmetros!$B$39:$B$48,MATCH($E909,Parâmetros!$A$39:$A$48,0)),99),IFERROR(INDEX(Cadastro!$F$5:$F$167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registro"),IF(AND($AB909&lt;&gt;$AB908,IFERROR(INDEX(Cadastro!$F$5:$F$167,$AB909),"")=""),"Indeterminado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IFERROR(MATCH($A909&amp;"|"&amp;TEXT(_xlfn.MAXIFS(Cadastro!$E$5:$E$167,Cadastro!$A$5:$A$167,$A909,Cadastro!$E$5:$E$167,"&lt;="&amp;$F909),"yyyymmdd"),Cadastro!$I$5:$I$167,0),"")</f>
        <v>80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IFERROR(INDEX(Cadastro!$C$5:$C$167,$AB910),"NÃO INFORMADO")</f>
        <v>ELE</v>
      </c>
      <c r="D910" s="17" t="str">
        <f>IFERROR(INDEX(Cadastro!$D$5:$D$167,$AB910),"")</f>
        <v>A</v>
      </c>
      <c r="E910" s="17" t="str">
        <f>IFERROR(INDEX(Cadastro!$G$5:$G$167,$AB910),"")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$167,$AB910),"")="",IF($L910&gt;0,1,0),IF(IFERROR(INDEX(Cadastro!$F$5:$F$167,$AB910),"")&lt;=IFERROR(INDEX(Parâmetros!$B$39:$B$48,MATCH($E910,Parâmetros!$A$39:$A$48,0)),99),IFERROR(INDEX(Cadastro!$F$5:$F$167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$167,$AB910),"")="",0,IF(IFERROR(INDEX(Cadastro!$F$5:$F$167,$AB910),"")&gt;IFERROR(INDEX(Parâmetros!$B$39:$B$48,MATCH($E910,Parâmetros!$A$39:$A$48,0)),99),IFERROR(INDEX(Cadastro!$F$5:$F$167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registro"),IF(AND($AB910&lt;&gt;$AB909,IFERROR(INDEX(Cadastro!$F$5:$F$167,$AB910),"")=""),"Indeterminado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IFERROR(MATCH($A910&amp;"|"&amp;TEXT(_xlfn.MAXIFS(Cadastro!$E$5:$E$167,Cadastro!$A$5:$A$167,$A910,Cadastro!$E$5:$E$167,"&lt;="&amp;$F910),"yyyymmdd"),Cadastro!$I$5:$I$167,0),"")</f>
        <v>80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IFERROR(INDEX(Cadastro!$C$5:$C$167,$AB911),"NÃO INFORMADO")</f>
        <v>ELE</v>
      </c>
      <c r="D911" s="17" t="str">
        <f>IFERROR(INDEX(Cadastro!$D$5:$D$167,$AB911),"")</f>
        <v>A</v>
      </c>
      <c r="E911" s="17" t="str">
        <f>IFERROR(INDEX(Cadastro!$G$5:$G$167,$AB911),"")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$167,$AB911),"")="",IF($L911&gt;0,1,0),IF(IFERROR(INDEX(Cadastro!$F$5:$F$167,$AB911),"")&lt;=IFERROR(INDEX(Parâmetros!$B$39:$B$48,MATCH($E911,Parâmetros!$A$39:$A$48,0)),99),IFERROR(INDEX(Cadastro!$F$5:$F$167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$167,$AB911),"")="",0,IF(IFERROR(INDEX(Cadastro!$F$5:$F$167,$AB911),"")&gt;IFERROR(INDEX(Parâmetros!$B$39:$B$48,MATCH($E911,Parâmetros!$A$39:$A$48,0)),99),IFERROR(INDEX(Cadastro!$F$5:$F$167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registro"),IF(AND($AB911&lt;&gt;$AB910,IFERROR(INDEX(Cadastro!$F$5:$F$167,$AB911),"")=""),"Indeterminado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IFERROR(MATCH($A911&amp;"|"&amp;TEXT(_xlfn.MAXIFS(Cadastro!$E$5:$E$167,Cadastro!$A$5:$A$167,$A911,Cadastro!$E$5:$E$167,"&lt;="&amp;$F911),"yyyymmdd"),Cadastro!$I$5:$I$167,0),"")</f>
        <v>80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IFERROR(INDEX(Cadastro!$C$5:$C$167,$AB912),"NÃO INFORMADO")</f>
        <v>ELE</v>
      </c>
      <c r="D912" s="17" t="str">
        <f>IFERROR(INDEX(Cadastro!$D$5:$D$167,$AB912),"")</f>
        <v>A</v>
      </c>
      <c r="E912" s="17" t="str">
        <f>IFERROR(INDEX(Cadastro!$G$5:$G$167,$AB912),"")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$167,$AB912),"")="",IF($L912&gt;0,1,0),IF(IFERROR(INDEX(Cadastro!$F$5:$F$167,$AB912),"")&lt;=IFERROR(INDEX(Parâmetros!$B$39:$B$48,MATCH($E912,Parâmetros!$A$39:$A$48,0)),99),IFERROR(INDEX(Cadastro!$F$5:$F$167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$167,$AB912),"")="",0,IF(IFERROR(INDEX(Cadastro!$F$5:$F$167,$AB912),"")&gt;IFERROR(INDEX(Parâmetros!$B$39:$B$48,MATCH($E912,Parâmetros!$A$39:$A$48,0)),99),IFERROR(INDEX(Cadastro!$F$5:$F$167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registro"),IF(AND($AB912&lt;&gt;$AB911,IFERROR(INDEX(Cadastro!$F$5:$F$167,$AB912),"")=""),"Indeterminado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IFERROR(MATCH($A912&amp;"|"&amp;TEXT(_xlfn.MAXIFS(Cadastro!$E$5:$E$167,Cadastro!$A$5:$A$167,$A912,Cadastro!$E$5:$E$167,"&lt;="&amp;$F912),"yyyymmdd"),Cadastro!$I$5:$I$167,0),"")</f>
        <v>80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IFERROR(INDEX(Cadastro!$C$5:$C$167,$AB913),"NÃO INFORMADO")</f>
        <v>ELE</v>
      </c>
      <c r="D913" s="17" t="str">
        <f>IFERROR(INDEX(Cadastro!$D$5:$D$167,$AB913),"")</f>
        <v>A</v>
      </c>
      <c r="E913" s="17" t="str">
        <f>IFERROR(INDEX(Cadastro!$G$5:$G$167,$AB913),"")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$167,$AB913),"")="",IF($L913&gt;0,1,0),IF(IFERROR(INDEX(Cadastro!$F$5:$F$167,$AB913),"")&lt;=IFERROR(INDEX(Parâmetros!$B$39:$B$48,MATCH($E913,Parâmetros!$A$39:$A$48,0)),99),IFERROR(INDEX(Cadastro!$F$5:$F$167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$167,$AB913),"")="",0,IF(IFERROR(INDEX(Cadastro!$F$5:$F$167,$AB913),"")&gt;IFERROR(INDEX(Parâmetros!$B$39:$B$48,MATCH($E913,Parâmetros!$A$39:$A$48,0)),99),IFERROR(INDEX(Cadastro!$F$5:$F$167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registro"),IF(AND($AB913&lt;&gt;$AB912,IFERROR(INDEX(Cadastro!$F$5:$F$167,$AB913),"")=""),"Indeterminado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IFERROR(MATCH($A913&amp;"|"&amp;TEXT(_xlfn.MAXIFS(Cadastro!$E$5:$E$167,Cadastro!$A$5:$A$167,$A913,Cadastro!$E$5:$E$167,"&lt;="&amp;$F913),"yyyymmdd"),Cadastro!$I$5:$I$167,0),"")</f>
        <v>80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IFERROR(INDEX(Cadastro!$C$5:$C$167,$AB914),"NÃO INFORMADO")</f>
        <v>ELE</v>
      </c>
      <c r="D914" s="17" t="str">
        <f>IFERROR(INDEX(Cadastro!$D$5:$D$167,$AB914),"")</f>
        <v>A</v>
      </c>
      <c r="E914" s="17" t="str">
        <f>IFERROR(INDEX(Cadastro!$G$5:$G$167,$AB914),"")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$167,$AB914),"")="",IF($L914&gt;0,1,0),IF(IFERROR(INDEX(Cadastro!$F$5:$F$167,$AB914),"")&lt;=IFERROR(INDEX(Parâmetros!$B$39:$B$48,MATCH($E914,Parâmetros!$A$39:$A$48,0)),99),IFERROR(INDEX(Cadastro!$F$5:$F$167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$167,$AB914),"")="",0,IF(IFERROR(INDEX(Cadastro!$F$5:$F$167,$AB914),"")&gt;IFERROR(INDEX(Parâmetros!$B$39:$B$48,MATCH($E914,Parâmetros!$A$39:$A$48,0)),99),IFERROR(INDEX(Cadastro!$F$5:$F$167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registro"),IF(AND($AB914&lt;&gt;$AB913,IFERROR(INDEX(Cadastro!$F$5:$F$167,$AB914),"")=""),"Indeterminado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IFERROR(MATCH($A914&amp;"|"&amp;TEXT(_xlfn.MAXIFS(Cadastro!$E$5:$E$167,Cadastro!$A$5:$A$167,$A914,Cadastro!$E$5:$E$167,"&lt;="&amp;$F914),"yyyymmdd"),Cadastro!$I$5:$I$167,0),"")</f>
        <v>80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IFERROR(INDEX(Cadastro!$C$5:$C$167,$AB915),"NÃO INFORMADO")</f>
        <v>ELE</v>
      </c>
      <c r="D915" s="17" t="str">
        <f>IFERROR(INDEX(Cadastro!$D$5:$D$167,$AB915),"")</f>
        <v>A</v>
      </c>
      <c r="E915" s="17" t="str">
        <f>IFERROR(INDEX(Cadastro!$G$5:$G$167,$AB915),"")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$167,$AB915),"")="",IF($L915&gt;0,1,0),IF(IFERROR(INDEX(Cadastro!$F$5:$F$167,$AB915),"")&lt;=IFERROR(INDEX(Parâmetros!$B$39:$B$48,MATCH($E915,Parâmetros!$A$39:$A$48,0)),99),IFERROR(INDEX(Cadastro!$F$5:$F$167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$167,$AB915),"")="",0,IF(IFERROR(INDEX(Cadastro!$F$5:$F$167,$AB915),"")&gt;IFERROR(INDEX(Parâmetros!$B$39:$B$48,MATCH($E915,Parâmetros!$A$39:$A$48,0)),99),IFERROR(INDEX(Cadastro!$F$5:$F$167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registro"),IF(AND($AB915&lt;&gt;$AB914,IFERROR(INDEX(Cadastro!$F$5:$F$167,$AB915),"")=""),"Indeterminado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IFERROR(MATCH($A915&amp;"|"&amp;TEXT(_xlfn.MAXIFS(Cadastro!$E$5:$E$167,Cadastro!$A$5:$A$167,$A915,Cadastro!$E$5:$E$167,"&lt;="&amp;$F915),"yyyymmdd"),Cadastro!$I$5:$I$167,0),"")</f>
        <v>80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IFERROR(INDEX(Cadastro!$C$5:$C$167,$AB916),"NÃO INFORMADO")</f>
        <v>ELE</v>
      </c>
      <c r="D916" s="17" t="str">
        <f>IFERROR(INDEX(Cadastro!$D$5:$D$167,$AB916),"")</f>
        <v>A</v>
      </c>
      <c r="E916" s="17" t="str">
        <f>IFERROR(INDEX(Cadastro!$G$5:$G$167,$AB916),"")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$167,$AB916),"")="",IF($L916&gt;0,1,0),IF(IFERROR(INDEX(Cadastro!$F$5:$F$167,$AB916),"")&lt;=IFERROR(INDEX(Parâmetros!$B$39:$B$48,MATCH($E916,Parâmetros!$A$39:$A$48,0)),99),IFERROR(INDEX(Cadastro!$F$5:$F$167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$167,$AB916),"")="",0,IF(IFERROR(INDEX(Cadastro!$F$5:$F$167,$AB916),"")&gt;IFERROR(INDEX(Parâmetros!$B$39:$B$48,MATCH($E916,Parâmetros!$A$39:$A$48,0)),99),IFERROR(INDEX(Cadastro!$F$5:$F$167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registro"),IF(AND($AB916&lt;&gt;$AB915,IFERROR(INDEX(Cadastro!$F$5:$F$167,$AB916),"")=""),"Indeterminado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IFERROR(MATCH($A916&amp;"|"&amp;TEXT(_xlfn.MAXIFS(Cadastro!$E$5:$E$167,Cadastro!$A$5:$A$167,$A916,Cadastro!$E$5:$E$167,"&lt;="&amp;$F916),"yyyymmdd"),Cadastro!$I$5:$I$167,0),"")</f>
        <v>80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IFERROR(INDEX(Cadastro!$C$5:$C$167,$AB917),"NÃO INFORMADO")</f>
        <v>ELE</v>
      </c>
      <c r="D917" s="17" t="str">
        <f>IFERROR(INDEX(Cadastro!$D$5:$D$167,$AB917),"")</f>
        <v>A</v>
      </c>
      <c r="E917" s="17" t="str">
        <f>IFERROR(INDEX(Cadastro!$G$5:$G$167,$AB917),"")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$167,$AB917),"")="",IF($L917&gt;0,1,0),IF(IFERROR(INDEX(Cadastro!$F$5:$F$167,$AB917),"")&lt;=IFERROR(INDEX(Parâmetros!$B$39:$B$48,MATCH($E917,Parâmetros!$A$39:$A$48,0)),99),IFERROR(INDEX(Cadastro!$F$5:$F$167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$167,$AB917),"")="",0,IF(IFERROR(INDEX(Cadastro!$F$5:$F$167,$AB917),"")&gt;IFERROR(INDEX(Parâmetros!$B$39:$B$48,MATCH($E917,Parâmetros!$A$39:$A$48,0)),99),IFERROR(INDEX(Cadastro!$F$5:$F$167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registro"),IF(AND($AB917&lt;&gt;$AB916,IFERROR(INDEX(Cadastro!$F$5:$F$167,$AB917),"")=""),"Indeterminado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IFERROR(MATCH($A917&amp;"|"&amp;TEXT(_xlfn.MAXIFS(Cadastro!$E$5:$E$167,Cadastro!$A$5:$A$167,$A917,Cadastro!$E$5:$E$167,"&lt;="&amp;$F917),"yyyymmdd"),Cadastro!$I$5:$I$167,0),"")</f>
        <v>80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IFERROR(INDEX(Cadastro!$C$5:$C$167,$AB918),"NÃO INFORMADO")</f>
        <v>ELE</v>
      </c>
      <c r="D918" s="17" t="str">
        <f>IFERROR(INDEX(Cadastro!$D$5:$D$167,$AB918),"")</f>
        <v>A</v>
      </c>
      <c r="E918" s="17" t="str">
        <f>IFERROR(INDEX(Cadastro!$G$5:$G$167,$AB918),"")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$167,$AB918),"")="",IF($L918&gt;0,1,0),IF(IFERROR(INDEX(Cadastro!$F$5:$F$167,$AB918),"")&lt;=IFERROR(INDEX(Parâmetros!$B$39:$B$48,MATCH($E918,Parâmetros!$A$39:$A$48,0)),99),IFERROR(INDEX(Cadastro!$F$5:$F$167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$167,$AB918),"")="",0,IF(IFERROR(INDEX(Cadastro!$F$5:$F$167,$AB918),"")&gt;IFERROR(INDEX(Parâmetros!$B$39:$B$48,MATCH($E918,Parâmetros!$A$39:$A$48,0)),99),IFERROR(INDEX(Cadastro!$F$5:$F$167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registro"),IF(AND($AB918&lt;&gt;$AB917,IFERROR(INDEX(Cadastro!$F$5:$F$167,$AB918),"")=""),"Indeterminado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IFERROR(MATCH($A918&amp;"|"&amp;TEXT(_xlfn.MAXIFS(Cadastro!$E$5:$E$167,Cadastro!$A$5:$A$167,$A918,Cadastro!$E$5:$E$167,"&lt;="&amp;$F918),"yyyymmdd"),Cadastro!$I$5:$I$167,0),"")</f>
        <v>80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IFERROR(INDEX(Cadastro!$C$5:$C$167,$AB919),"NÃO INFORMADO")</f>
        <v>ELE</v>
      </c>
      <c r="D919" s="17" t="str">
        <f>IFERROR(INDEX(Cadastro!$D$5:$D$167,$AB919),"")</f>
        <v>A</v>
      </c>
      <c r="E919" s="17" t="str">
        <f>IFERROR(INDEX(Cadastro!$G$5:$G$167,$AB919),"")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$167,$AB919),"")="",IF($L919&gt;0,1,0),IF(IFERROR(INDEX(Cadastro!$F$5:$F$167,$AB919),"")&lt;=IFERROR(INDEX(Parâmetros!$B$39:$B$48,MATCH($E919,Parâmetros!$A$39:$A$48,0)),99),IFERROR(INDEX(Cadastro!$F$5:$F$167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$167,$AB919),"")="",0,IF(IFERROR(INDEX(Cadastro!$F$5:$F$167,$AB919),"")&gt;IFERROR(INDEX(Parâmetros!$B$39:$B$48,MATCH($E919,Parâmetros!$A$39:$A$48,0)),99),IFERROR(INDEX(Cadastro!$F$5:$F$167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registro"),IF(AND($AB919&lt;&gt;$AB918,IFERROR(INDEX(Cadastro!$F$5:$F$167,$AB919),"")=""),"Indeterminado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IFERROR(MATCH($A919&amp;"|"&amp;TEXT(_xlfn.MAXIFS(Cadastro!$E$5:$E$167,Cadastro!$A$5:$A$167,$A919,Cadastro!$E$5:$E$167,"&lt;="&amp;$F919),"yyyymmdd"),Cadastro!$I$5:$I$167,0),"")</f>
        <v>80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IFERROR(INDEX(Cadastro!$C$5:$C$167,$AB920),"NÃO INFORMADO")</f>
        <v>ELE</v>
      </c>
      <c r="D920" s="17" t="str">
        <f>IFERROR(INDEX(Cadastro!$D$5:$D$167,$AB920),"")</f>
        <v>A</v>
      </c>
      <c r="E920" s="17" t="str">
        <f>IFERROR(INDEX(Cadastro!$G$5:$G$167,$AB920),"")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$167,$AB920),"")="",IF($L920&gt;0,1,0),IF(IFERROR(INDEX(Cadastro!$F$5:$F$167,$AB920),"")&lt;=IFERROR(INDEX(Parâmetros!$B$39:$B$48,MATCH($E920,Parâmetros!$A$39:$A$48,0)),99),IFERROR(INDEX(Cadastro!$F$5:$F$167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$167,$AB920),"")="",0,IF(IFERROR(INDEX(Cadastro!$F$5:$F$167,$AB920),"")&gt;IFERROR(INDEX(Parâmetros!$B$39:$B$48,MATCH($E920,Parâmetros!$A$39:$A$48,0)),99),IFERROR(INDEX(Cadastro!$F$5:$F$167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registro"),IF(AND($AB920&lt;&gt;$AB919,IFERROR(INDEX(Cadastro!$F$5:$F$167,$AB920),"")=""),"Indeterminado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IFERROR(MATCH($A920&amp;"|"&amp;TEXT(_xlfn.MAXIFS(Cadastro!$E$5:$E$167,Cadastro!$A$5:$A$167,$A920,Cadastro!$E$5:$E$167,"&lt;="&amp;$F920),"yyyymmdd"),Cadastro!$I$5:$I$167,0),"")</f>
        <v>80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IFERROR(INDEX(Cadastro!$C$5:$C$167,$AB921),"NÃO INFORMADO")</f>
        <v>ELE</v>
      </c>
      <c r="D921" s="17" t="str">
        <f>IFERROR(INDEX(Cadastro!$D$5:$D$167,$AB921),"")</f>
        <v>A</v>
      </c>
      <c r="E921" s="17" t="str">
        <f>IFERROR(INDEX(Cadastro!$G$5:$G$167,$AB921),"")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$167,$AB921),"")="",IF($L921&gt;0,1,0),IF(IFERROR(INDEX(Cadastro!$F$5:$F$167,$AB921),"")&lt;=IFERROR(INDEX(Parâmetros!$B$39:$B$48,MATCH($E921,Parâmetros!$A$39:$A$48,0)),99),IFERROR(INDEX(Cadastro!$F$5:$F$167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$167,$AB921),"")="",0,IF(IFERROR(INDEX(Cadastro!$F$5:$F$167,$AB921),"")&gt;IFERROR(INDEX(Parâmetros!$B$39:$B$48,MATCH($E921,Parâmetros!$A$39:$A$48,0)),99),IFERROR(INDEX(Cadastro!$F$5:$F$167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registro"),IF(AND($AB921&lt;&gt;$AB920,IFERROR(INDEX(Cadastro!$F$5:$F$167,$AB921),"")=""),"Indeterminado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IFERROR(MATCH($A921&amp;"|"&amp;TEXT(_xlfn.MAXIFS(Cadastro!$E$5:$E$167,Cadastro!$A$5:$A$167,$A921,Cadastro!$E$5:$E$167,"&lt;="&amp;$F921),"yyyymmdd"),Cadastro!$I$5:$I$167,0),"")</f>
        <v>80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IFERROR(INDEX(Cadastro!$C$5:$C$167,$AB922),"NÃO INFORMADO")</f>
        <v>ELE</v>
      </c>
      <c r="D922" s="17" t="str">
        <f>IFERROR(INDEX(Cadastro!$D$5:$D$167,$AB922),"")</f>
        <v>A</v>
      </c>
      <c r="E922" s="17" t="str">
        <f>IFERROR(INDEX(Cadastro!$G$5:$G$167,$AB922),"")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$167,$AB922),"")="",IF($L922&gt;0,1,0),IF(IFERROR(INDEX(Cadastro!$F$5:$F$167,$AB922),"")&lt;=IFERROR(INDEX(Parâmetros!$B$39:$B$48,MATCH($E922,Parâmetros!$A$39:$A$48,0)),99),IFERROR(INDEX(Cadastro!$F$5:$F$167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$167,$AB922),"")="",0,IF(IFERROR(INDEX(Cadastro!$F$5:$F$167,$AB922),"")&gt;IFERROR(INDEX(Parâmetros!$B$39:$B$48,MATCH($E922,Parâmetros!$A$39:$A$48,0)),99),IFERROR(INDEX(Cadastro!$F$5:$F$167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registro"),IF(AND($AB922&lt;&gt;$AB921,IFERROR(INDEX(Cadastro!$F$5:$F$167,$AB922),"")=""),"Indeterminado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IFERROR(MATCH($A922&amp;"|"&amp;TEXT(_xlfn.MAXIFS(Cadastro!$E$5:$E$167,Cadastro!$A$5:$A$167,$A922,Cadastro!$E$5:$E$167,"&lt;="&amp;$F922),"yyyymmdd"),Cadastro!$I$5:$I$167,0),"")</f>
        <v>80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IFERROR(INDEX(Cadastro!$C$5:$C$167,$AB923),"NÃO INFORMADO")</f>
        <v>ELE</v>
      </c>
      <c r="D923" s="17" t="str">
        <f>IFERROR(INDEX(Cadastro!$D$5:$D$167,$AB923),"")</f>
        <v>A</v>
      </c>
      <c r="E923" s="17" t="str">
        <f>IFERROR(INDEX(Cadastro!$G$5:$G$167,$AB923),"")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$167,$AB923),"")="",IF($L923&gt;0,1,0),IF(IFERROR(INDEX(Cadastro!$F$5:$F$167,$AB923),"")&lt;=IFERROR(INDEX(Parâmetros!$B$39:$B$48,MATCH($E923,Parâmetros!$A$39:$A$48,0)),99),IFERROR(INDEX(Cadastro!$F$5:$F$167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$167,$AB923),"")="",0,IF(IFERROR(INDEX(Cadastro!$F$5:$F$167,$AB923),"")&gt;IFERROR(INDEX(Parâmetros!$B$39:$B$48,MATCH($E923,Parâmetros!$A$39:$A$48,0)),99),IFERROR(INDEX(Cadastro!$F$5:$F$167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registro"),IF(AND($AB923&lt;&gt;$AB922,IFERROR(INDEX(Cadastro!$F$5:$F$167,$AB923),"")=""),"Indeterminado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IFERROR(MATCH($A923&amp;"|"&amp;TEXT(_xlfn.MAXIFS(Cadastro!$E$5:$E$167,Cadastro!$A$5:$A$167,$A923,Cadastro!$E$5:$E$167,"&lt;="&amp;$F923),"yyyymmdd"),Cadastro!$I$5:$I$167,0),"")</f>
        <v>80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IFERROR(INDEX(Cadastro!$C$5:$C$167,$AB924),"NÃO INFORMADO")</f>
        <v>ELE</v>
      </c>
      <c r="D924" s="17" t="str">
        <f>IFERROR(INDEX(Cadastro!$D$5:$D$167,$AB924),"")</f>
        <v>A</v>
      </c>
      <c r="E924" s="17" t="str">
        <f>IFERROR(INDEX(Cadastro!$G$5:$G$167,$AB924),"")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$167,$AB924),"")="",IF($L924&gt;0,1,0),IF(IFERROR(INDEX(Cadastro!$F$5:$F$167,$AB924),"")&lt;=IFERROR(INDEX(Parâmetros!$B$39:$B$48,MATCH($E924,Parâmetros!$A$39:$A$48,0)),99),IFERROR(INDEX(Cadastro!$F$5:$F$167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$167,$AB924),"")="",0,IF(IFERROR(INDEX(Cadastro!$F$5:$F$167,$AB924),"")&gt;IFERROR(INDEX(Parâmetros!$B$39:$B$48,MATCH($E924,Parâmetros!$A$39:$A$48,0)),99),IFERROR(INDEX(Cadastro!$F$5:$F$167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registro"),IF(AND($AB924&lt;&gt;$AB923,IFERROR(INDEX(Cadastro!$F$5:$F$167,$AB924),"")=""),"Indeterminado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IFERROR(MATCH($A924&amp;"|"&amp;TEXT(_xlfn.MAXIFS(Cadastro!$E$5:$E$167,Cadastro!$A$5:$A$167,$A924,Cadastro!$E$5:$E$167,"&lt;="&amp;$F924),"yyyymmdd"),Cadastro!$I$5:$I$167,0),"")</f>
        <v>80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IFERROR(INDEX(Cadastro!$C$5:$C$167,$AB925),"NÃO INFORMADO")</f>
        <v>ELE</v>
      </c>
      <c r="D925" s="17" t="str">
        <f>IFERROR(INDEX(Cadastro!$D$5:$D$167,$AB925),"")</f>
        <v>A</v>
      </c>
      <c r="E925" s="17" t="str">
        <f>IFERROR(INDEX(Cadastro!$G$5:$G$167,$AB925),"")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$167,$AB925),"")="",IF($L925&gt;0,1,0),IF(IFERROR(INDEX(Cadastro!$F$5:$F$167,$AB925),"")&lt;=IFERROR(INDEX(Parâmetros!$B$39:$B$48,MATCH($E925,Parâmetros!$A$39:$A$48,0)),99),IFERROR(INDEX(Cadastro!$F$5:$F$167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$167,$AB925),"")="",0,IF(IFERROR(INDEX(Cadastro!$F$5:$F$167,$AB925),"")&gt;IFERROR(INDEX(Parâmetros!$B$39:$B$48,MATCH($E925,Parâmetros!$A$39:$A$48,0)),99),IFERROR(INDEX(Cadastro!$F$5:$F$167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registro"),IF(AND($AB925&lt;&gt;$AB924,IFERROR(INDEX(Cadastro!$F$5:$F$167,$AB925),"")=""),"Indeterminado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IFERROR(MATCH($A925&amp;"|"&amp;TEXT(_xlfn.MAXIFS(Cadastro!$E$5:$E$167,Cadastro!$A$5:$A$167,$A925,Cadastro!$E$5:$E$167,"&lt;="&amp;$F925),"yyyymmdd"),Cadastro!$I$5:$I$167,0),"")</f>
        <v>80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IFERROR(INDEX(Cadastro!$C$5:$C$167,$AB926),"NÃO INFORMADO")</f>
        <v>INS</v>
      </c>
      <c r="D926" s="17" t="str">
        <f>IFERROR(INDEX(Cadastro!$D$5:$D$167,$AB926),"")</f>
        <v>C</v>
      </c>
      <c r="E926" s="17" t="str">
        <f>IFERROR(INDEX(Cadastro!$G$5:$G$167,$AB926),"")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$167,$AB926),"")="",IF($L926&gt;0,1,0),IF(IFERROR(INDEX(Cadastro!$F$5:$F$167,$AB926),"")&lt;=IFERROR(INDEX(Parâmetros!$B$39:$B$48,MATCH($E926,Parâmetros!$A$39:$A$48,0)),99),IFERROR(INDEX(Cadastro!$F$5:$F$167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$167,$AB926),"")="",0,IF(IFERROR(INDEX(Cadastro!$F$5:$F$167,$AB926),"")&gt;IFERROR(INDEX(Parâmetros!$B$39:$B$48,MATCH($E926,Parâmetros!$A$39:$A$48,0)),99),IFERROR(INDEX(Cadastro!$F$5:$F$167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registro"),IF(AND($AB926&lt;&gt;$AB925,IFERROR(INDEX(Cadastro!$F$5:$F$167,$AB926),"")=""),"Indeterminado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IFERROR(MATCH($A926&amp;"|"&amp;TEXT(_xlfn.MAXIFS(Cadastro!$E$5:$E$167,Cadastro!$A$5:$A$167,$A926,Cadastro!$E$5:$E$167,"&lt;="&amp;$F926),"yyyymmdd"),Cadastro!$I$5:$I$167,0),"")</f>
        <v>81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IFERROR(INDEX(Cadastro!$C$5:$C$167,$AB927),"NÃO INFORMADO")</f>
        <v>INS</v>
      </c>
      <c r="D927" s="17" t="str">
        <f>IFERROR(INDEX(Cadastro!$D$5:$D$167,$AB927),"")</f>
        <v>C</v>
      </c>
      <c r="E927" s="17" t="str">
        <f>IFERROR(INDEX(Cadastro!$G$5:$G$167,$AB927),"")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$167,$AB927),"")="",IF($L927&gt;0,1,0),IF(IFERROR(INDEX(Cadastro!$F$5:$F$167,$AB927),"")&lt;=IFERROR(INDEX(Parâmetros!$B$39:$B$48,MATCH($E927,Parâmetros!$A$39:$A$48,0)),99),IFERROR(INDEX(Cadastro!$F$5:$F$167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$167,$AB927),"")="",0,IF(IFERROR(INDEX(Cadastro!$F$5:$F$167,$AB927),"")&gt;IFERROR(INDEX(Parâmetros!$B$39:$B$48,MATCH($E927,Parâmetros!$A$39:$A$48,0)),99),IFERROR(INDEX(Cadastro!$F$5:$F$167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registro"),IF(AND($AB927&lt;&gt;$AB926,IFERROR(INDEX(Cadastro!$F$5:$F$167,$AB927),"")=""),"Indeterminado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IFERROR(MATCH($A927&amp;"|"&amp;TEXT(_xlfn.MAXIFS(Cadastro!$E$5:$E$167,Cadastro!$A$5:$A$167,$A927,Cadastro!$E$5:$E$167,"&lt;="&amp;$F927),"yyyymmdd"),Cadastro!$I$5:$I$167,0),"")</f>
        <v>81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IFERROR(INDEX(Cadastro!$C$5:$C$167,$AB928),"NÃO INFORMADO")</f>
        <v>INS</v>
      </c>
      <c r="D928" s="17" t="str">
        <f>IFERROR(INDEX(Cadastro!$D$5:$D$167,$AB928),"")</f>
        <v>C</v>
      </c>
      <c r="E928" s="17" t="str">
        <f>IFERROR(INDEX(Cadastro!$G$5:$G$167,$AB928),"")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$167,$AB928),"")="",IF($L928&gt;0,1,0),IF(IFERROR(INDEX(Cadastro!$F$5:$F$167,$AB928),"")&lt;=IFERROR(INDEX(Parâmetros!$B$39:$B$48,MATCH($E928,Parâmetros!$A$39:$A$48,0)),99),IFERROR(INDEX(Cadastro!$F$5:$F$167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$167,$AB928),"")="",0,IF(IFERROR(INDEX(Cadastro!$F$5:$F$167,$AB928),"")&gt;IFERROR(INDEX(Parâmetros!$B$39:$B$48,MATCH($E928,Parâmetros!$A$39:$A$48,0)),99),IFERROR(INDEX(Cadastro!$F$5:$F$167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registro"),IF(AND($AB928&lt;&gt;$AB927,IFERROR(INDEX(Cadastro!$F$5:$F$167,$AB928),"")=""),"Indeterminado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IFERROR(MATCH($A928&amp;"|"&amp;TEXT(_xlfn.MAXIFS(Cadastro!$E$5:$E$167,Cadastro!$A$5:$A$167,$A928,Cadastro!$E$5:$E$167,"&lt;="&amp;$F928),"yyyymmdd"),Cadastro!$I$5:$I$167,0),"")</f>
        <v>81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IFERROR(INDEX(Cadastro!$C$5:$C$167,$AB929),"NÃO INFORMADO")</f>
        <v>INS</v>
      </c>
      <c r="D929" s="17" t="str">
        <f>IFERROR(INDEX(Cadastro!$D$5:$D$167,$AB929),"")</f>
        <v>C</v>
      </c>
      <c r="E929" s="17" t="str">
        <f>IFERROR(INDEX(Cadastro!$G$5:$G$167,$AB929),"")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$167,$AB929),"")="",IF($L929&gt;0,1,0),IF(IFERROR(INDEX(Cadastro!$F$5:$F$167,$AB929),"")&lt;=IFERROR(INDEX(Parâmetros!$B$39:$B$48,MATCH($E929,Parâmetros!$A$39:$A$48,0)),99),IFERROR(INDEX(Cadastro!$F$5:$F$167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$167,$AB929),"")="",0,IF(IFERROR(INDEX(Cadastro!$F$5:$F$167,$AB929),"")&gt;IFERROR(INDEX(Parâmetros!$B$39:$B$48,MATCH($E929,Parâmetros!$A$39:$A$48,0)),99),IFERROR(INDEX(Cadastro!$F$5:$F$167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registro"),IF(AND($AB929&lt;&gt;$AB928,IFERROR(INDEX(Cadastro!$F$5:$F$167,$AB929),"")=""),"Indeterminado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IFERROR(MATCH($A929&amp;"|"&amp;TEXT(_xlfn.MAXIFS(Cadastro!$E$5:$E$167,Cadastro!$A$5:$A$167,$A929,Cadastro!$E$5:$E$167,"&lt;="&amp;$F929),"yyyymmdd"),Cadastro!$I$5:$I$167,0),"")</f>
        <v>81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IFERROR(INDEX(Cadastro!$C$5:$C$167,$AB930),"NÃO INFORMADO")</f>
        <v>INS</v>
      </c>
      <c r="D930" s="17" t="str">
        <f>IFERROR(INDEX(Cadastro!$D$5:$D$167,$AB930),"")</f>
        <v>C</v>
      </c>
      <c r="E930" s="17" t="str">
        <f>IFERROR(INDEX(Cadastro!$G$5:$G$167,$AB930),"")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$167,$AB930),"")="",IF($L930&gt;0,1,0),IF(IFERROR(INDEX(Cadastro!$F$5:$F$167,$AB930),"")&lt;=IFERROR(INDEX(Parâmetros!$B$39:$B$48,MATCH($E930,Parâmetros!$A$39:$A$48,0)),99),IFERROR(INDEX(Cadastro!$F$5:$F$167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$167,$AB930),"")="",0,IF(IFERROR(INDEX(Cadastro!$F$5:$F$167,$AB930),"")&gt;IFERROR(INDEX(Parâmetros!$B$39:$B$48,MATCH($E930,Parâmetros!$A$39:$A$48,0)),99),IFERROR(INDEX(Cadastro!$F$5:$F$167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registro"),IF(AND($AB930&lt;&gt;$AB929,IFERROR(INDEX(Cadastro!$F$5:$F$167,$AB930),"")=""),"Indeterminado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IFERROR(MATCH($A930&amp;"|"&amp;TEXT(_xlfn.MAXIFS(Cadastro!$E$5:$E$167,Cadastro!$A$5:$A$167,$A930,Cadastro!$E$5:$E$167,"&lt;="&amp;$F930),"yyyymmdd"),Cadastro!$I$5:$I$167,0),"")</f>
        <v>81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IFERROR(INDEX(Cadastro!$C$5:$C$167,$AB931),"NÃO INFORMADO")</f>
        <v>INS</v>
      </c>
      <c r="D931" s="17" t="str">
        <f>IFERROR(INDEX(Cadastro!$D$5:$D$167,$AB931),"")</f>
        <v>C</v>
      </c>
      <c r="E931" s="17" t="str">
        <f>IFERROR(INDEX(Cadastro!$G$5:$G$167,$AB931),"")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$167,$AB931),"")="",IF($L931&gt;0,1,0),IF(IFERROR(INDEX(Cadastro!$F$5:$F$167,$AB931),"")&lt;=IFERROR(INDEX(Parâmetros!$B$39:$B$48,MATCH($E931,Parâmetros!$A$39:$A$48,0)),99),IFERROR(INDEX(Cadastro!$F$5:$F$167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$167,$AB931),"")="",0,IF(IFERROR(INDEX(Cadastro!$F$5:$F$167,$AB931),"")&gt;IFERROR(INDEX(Parâmetros!$B$39:$B$48,MATCH($E931,Parâmetros!$A$39:$A$48,0)),99),IFERROR(INDEX(Cadastro!$F$5:$F$167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registro"),IF(AND($AB931&lt;&gt;$AB930,IFERROR(INDEX(Cadastro!$F$5:$F$167,$AB931),"")=""),"Indeterminado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IFERROR(MATCH($A931&amp;"|"&amp;TEXT(_xlfn.MAXIFS(Cadastro!$E$5:$E$167,Cadastro!$A$5:$A$167,$A931,Cadastro!$E$5:$E$167,"&lt;="&amp;$F931),"yyyymmdd"),Cadastro!$I$5:$I$167,0),"")</f>
        <v>81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IFERROR(INDEX(Cadastro!$C$5:$C$167,$AB932),"NÃO INFORMADO")</f>
        <v>INS</v>
      </c>
      <c r="D932" s="17" t="str">
        <f>IFERROR(INDEX(Cadastro!$D$5:$D$167,$AB932),"")</f>
        <v>C</v>
      </c>
      <c r="E932" s="17" t="str">
        <f>IFERROR(INDEX(Cadastro!$G$5:$G$167,$AB932),"")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$167,$AB932),"")="",IF($L932&gt;0,1,0),IF(IFERROR(INDEX(Cadastro!$F$5:$F$167,$AB932),"")&lt;=IFERROR(INDEX(Parâmetros!$B$39:$B$48,MATCH($E932,Parâmetros!$A$39:$A$48,0)),99),IFERROR(INDEX(Cadastro!$F$5:$F$167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$167,$AB932),"")="",0,IF(IFERROR(INDEX(Cadastro!$F$5:$F$167,$AB932),"")&gt;IFERROR(INDEX(Parâmetros!$B$39:$B$48,MATCH($E932,Parâmetros!$A$39:$A$48,0)),99),IFERROR(INDEX(Cadastro!$F$5:$F$167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registro"),IF(AND($AB932&lt;&gt;$AB931,IFERROR(INDEX(Cadastro!$F$5:$F$167,$AB932),"")=""),"Indeterminado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IFERROR(MATCH($A932&amp;"|"&amp;TEXT(_xlfn.MAXIFS(Cadastro!$E$5:$E$167,Cadastro!$A$5:$A$167,$A932,Cadastro!$E$5:$E$167,"&lt;="&amp;$F932),"yyyymmdd"),Cadastro!$I$5:$I$167,0),"")</f>
        <v>81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IFERROR(INDEX(Cadastro!$C$5:$C$167,$AB933),"NÃO INFORMADO")</f>
        <v>INS</v>
      </c>
      <c r="D933" s="17" t="str">
        <f>IFERROR(INDEX(Cadastro!$D$5:$D$167,$AB933),"")</f>
        <v>C</v>
      </c>
      <c r="E933" s="17" t="str">
        <f>IFERROR(INDEX(Cadastro!$G$5:$G$167,$AB933),"")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$167,$AB933),"")="",IF($L933&gt;0,1,0),IF(IFERROR(INDEX(Cadastro!$F$5:$F$167,$AB933),"")&lt;=IFERROR(INDEX(Parâmetros!$B$39:$B$48,MATCH($E933,Parâmetros!$A$39:$A$48,0)),99),IFERROR(INDEX(Cadastro!$F$5:$F$167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$167,$AB933),"")="",0,IF(IFERROR(INDEX(Cadastro!$F$5:$F$167,$AB933),"")&gt;IFERROR(INDEX(Parâmetros!$B$39:$B$48,MATCH($E933,Parâmetros!$A$39:$A$48,0)),99),IFERROR(INDEX(Cadastro!$F$5:$F$167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registro"),IF(AND($AB933&lt;&gt;$AB932,IFERROR(INDEX(Cadastro!$F$5:$F$167,$AB933),"")=""),"Indeterminado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IFERROR(MATCH($A933&amp;"|"&amp;TEXT(_xlfn.MAXIFS(Cadastro!$E$5:$E$167,Cadastro!$A$5:$A$167,$A933,Cadastro!$E$5:$E$167,"&lt;="&amp;$F933),"yyyymmdd"),Cadastro!$I$5:$I$167,0),"")</f>
        <v>81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IFERROR(INDEX(Cadastro!$C$5:$C$167,$AB934),"NÃO INFORMADO")</f>
        <v>INS</v>
      </c>
      <c r="D934" s="17" t="str">
        <f>IFERROR(INDEX(Cadastro!$D$5:$D$167,$AB934),"")</f>
        <v>C</v>
      </c>
      <c r="E934" s="17" t="str">
        <f>IFERROR(INDEX(Cadastro!$G$5:$G$167,$AB934),"")</f>
        <v>C</v>
      </c>
      <c r="F934" s="29">
        <v>46308</v>
      </c>
      <c r="G934" s="32" t="str">
        <f t="shared" si="84"/>
        <v>ter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0</v>
      </c>
      <c r="M934" s="30">
        <f>IFERROR(INDEX(Parâmetros!$E$6:$E$11,MATCH($K934,Parâmetros!$A$6:$A$11,0)),"")</f>
        <v>6.67</v>
      </c>
      <c r="N934" s="33">
        <f t="shared" si="85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86"/>
        <v/>
      </c>
      <c r="R934" s="32" t="str">
        <f t="shared" si="87"/>
        <v/>
      </c>
      <c r="S934" s="30" t="str">
        <f t="shared" si="88"/>
        <v/>
      </c>
      <c r="T934" s="32" t="str">
        <f>IF($Q934&lt;&gt;"Sim","",IF($N934&gt;Parâmetros!$E$15,"Sim","Não"))</f>
        <v/>
      </c>
      <c r="U934" s="17" t="str">
        <f t="shared" si="89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3 de 5 do ciclo</v>
      </c>
      <c r="W934" s="34">
        <f>IF(OR(OR($D934="6x1",$D934="FF 6x1"),$D934="5x2"),"",IF($AB934&lt;&gt;$AB933,IF(IFERROR(INDEX(Cadastro!$F$5:$F$167,$AB934),"")="",IF($L934&gt;0,1,0),IF(IFERROR(INDEX(Cadastro!$F$5:$F$167,$AB934),"")&lt;=IFERROR(INDEX(Parâmetros!$B$39:$B$48,MATCH($E934,Parâmetros!$A$39:$A$48,0)),99),IFERROR(INDEX(Cadastro!$F$5:$F$167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$167,$AB934),"")="",0,IF(IFERROR(INDEX(Cadastro!$F$5:$F$167,$AB934),"")&gt;IFERROR(INDEX(Parâmetros!$B$39:$B$48,MATCH($E934,Parâmetros!$A$39:$A$48,0)),99),IFERROR(INDEX(Cadastro!$F$5:$F$167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registro"),IF(AND($AB934&lt;&gt;$AB933,IFERROR(INDEX(Cadastro!$F$5:$F$167,$AB934),"")=""),"Indeterminado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IFERROR(MATCH($A934&amp;"|"&amp;TEXT(_xlfn.MAXIFS(Cadastro!$E$5:$E$167,Cadastro!$A$5:$A$167,$A934,Cadastro!$E$5:$E$167,"&lt;="&amp;$F934),"yyyymmdd"),Cadastro!$I$5:$I$167,0),"")</f>
        <v>81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IFERROR(INDEX(Cadastro!$C$5:$C$167,$AB935),"NÃO INFORMADO")</f>
        <v>INS</v>
      </c>
      <c r="D935" s="17" t="str">
        <f>IFERROR(INDEX(Cadastro!$D$5:$D$167,$AB935),"")</f>
        <v>C</v>
      </c>
      <c r="E935" s="17" t="str">
        <f>IFERROR(INDEX(Cadastro!$G$5:$G$167,$AB935),"")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$167,$AB935),"")="",IF($L935&gt;0,1,0),IF(IFERROR(INDEX(Cadastro!$F$5:$F$167,$AB935),"")&lt;=IFERROR(INDEX(Parâmetros!$B$39:$B$48,MATCH($E935,Parâmetros!$A$39:$A$48,0)),99),IFERROR(INDEX(Cadastro!$F$5:$F$167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$167,$AB935),"")="",0,IF(IFERROR(INDEX(Cadastro!$F$5:$F$167,$AB935),"")&gt;IFERROR(INDEX(Parâmetros!$B$39:$B$48,MATCH($E935,Parâmetros!$A$39:$A$48,0)),99),IFERROR(INDEX(Cadastro!$F$5:$F$167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registro"),IF(AND($AB935&lt;&gt;$AB934,IFERROR(INDEX(Cadastro!$F$5:$F$167,$AB935),"")=""),"Indeterminado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IFERROR(MATCH($A935&amp;"|"&amp;TEXT(_xlfn.MAXIFS(Cadastro!$E$5:$E$167,Cadastro!$A$5:$A$167,$A935,Cadastro!$E$5:$E$167,"&lt;="&amp;$F935),"yyyymmdd"),Cadastro!$I$5:$I$167,0),"")</f>
        <v>81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IFERROR(INDEX(Cadastro!$C$5:$C$167,$AB936),"NÃO INFORMADO")</f>
        <v>INS</v>
      </c>
      <c r="D936" s="17" t="str">
        <f>IFERROR(INDEX(Cadastro!$D$5:$D$167,$AB936),"")</f>
        <v>C</v>
      </c>
      <c r="E936" s="17" t="str">
        <f>IFERROR(INDEX(Cadastro!$G$5:$G$167,$AB936),"")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$167,$AB936),"")="",IF($L936&gt;0,1,0),IF(IFERROR(INDEX(Cadastro!$F$5:$F$167,$AB936),"")&lt;=IFERROR(INDEX(Parâmetros!$B$39:$B$48,MATCH($E936,Parâmetros!$A$39:$A$48,0)),99),IFERROR(INDEX(Cadastro!$F$5:$F$167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$167,$AB936),"")="",0,IF(IFERROR(INDEX(Cadastro!$F$5:$F$167,$AB936),"")&gt;IFERROR(INDEX(Parâmetros!$B$39:$B$48,MATCH($E936,Parâmetros!$A$39:$A$48,0)),99),IFERROR(INDEX(Cadastro!$F$5:$F$167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registro"),IF(AND($AB936&lt;&gt;$AB935,IFERROR(INDEX(Cadastro!$F$5:$F$167,$AB936),"")=""),"Indeterminado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IFERROR(MATCH($A936&amp;"|"&amp;TEXT(_xlfn.MAXIFS(Cadastro!$E$5:$E$167,Cadastro!$A$5:$A$167,$A936,Cadastro!$E$5:$E$167,"&lt;="&amp;$F936),"yyyymmdd"),Cadastro!$I$5:$I$167,0),"")</f>
        <v>81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IFERROR(INDEX(Cadastro!$C$5:$C$167,$AB937),"NÃO INFORMADO")</f>
        <v>INS</v>
      </c>
      <c r="D937" s="17" t="str">
        <f>IFERROR(INDEX(Cadastro!$D$5:$D$167,$AB937),"")</f>
        <v>C</v>
      </c>
      <c r="E937" s="17" t="str">
        <f>IFERROR(INDEX(Cadastro!$G$5:$G$167,$AB937),"")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$167,$AB937),"")="",IF($L937&gt;0,1,0),IF(IFERROR(INDEX(Cadastro!$F$5:$F$167,$AB937),"")&lt;=IFERROR(INDEX(Parâmetros!$B$39:$B$48,MATCH($E937,Parâmetros!$A$39:$A$48,0)),99),IFERROR(INDEX(Cadastro!$F$5:$F$167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$167,$AB937),"")="",0,IF(IFERROR(INDEX(Cadastro!$F$5:$F$167,$AB937),"")&gt;IFERROR(INDEX(Parâmetros!$B$39:$B$48,MATCH($E937,Parâmetros!$A$39:$A$48,0)),99),IFERROR(INDEX(Cadastro!$F$5:$F$167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registro"),IF(AND($AB937&lt;&gt;$AB936,IFERROR(INDEX(Cadastro!$F$5:$F$167,$AB937),"")=""),"Indeterminado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IFERROR(MATCH($A937&amp;"|"&amp;TEXT(_xlfn.MAXIFS(Cadastro!$E$5:$E$167,Cadastro!$A$5:$A$167,$A937,Cadastro!$E$5:$E$167,"&lt;="&amp;$F937),"yyyymmdd"),Cadastro!$I$5:$I$167,0),"")</f>
        <v>81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IFERROR(INDEX(Cadastro!$C$5:$C$167,$AB938),"NÃO INFORMADO")</f>
        <v>INS</v>
      </c>
      <c r="D938" s="17" t="str">
        <f>IFERROR(INDEX(Cadastro!$D$5:$D$167,$AB938),"")</f>
        <v>C</v>
      </c>
      <c r="E938" s="17" t="str">
        <f>IFERROR(INDEX(Cadastro!$G$5:$G$167,$AB938),"")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$167,$AB938),"")="",IF($L938&gt;0,1,0),IF(IFERROR(INDEX(Cadastro!$F$5:$F$167,$AB938),"")&lt;=IFERROR(INDEX(Parâmetros!$B$39:$B$48,MATCH($E938,Parâmetros!$A$39:$A$48,0)),99),IFERROR(INDEX(Cadastro!$F$5:$F$167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$167,$AB938),"")="",0,IF(IFERROR(INDEX(Cadastro!$F$5:$F$167,$AB938),"")&gt;IFERROR(INDEX(Parâmetros!$B$39:$B$48,MATCH($E938,Parâmetros!$A$39:$A$48,0)),99),IFERROR(INDEX(Cadastro!$F$5:$F$167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registro"),IF(AND($AB938&lt;&gt;$AB937,IFERROR(INDEX(Cadastro!$F$5:$F$167,$AB938),"")=""),"Indeterminado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IFERROR(MATCH($A938&amp;"|"&amp;TEXT(_xlfn.MAXIFS(Cadastro!$E$5:$E$167,Cadastro!$A$5:$A$167,$A938,Cadastro!$E$5:$E$167,"&lt;="&amp;$F938),"yyyymmdd"),Cadastro!$I$5:$I$167,0),"")</f>
        <v>81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IFERROR(INDEX(Cadastro!$C$5:$C$167,$AB939),"NÃO INFORMADO")</f>
        <v>INS</v>
      </c>
      <c r="D939" s="17" t="str">
        <f>IFERROR(INDEX(Cadastro!$D$5:$D$167,$AB939),"")</f>
        <v>C</v>
      </c>
      <c r="E939" s="17" t="str">
        <f>IFERROR(INDEX(Cadastro!$G$5:$G$167,$AB939),"")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$167,$AB939),"")="",IF($L939&gt;0,1,0),IF(IFERROR(INDEX(Cadastro!$F$5:$F$167,$AB939),"")&lt;=IFERROR(INDEX(Parâmetros!$B$39:$B$48,MATCH($E939,Parâmetros!$A$39:$A$48,0)),99),IFERROR(INDEX(Cadastro!$F$5:$F$167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$167,$AB939),"")="",0,IF(IFERROR(INDEX(Cadastro!$F$5:$F$167,$AB939),"")&gt;IFERROR(INDEX(Parâmetros!$B$39:$B$48,MATCH($E939,Parâmetros!$A$39:$A$48,0)),99),IFERROR(INDEX(Cadastro!$F$5:$F$167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registro"),IF(AND($AB939&lt;&gt;$AB938,IFERROR(INDEX(Cadastro!$F$5:$F$167,$AB939),"")=""),"Indeterminado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IFERROR(MATCH($A939&amp;"|"&amp;TEXT(_xlfn.MAXIFS(Cadastro!$E$5:$E$167,Cadastro!$A$5:$A$167,$A939,Cadastro!$E$5:$E$167,"&lt;="&amp;$F939),"yyyymmdd"),Cadastro!$I$5:$I$167,0),"")</f>
        <v>81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IFERROR(INDEX(Cadastro!$C$5:$C$167,$AB940),"NÃO INFORMADO")</f>
        <v>INS</v>
      </c>
      <c r="D940" s="17" t="str">
        <f>IFERROR(INDEX(Cadastro!$D$5:$D$167,$AB940),"")</f>
        <v>C</v>
      </c>
      <c r="E940" s="17" t="str">
        <f>IFERROR(INDEX(Cadastro!$G$5:$G$167,$AB940),"")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$167,$AB940),"")="",IF($L940&gt;0,1,0),IF(IFERROR(INDEX(Cadastro!$F$5:$F$167,$AB940),"")&lt;=IFERROR(INDEX(Parâmetros!$B$39:$B$48,MATCH($E940,Parâmetros!$A$39:$A$48,0)),99),IFERROR(INDEX(Cadastro!$F$5:$F$167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$167,$AB940),"")="",0,IF(IFERROR(INDEX(Cadastro!$F$5:$F$167,$AB940),"")&gt;IFERROR(INDEX(Parâmetros!$B$39:$B$48,MATCH($E940,Parâmetros!$A$39:$A$48,0)),99),IFERROR(INDEX(Cadastro!$F$5:$F$167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registro"),IF(AND($AB940&lt;&gt;$AB939,IFERROR(INDEX(Cadastro!$F$5:$F$167,$AB940),"")=""),"Indeterminado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IFERROR(MATCH($A940&amp;"|"&amp;TEXT(_xlfn.MAXIFS(Cadastro!$E$5:$E$167,Cadastro!$A$5:$A$167,$A940,Cadastro!$E$5:$E$167,"&lt;="&amp;$F940),"yyyymmdd"),Cadastro!$I$5:$I$167,0),"")</f>
        <v>81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IFERROR(INDEX(Cadastro!$C$5:$C$167,$AB941),"NÃO INFORMADO")</f>
        <v>INS</v>
      </c>
      <c r="D941" s="17" t="str">
        <f>IFERROR(INDEX(Cadastro!$D$5:$D$167,$AB941),"")</f>
        <v>C</v>
      </c>
      <c r="E941" s="17" t="str">
        <f>IFERROR(INDEX(Cadastro!$G$5:$G$167,$AB941),"")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$167,$AB941),"")="",IF($L941&gt;0,1,0),IF(IFERROR(INDEX(Cadastro!$F$5:$F$167,$AB941),"")&lt;=IFERROR(INDEX(Parâmetros!$B$39:$B$48,MATCH($E941,Parâmetros!$A$39:$A$48,0)),99),IFERROR(INDEX(Cadastro!$F$5:$F$167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$167,$AB941),"")="",0,IF(IFERROR(INDEX(Cadastro!$F$5:$F$167,$AB941),"")&gt;IFERROR(INDEX(Parâmetros!$B$39:$B$48,MATCH($E941,Parâmetros!$A$39:$A$48,0)),99),IFERROR(INDEX(Cadastro!$F$5:$F$167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registro"),IF(AND($AB941&lt;&gt;$AB940,IFERROR(INDEX(Cadastro!$F$5:$F$167,$AB941),"")=""),"Indeterminado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IFERROR(MATCH($A941&amp;"|"&amp;TEXT(_xlfn.MAXIFS(Cadastro!$E$5:$E$167,Cadastro!$A$5:$A$167,$A941,Cadastro!$E$5:$E$167,"&lt;="&amp;$F941),"yyyymmdd"),Cadastro!$I$5:$I$167,0),"")</f>
        <v>81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IFERROR(INDEX(Cadastro!$C$5:$C$167,$AB942),"NÃO INFORMADO")</f>
        <v>INS</v>
      </c>
      <c r="D942" s="17" t="str">
        <f>IFERROR(INDEX(Cadastro!$D$5:$D$167,$AB942),"")</f>
        <v>C</v>
      </c>
      <c r="E942" s="17" t="str">
        <f>IFERROR(INDEX(Cadastro!$G$5:$G$167,$AB942),"")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$167,$AB942),"")="",IF($L942&gt;0,1,0),IF(IFERROR(INDEX(Cadastro!$F$5:$F$167,$AB942),"")&lt;=IFERROR(INDEX(Parâmetros!$B$39:$B$48,MATCH($E942,Parâmetros!$A$39:$A$48,0)),99),IFERROR(INDEX(Cadastro!$F$5:$F$167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$167,$AB942),"")="",0,IF(IFERROR(INDEX(Cadastro!$F$5:$F$167,$AB942),"")&gt;IFERROR(INDEX(Parâmetros!$B$39:$B$48,MATCH($E942,Parâmetros!$A$39:$A$48,0)),99),IFERROR(INDEX(Cadastro!$F$5:$F$167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registro"),IF(AND($AB942&lt;&gt;$AB941,IFERROR(INDEX(Cadastro!$F$5:$F$167,$AB942),"")=""),"Indeterminado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IFERROR(MATCH($A942&amp;"|"&amp;TEXT(_xlfn.MAXIFS(Cadastro!$E$5:$E$167,Cadastro!$A$5:$A$167,$A942,Cadastro!$E$5:$E$167,"&lt;="&amp;$F942),"yyyymmdd"),Cadastro!$I$5:$I$167,0),"")</f>
        <v>81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IFERROR(INDEX(Cadastro!$C$5:$C$167,$AB943),"NÃO INFORMADO")</f>
        <v>INS</v>
      </c>
      <c r="D943" s="17" t="str">
        <f>IFERROR(INDEX(Cadastro!$D$5:$D$167,$AB943),"")</f>
        <v>C</v>
      </c>
      <c r="E943" s="17" t="str">
        <f>IFERROR(INDEX(Cadastro!$G$5:$G$167,$AB943),"")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$167,$AB943),"")="",IF($L943&gt;0,1,0),IF(IFERROR(INDEX(Cadastro!$F$5:$F$167,$AB943),"")&lt;=IFERROR(INDEX(Parâmetros!$B$39:$B$48,MATCH($E943,Parâmetros!$A$39:$A$48,0)),99),IFERROR(INDEX(Cadastro!$F$5:$F$167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$167,$AB943),"")="",0,IF(IFERROR(INDEX(Cadastro!$F$5:$F$167,$AB943),"")&gt;IFERROR(INDEX(Parâmetros!$B$39:$B$48,MATCH($E943,Parâmetros!$A$39:$A$48,0)),99),IFERROR(INDEX(Cadastro!$F$5:$F$167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registro"),IF(AND($AB943&lt;&gt;$AB942,IFERROR(INDEX(Cadastro!$F$5:$F$167,$AB943),"")=""),"Indeterminado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IFERROR(MATCH($A943&amp;"|"&amp;TEXT(_xlfn.MAXIFS(Cadastro!$E$5:$E$167,Cadastro!$A$5:$A$167,$A943,Cadastro!$E$5:$E$167,"&lt;="&amp;$F943),"yyyymmdd"),Cadastro!$I$5:$I$167,0),"")</f>
        <v>81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IFERROR(INDEX(Cadastro!$C$5:$C$167,$AB944),"NÃO INFORMADO")</f>
        <v>INS</v>
      </c>
      <c r="D944" s="17" t="str">
        <f>IFERROR(INDEX(Cadastro!$D$5:$D$167,$AB944),"")</f>
        <v>C</v>
      </c>
      <c r="E944" s="17" t="str">
        <f>IFERROR(INDEX(Cadastro!$G$5:$G$167,$AB944),"")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$167,$AB944),"")="",IF($L944&gt;0,1,0),IF(IFERROR(INDEX(Cadastro!$F$5:$F$167,$AB944),"")&lt;=IFERROR(INDEX(Parâmetros!$B$39:$B$48,MATCH($E944,Parâmetros!$A$39:$A$48,0)),99),IFERROR(INDEX(Cadastro!$F$5:$F$167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$167,$AB944),"")="",0,IF(IFERROR(INDEX(Cadastro!$F$5:$F$167,$AB944),"")&gt;IFERROR(INDEX(Parâmetros!$B$39:$B$48,MATCH($E944,Parâmetros!$A$39:$A$48,0)),99),IFERROR(INDEX(Cadastro!$F$5:$F$167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registro"),IF(AND($AB944&lt;&gt;$AB943,IFERROR(INDEX(Cadastro!$F$5:$F$167,$AB944),"")=""),"Indeterminado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IFERROR(MATCH($A944&amp;"|"&amp;TEXT(_xlfn.MAXIFS(Cadastro!$E$5:$E$167,Cadastro!$A$5:$A$167,$A944,Cadastro!$E$5:$E$167,"&lt;="&amp;$F944),"yyyymmdd"),Cadastro!$I$5:$I$167,0),"")</f>
        <v>81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IFERROR(INDEX(Cadastro!$C$5:$C$167,$AB945),"NÃO INFORMADO")</f>
        <v>INS</v>
      </c>
      <c r="D945" s="17" t="str">
        <f>IFERROR(INDEX(Cadastro!$D$5:$D$167,$AB945),"")</f>
        <v>C</v>
      </c>
      <c r="E945" s="17" t="str">
        <f>IFERROR(INDEX(Cadastro!$G$5:$G$167,$AB945),"")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$167,$AB945),"")="",IF($L945&gt;0,1,0),IF(IFERROR(INDEX(Cadastro!$F$5:$F$167,$AB945),"")&lt;=IFERROR(INDEX(Parâmetros!$B$39:$B$48,MATCH($E945,Parâmetros!$A$39:$A$48,0)),99),IFERROR(INDEX(Cadastro!$F$5:$F$167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$167,$AB945),"")="",0,IF(IFERROR(INDEX(Cadastro!$F$5:$F$167,$AB945),"")&gt;IFERROR(INDEX(Parâmetros!$B$39:$B$48,MATCH($E945,Parâmetros!$A$39:$A$48,0)),99),IFERROR(INDEX(Cadastro!$F$5:$F$167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registro"),IF(AND($AB945&lt;&gt;$AB944,IFERROR(INDEX(Cadastro!$F$5:$F$167,$AB945),"")=""),"Indeterminado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IFERROR(MATCH($A945&amp;"|"&amp;TEXT(_xlfn.MAXIFS(Cadastro!$E$5:$E$167,Cadastro!$A$5:$A$167,$A945,Cadastro!$E$5:$E$167,"&lt;="&amp;$F945),"yyyymmdd"),Cadastro!$I$5:$I$167,0),"")</f>
        <v>81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IFERROR(INDEX(Cadastro!$C$5:$C$167,$AB946),"NÃO INFORMADO")</f>
        <v>INS</v>
      </c>
      <c r="D946" s="17" t="str">
        <f>IFERROR(INDEX(Cadastro!$D$5:$D$167,$AB946),"")</f>
        <v>C</v>
      </c>
      <c r="E946" s="17" t="str">
        <f>IFERROR(INDEX(Cadastro!$G$5:$G$167,$AB946),"")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$167,$AB946),"")="",IF($L946&gt;0,1,0),IF(IFERROR(INDEX(Cadastro!$F$5:$F$167,$AB946),"")&lt;=IFERROR(INDEX(Parâmetros!$B$39:$B$48,MATCH($E946,Parâmetros!$A$39:$A$48,0)),99),IFERROR(INDEX(Cadastro!$F$5:$F$167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$167,$AB946),"")="",0,IF(IFERROR(INDEX(Cadastro!$F$5:$F$167,$AB946),"")&gt;IFERROR(INDEX(Parâmetros!$B$39:$B$48,MATCH($E946,Parâmetros!$A$39:$A$48,0)),99),IFERROR(INDEX(Cadastro!$F$5:$F$167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registro"),IF(AND($AB946&lt;&gt;$AB945,IFERROR(INDEX(Cadastro!$F$5:$F$167,$AB946),"")=""),"Indeterminado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IFERROR(MATCH($A946&amp;"|"&amp;TEXT(_xlfn.MAXIFS(Cadastro!$E$5:$E$167,Cadastro!$A$5:$A$167,$A946,Cadastro!$E$5:$E$167,"&lt;="&amp;$F946),"yyyymmdd"),Cadastro!$I$5:$I$167,0),"")</f>
        <v>81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IFERROR(INDEX(Cadastro!$C$5:$C$167,$AB947),"NÃO INFORMADO")</f>
        <v>INS</v>
      </c>
      <c r="D947" s="17" t="str">
        <f>IFERROR(INDEX(Cadastro!$D$5:$D$167,$AB947),"")</f>
        <v>C</v>
      </c>
      <c r="E947" s="17" t="str">
        <f>IFERROR(INDEX(Cadastro!$G$5:$G$167,$AB947),"")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$167,$AB947),"")="",IF($L947&gt;0,1,0),IF(IFERROR(INDEX(Cadastro!$F$5:$F$167,$AB947),"")&lt;=IFERROR(INDEX(Parâmetros!$B$39:$B$48,MATCH($E947,Parâmetros!$A$39:$A$48,0)),99),IFERROR(INDEX(Cadastro!$F$5:$F$167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$167,$AB947),"")="",0,IF(IFERROR(INDEX(Cadastro!$F$5:$F$167,$AB947),"")&gt;IFERROR(INDEX(Parâmetros!$B$39:$B$48,MATCH($E947,Parâmetros!$A$39:$A$48,0)),99),IFERROR(INDEX(Cadastro!$F$5:$F$167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registro"),IF(AND($AB947&lt;&gt;$AB946,IFERROR(INDEX(Cadastro!$F$5:$F$167,$AB947),"")=""),"Indeterminado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IFERROR(MATCH($A947&amp;"|"&amp;TEXT(_xlfn.MAXIFS(Cadastro!$E$5:$E$167,Cadastro!$A$5:$A$167,$A947,Cadastro!$E$5:$E$167,"&lt;="&amp;$F947),"yyyymmdd"),Cadastro!$I$5:$I$167,0),"")</f>
        <v>81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IFERROR(INDEX(Cadastro!$C$5:$C$167,$AB948),"NÃO INFORMADO")</f>
        <v>INS</v>
      </c>
      <c r="D948" s="17" t="str">
        <f>IFERROR(INDEX(Cadastro!$D$5:$D$167,$AB948),"")</f>
        <v>C</v>
      </c>
      <c r="E948" s="17" t="str">
        <f>IFERROR(INDEX(Cadastro!$G$5:$G$167,$AB948),"")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$167,$AB948),"")="",IF($L948&gt;0,1,0),IF(IFERROR(INDEX(Cadastro!$F$5:$F$167,$AB948),"")&lt;=IFERROR(INDEX(Parâmetros!$B$39:$B$48,MATCH($E948,Parâmetros!$A$39:$A$48,0)),99),IFERROR(INDEX(Cadastro!$F$5:$F$167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$167,$AB948),"")="",0,IF(IFERROR(INDEX(Cadastro!$F$5:$F$167,$AB948),"")&gt;IFERROR(INDEX(Parâmetros!$B$39:$B$48,MATCH($E948,Parâmetros!$A$39:$A$48,0)),99),IFERROR(INDEX(Cadastro!$F$5:$F$167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registro"),IF(AND($AB948&lt;&gt;$AB947,IFERROR(INDEX(Cadastro!$F$5:$F$167,$AB948),"")=""),"Indeterminado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IFERROR(MATCH($A948&amp;"|"&amp;TEXT(_xlfn.MAXIFS(Cadastro!$E$5:$E$167,Cadastro!$A$5:$A$167,$A948,Cadastro!$E$5:$E$167,"&lt;="&amp;$F948),"yyyymmdd"),Cadastro!$I$5:$I$167,0),"")</f>
        <v>81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IFERROR(INDEX(Cadastro!$C$5:$C$167,$AB949),"NÃO INFORMADO")</f>
        <v>INS</v>
      </c>
      <c r="D949" s="17" t="str">
        <f>IFERROR(INDEX(Cadastro!$D$5:$D$167,$AB949),"")</f>
        <v>C</v>
      </c>
      <c r="E949" s="17" t="str">
        <f>IFERROR(INDEX(Cadastro!$G$5:$G$167,$AB949),"")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$167,$AB949),"")="",IF($L949&gt;0,1,0),IF(IFERROR(INDEX(Cadastro!$F$5:$F$167,$AB949),"")&lt;=IFERROR(INDEX(Parâmetros!$B$39:$B$48,MATCH($E949,Parâmetros!$A$39:$A$48,0)),99),IFERROR(INDEX(Cadastro!$F$5:$F$167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$167,$AB949),"")="",0,IF(IFERROR(INDEX(Cadastro!$F$5:$F$167,$AB949),"")&gt;IFERROR(INDEX(Parâmetros!$B$39:$B$48,MATCH($E949,Parâmetros!$A$39:$A$48,0)),99),IFERROR(INDEX(Cadastro!$F$5:$F$167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registro"),IF(AND($AB949&lt;&gt;$AB948,IFERROR(INDEX(Cadastro!$F$5:$F$167,$AB949),"")=""),"Indeterminado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IFERROR(MATCH($A949&amp;"|"&amp;TEXT(_xlfn.MAXIFS(Cadastro!$E$5:$E$167,Cadastro!$A$5:$A$167,$A949,Cadastro!$E$5:$E$167,"&lt;="&amp;$F949),"yyyymmdd"),Cadastro!$I$5:$I$167,0),"")</f>
        <v>81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IFERROR(INDEX(Cadastro!$C$5:$C$167,$AB950),"NÃO INFORMADO")</f>
        <v>INS</v>
      </c>
      <c r="D950" s="17" t="str">
        <f>IFERROR(INDEX(Cadastro!$D$5:$D$167,$AB950),"")</f>
        <v>C</v>
      </c>
      <c r="E950" s="17" t="str">
        <f>IFERROR(INDEX(Cadastro!$G$5:$G$167,$AB950),"")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$167,$AB950),"")="",IF($L950&gt;0,1,0),IF(IFERROR(INDEX(Cadastro!$F$5:$F$167,$AB950),"")&lt;=IFERROR(INDEX(Parâmetros!$B$39:$B$48,MATCH($E950,Parâmetros!$A$39:$A$48,0)),99),IFERROR(INDEX(Cadastro!$F$5:$F$167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$167,$AB950),"")="",0,IF(IFERROR(INDEX(Cadastro!$F$5:$F$167,$AB950),"")&gt;IFERROR(INDEX(Parâmetros!$B$39:$B$48,MATCH($E950,Parâmetros!$A$39:$A$48,0)),99),IFERROR(INDEX(Cadastro!$F$5:$F$167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registro"),IF(AND($AB950&lt;&gt;$AB949,IFERROR(INDEX(Cadastro!$F$5:$F$167,$AB950),"")=""),"Indeterminado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IFERROR(MATCH($A950&amp;"|"&amp;TEXT(_xlfn.MAXIFS(Cadastro!$E$5:$E$167,Cadastro!$A$5:$A$167,$A950,Cadastro!$E$5:$E$167,"&lt;="&amp;$F950),"yyyymmdd"),Cadastro!$I$5:$I$167,0),"")</f>
        <v>81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IFERROR(INDEX(Cadastro!$C$5:$C$167,$AB951),"NÃO INFORMADO")</f>
        <v>INS</v>
      </c>
      <c r="D951" s="17" t="str">
        <f>IFERROR(INDEX(Cadastro!$D$5:$D$167,$AB951),"")</f>
        <v>C</v>
      </c>
      <c r="E951" s="17" t="str">
        <f>IFERROR(INDEX(Cadastro!$G$5:$G$167,$AB951),"")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$167,$AB951),"")="",IF($L951&gt;0,1,0),IF(IFERROR(INDEX(Cadastro!$F$5:$F$167,$AB951),"")&lt;=IFERROR(INDEX(Parâmetros!$B$39:$B$48,MATCH($E951,Parâmetros!$A$39:$A$48,0)),99),IFERROR(INDEX(Cadastro!$F$5:$F$167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$167,$AB951),"")="",0,IF(IFERROR(INDEX(Cadastro!$F$5:$F$167,$AB951),"")&gt;IFERROR(INDEX(Parâmetros!$B$39:$B$48,MATCH($E951,Parâmetros!$A$39:$A$48,0)),99),IFERROR(INDEX(Cadastro!$F$5:$F$167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registro"),IF(AND($AB951&lt;&gt;$AB950,IFERROR(INDEX(Cadastro!$F$5:$F$167,$AB951),"")=""),"Indeterminado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IFERROR(MATCH($A951&amp;"|"&amp;TEXT(_xlfn.MAXIFS(Cadastro!$E$5:$E$167,Cadastro!$A$5:$A$167,$A951,Cadastro!$E$5:$E$167,"&lt;="&amp;$F951),"yyyymmdd"),Cadastro!$I$5:$I$167,0),"")</f>
        <v>81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IFERROR(INDEX(Cadastro!$C$5:$C$167,$AB952),"NÃO INFORMADO")</f>
        <v>INS</v>
      </c>
      <c r="D952" s="17" t="str">
        <f>IFERROR(INDEX(Cadastro!$D$5:$D$167,$AB952),"")</f>
        <v>C</v>
      </c>
      <c r="E952" s="17" t="str">
        <f>IFERROR(INDEX(Cadastro!$G$5:$G$167,$AB952),"")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$167,$AB952),"")="",IF($L952&gt;0,1,0),IF(IFERROR(INDEX(Cadastro!$F$5:$F$167,$AB952),"")&lt;=IFERROR(INDEX(Parâmetros!$B$39:$B$48,MATCH($E952,Parâmetros!$A$39:$A$48,0)),99),IFERROR(INDEX(Cadastro!$F$5:$F$167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$167,$AB952),"")="",0,IF(IFERROR(INDEX(Cadastro!$F$5:$F$167,$AB952),"")&gt;IFERROR(INDEX(Parâmetros!$B$39:$B$48,MATCH($E952,Parâmetros!$A$39:$A$48,0)),99),IFERROR(INDEX(Cadastro!$F$5:$F$167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registro"),IF(AND($AB952&lt;&gt;$AB951,IFERROR(INDEX(Cadastro!$F$5:$F$167,$AB952),"")=""),"Indeterminado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IFERROR(MATCH($A952&amp;"|"&amp;TEXT(_xlfn.MAXIFS(Cadastro!$E$5:$E$167,Cadastro!$A$5:$A$167,$A952,Cadastro!$E$5:$E$167,"&lt;="&amp;$F952),"yyyymmdd"),Cadastro!$I$5:$I$167,0),"")</f>
        <v>81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IFERROR(INDEX(Cadastro!$C$5:$C$167,$AB953),"NÃO INFORMADO")</f>
        <v>INS</v>
      </c>
      <c r="D953" s="17" t="str">
        <f>IFERROR(INDEX(Cadastro!$D$5:$D$167,$AB953),"")</f>
        <v>C</v>
      </c>
      <c r="E953" s="17" t="str">
        <f>IFERROR(INDEX(Cadastro!$G$5:$G$167,$AB953),"")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$167,$AB953),"")="",IF($L953&gt;0,1,0),IF(IFERROR(INDEX(Cadastro!$F$5:$F$167,$AB953),"")&lt;=IFERROR(INDEX(Parâmetros!$B$39:$B$48,MATCH($E953,Parâmetros!$A$39:$A$48,0)),99),IFERROR(INDEX(Cadastro!$F$5:$F$167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$167,$AB953),"")="",0,IF(IFERROR(INDEX(Cadastro!$F$5:$F$167,$AB953),"")&gt;IFERROR(INDEX(Parâmetros!$B$39:$B$48,MATCH($E953,Parâmetros!$A$39:$A$48,0)),99),IFERROR(INDEX(Cadastro!$F$5:$F$167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registro"),IF(AND($AB953&lt;&gt;$AB952,IFERROR(INDEX(Cadastro!$F$5:$F$167,$AB953),"")=""),"Indeterminado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IFERROR(MATCH($A953&amp;"|"&amp;TEXT(_xlfn.MAXIFS(Cadastro!$E$5:$E$167,Cadastro!$A$5:$A$167,$A953,Cadastro!$E$5:$E$167,"&lt;="&amp;$F953),"yyyymmdd"),Cadastro!$I$5:$I$167,0),"")</f>
        <v>81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IFERROR(INDEX(Cadastro!$C$5:$C$167,$AB954),"NÃO INFORMADO")</f>
        <v>INS</v>
      </c>
      <c r="D954" s="17" t="str">
        <f>IFERROR(INDEX(Cadastro!$D$5:$D$167,$AB954),"")</f>
        <v>B</v>
      </c>
      <c r="E954" s="17" t="str">
        <f>IFERROR(INDEX(Cadastro!$G$5:$G$167,$AB954),"")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$167,$AB954),"")="",IF($L954&gt;0,1,0),IF(IFERROR(INDEX(Cadastro!$F$5:$F$167,$AB954),"")&lt;=IFERROR(INDEX(Parâmetros!$B$39:$B$48,MATCH($E954,Parâmetros!$A$39:$A$48,0)),99),IFERROR(INDEX(Cadastro!$F$5:$F$167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$167,$AB954),"")="",0,IF(IFERROR(INDEX(Cadastro!$F$5:$F$167,$AB954),"")&gt;IFERROR(INDEX(Parâmetros!$B$39:$B$48,MATCH($E954,Parâmetros!$A$39:$A$48,0)),99),IFERROR(INDEX(Cadastro!$F$5:$F$167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registro"),IF(AND($AB954&lt;&gt;$AB953,IFERROR(INDEX(Cadastro!$F$5:$F$167,$AB954),"")=""),"Indeterminado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IFERROR(MATCH($A954&amp;"|"&amp;TEXT(_xlfn.MAXIFS(Cadastro!$E$5:$E$167,Cadastro!$A$5:$A$167,$A954,Cadastro!$E$5:$E$167,"&lt;="&amp;$F954),"yyyymmdd"),Cadastro!$I$5:$I$167,0),"")</f>
        <v>82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IFERROR(INDEX(Cadastro!$C$5:$C$167,$AB955),"NÃO INFORMADO")</f>
        <v>INS</v>
      </c>
      <c r="D955" s="17" t="str">
        <f>IFERROR(INDEX(Cadastro!$D$5:$D$167,$AB955),"")</f>
        <v>B</v>
      </c>
      <c r="E955" s="17" t="str">
        <f>IFERROR(INDEX(Cadastro!$G$5:$G$167,$AB955),"")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$167,$AB955),"")="",IF($L955&gt;0,1,0),IF(IFERROR(INDEX(Cadastro!$F$5:$F$167,$AB955),"")&lt;=IFERROR(INDEX(Parâmetros!$B$39:$B$48,MATCH($E955,Parâmetros!$A$39:$A$48,0)),99),IFERROR(INDEX(Cadastro!$F$5:$F$167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$167,$AB955),"")="",0,IF(IFERROR(INDEX(Cadastro!$F$5:$F$167,$AB955),"")&gt;IFERROR(INDEX(Parâmetros!$B$39:$B$48,MATCH($E955,Parâmetros!$A$39:$A$48,0)),99),IFERROR(INDEX(Cadastro!$F$5:$F$167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registro"),IF(AND($AB955&lt;&gt;$AB954,IFERROR(INDEX(Cadastro!$F$5:$F$167,$AB955),"")=""),"Indeterminado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IFERROR(MATCH($A955&amp;"|"&amp;TEXT(_xlfn.MAXIFS(Cadastro!$E$5:$E$167,Cadastro!$A$5:$A$167,$A955,Cadastro!$E$5:$E$167,"&lt;="&amp;$F955),"yyyymmdd"),Cadastro!$I$5:$I$167,0),"")</f>
        <v>82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IFERROR(INDEX(Cadastro!$C$5:$C$167,$AB956),"NÃO INFORMADO")</f>
        <v>INS</v>
      </c>
      <c r="D956" s="17" t="str">
        <f>IFERROR(INDEX(Cadastro!$D$5:$D$167,$AB956),"")</f>
        <v>B</v>
      </c>
      <c r="E956" s="17" t="str">
        <f>IFERROR(INDEX(Cadastro!$G$5:$G$167,$AB956),"")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$167,$AB956),"")="",IF($L956&gt;0,1,0),IF(IFERROR(INDEX(Cadastro!$F$5:$F$167,$AB956),"")&lt;=IFERROR(INDEX(Parâmetros!$B$39:$B$48,MATCH($E956,Parâmetros!$A$39:$A$48,0)),99),IFERROR(INDEX(Cadastro!$F$5:$F$167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$167,$AB956),"")="",0,IF(IFERROR(INDEX(Cadastro!$F$5:$F$167,$AB956),"")&gt;IFERROR(INDEX(Parâmetros!$B$39:$B$48,MATCH($E956,Parâmetros!$A$39:$A$48,0)),99),IFERROR(INDEX(Cadastro!$F$5:$F$167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registro"),IF(AND($AB956&lt;&gt;$AB955,IFERROR(INDEX(Cadastro!$F$5:$F$167,$AB956),"")=""),"Indeterminado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IFERROR(MATCH($A956&amp;"|"&amp;TEXT(_xlfn.MAXIFS(Cadastro!$E$5:$E$167,Cadastro!$A$5:$A$167,$A956,Cadastro!$E$5:$E$167,"&lt;="&amp;$F956),"yyyymmdd"),Cadastro!$I$5:$I$167,0),"")</f>
        <v>82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IFERROR(INDEX(Cadastro!$C$5:$C$167,$AB957),"NÃO INFORMADO")</f>
        <v>INS</v>
      </c>
      <c r="D957" s="17" t="str">
        <f>IFERROR(INDEX(Cadastro!$D$5:$D$167,$AB957),"")</f>
        <v>B</v>
      </c>
      <c r="E957" s="17" t="str">
        <f>IFERROR(INDEX(Cadastro!$G$5:$G$167,$AB957),"")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$167,$AB957),"")="",IF($L957&gt;0,1,0),IF(IFERROR(INDEX(Cadastro!$F$5:$F$167,$AB957),"")&lt;=IFERROR(INDEX(Parâmetros!$B$39:$B$48,MATCH($E957,Parâmetros!$A$39:$A$48,0)),99),IFERROR(INDEX(Cadastro!$F$5:$F$167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$167,$AB957),"")="",0,IF(IFERROR(INDEX(Cadastro!$F$5:$F$167,$AB957),"")&gt;IFERROR(INDEX(Parâmetros!$B$39:$B$48,MATCH($E957,Parâmetros!$A$39:$A$48,0)),99),IFERROR(INDEX(Cadastro!$F$5:$F$167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registro"),IF(AND($AB957&lt;&gt;$AB956,IFERROR(INDEX(Cadastro!$F$5:$F$167,$AB957),"")=""),"Indeterminado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IFERROR(MATCH($A957&amp;"|"&amp;TEXT(_xlfn.MAXIFS(Cadastro!$E$5:$E$167,Cadastro!$A$5:$A$167,$A957,Cadastro!$E$5:$E$167,"&lt;="&amp;$F957),"yyyymmdd"),Cadastro!$I$5:$I$167,0),"")</f>
        <v>82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IFERROR(INDEX(Cadastro!$C$5:$C$167,$AB958),"NÃO INFORMADO")</f>
        <v>INS</v>
      </c>
      <c r="D958" s="17" t="str">
        <f>IFERROR(INDEX(Cadastro!$D$5:$D$167,$AB958),"")</f>
        <v>B</v>
      </c>
      <c r="E958" s="17" t="str">
        <f>IFERROR(INDEX(Cadastro!$G$5:$G$167,$AB958),"")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$167,$AB958),"")="",IF($L958&gt;0,1,0),IF(IFERROR(INDEX(Cadastro!$F$5:$F$167,$AB958),"")&lt;=IFERROR(INDEX(Parâmetros!$B$39:$B$48,MATCH($E958,Parâmetros!$A$39:$A$48,0)),99),IFERROR(INDEX(Cadastro!$F$5:$F$167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$167,$AB958),"")="",0,IF(IFERROR(INDEX(Cadastro!$F$5:$F$167,$AB958),"")&gt;IFERROR(INDEX(Parâmetros!$B$39:$B$48,MATCH($E958,Parâmetros!$A$39:$A$48,0)),99),IFERROR(INDEX(Cadastro!$F$5:$F$167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registro"),IF(AND($AB958&lt;&gt;$AB957,IFERROR(INDEX(Cadastro!$F$5:$F$167,$AB958),"")=""),"Indeterminado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IFERROR(MATCH($A958&amp;"|"&amp;TEXT(_xlfn.MAXIFS(Cadastro!$E$5:$E$167,Cadastro!$A$5:$A$167,$A958,Cadastro!$E$5:$E$167,"&lt;="&amp;$F958),"yyyymmdd"),Cadastro!$I$5:$I$167,0),"")</f>
        <v>82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IFERROR(INDEX(Cadastro!$C$5:$C$167,$AB959),"NÃO INFORMADO")</f>
        <v>INS</v>
      </c>
      <c r="D959" s="17" t="str">
        <f>IFERROR(INDEX(Cadastro!$D$5:$D$167,$AB959),"")</f>
        <v>B</v>
      </c>
      <c r="E959" s="17" t="str">
        <f>IFERROR(INDEX(Cadastro!$G$5:$G$167,$AB959),"")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$167,$AB959),"")="",IF($L959&gt;0,1,0),IF(IFERROR(INDEX(Cadastro!$F$5:$F$167,$AB959),"")&lt;=IFERROR(INDEX(Parâmetros!$B$39:$B$48,MATCH($E959,Parâmetros!$A$39:$A$48,0)),99),IFERROR(INDEX(Cadastro!$F$5:$F$167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$167,$AB959),"")="",0,IF(IFERROR(INDEX(Cadastro!$F$5:$F$167,$AB959),"")&gt;IFERROR(INDEX(Parâmetros!$B$39:$B$48,MATCH($E959,Parâmetros!$A$39:$A$48,0)),99),IFERROR(INDEX(Cadastro!$F$5:$F$167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registro"),IF(AND($AB959&lt;&gt;$AB958,IFERROR(INDEX(Cadastro!$F$5:$F$167,$AB959),"")=""),"Indeterminado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IFERROR(MATCH($A959&amp;"|"&amp;TEXT(_xlfn.MAXIFS(Cadastro!$E$5:$E$167,Cadastro!$A$5:$A$167,$A959,Cadastro!$E$5:$E$167,"&lt;="&amp;$F959),"yyyymmdd"),Cadastro!$I$5:$I$167,0),"")</f>
        <v>82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IFERROR(INDEX(Cadastro!$C$5:$C$167,$AB960),"NÃO INFORMADO")</f>
        <v>INS</v>
      </c>
      <c r="D960" s="17" t="str">
        <f>IFERROR(INDEX(Cadastro!$D$5:$D$167,$AB960),"")</f>
        <v>B</v>
      </c>
      <c r="E960" s="17" t="str">
        <f>IFERROR(INDEX(Cadastro!$G$5:$G$167,$AB960),"")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$167,$AB960),"")="",IF($L960&gt;0,1,0),IF(IFERROR(INDEX(Cadastro!$F$5:$F$167,$AB960),"")&lt;=IFERROR(INDEX(Parâmetros!$B$39:$B$48,MATCH($E960,Parâmetros!$A$39:$A$48,0)),99),IFERROR(INDEX(Cadastro!$F$5:$F$167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$167,$AB960),"")="",0,IF(IFERROR(INDEX(Cadastro!$F$5:$F$167,$AB960),"")&gt;IFERROR(INDEX(Parâmetros!$B$39:$B$48,MATCH($E960,Parâmetros!$A$39:$A$48,0)),99),IFERROR(INDEX(Cadastro!$F$5:$F$167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registro"),IF(AND($AB960&lt;&gt;$AB959,IFERROR(INDEX(Cadastro!$F$5:$F$167,$AB960),"")=""),"Indeterminado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IFERROR(MATCH($A960&amp;"|"&amp;TEXT(_xlfn.MAXIFS(Cadastro!$E$5:$E$167,Cadastro!$A$5:$A$167,$A960,Cadastro!$E$5:$E$167,"&lt;="&amp;$F960),"yyyymmdd"),Cadastro!$I$5:$I$167,0),"")</f>
        <v>82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IFERROR(INDEX(Cadastro!$C$5:$C$167,$AB961),"NÃO INFORMADO")</f>
        <v>INS</v>
      </c>
      <c r="D961" s="17" t="str">
        <f>IFERROR(INDEX(Cadastro!$D$5:$D$167,$AB961),"")</f>
        <v>B</v>
      </c>
      <c r="E961" s="17" t="str">
        <f>IFERROR(INDEX(Cadastro!$G$5:$G$167,$AB961),"")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$167,$AB961),"")="",IF($L961&gt;0,1,0),IF(IFERROR(INDEX(Cadastro!$F$5:$F$167,$AB961),"")&lt;=IFERROR(INDEX(Parâmetros!$B$39:$B$48,MATCH($E961,Parâmetros!$A$39:$A$48,0)),99),IFERROR(INDEX(Cadastro!$F$5:$F$167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$167,$AB961),"")="",0,IF(IFERROR(INDEX(Cadastro!$F$5:$F$167,$AB961),"")&gt;IFERROR(INDEX(Parâmetros!$B$39:$B$48,MATCH($E961,Parâmetros!$A$39:$A$48,0)),99),IFERROR(INDEX(Cadastro!$F$5:$F$167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registro"),IF(AND($AB961&lt;&gt;$AB960,IFERROR(INDEX(Cadastro!$F$5:$F$167,$AB961),"")=""),"Indeterminado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IFERROR(MATCH($A961&amp;"|"&amp;TEXT(_xlfn.MAXIFS(Cadastro!$E$5:$E$167,Cadastro!$A$5:$A$167,$A961,Cadastro!$E$5:$E$167,"&lt;="&amp;$F961),"yyyymmdd"),Cadastro!$I$5:$I$167,0),"")</f>
        <v>82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IFERROR(INDEX(Cadastro!$C$5:$C$167,$AB962),"NÃO INFORMADO")</f>
        <v>INS</v>
      </c>
      <c r="D962" s="17" t="str">
        <f>IFERROR(INDEX(Cadastro!$D$5:$D$167,$AB962),"")</f>
        <v>B</v>
      </c>
      <c r="E962" s="17" t="str">
        <f>IFERROR(INDEX(Cadastro!$G$5:$G$167,$AB962),"")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0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4 de 5 do ciclo</v>
      </c>
      <c r="W962" s="34">
        <f>IF(OR(OR($D962="6x1",$D962="FF 6x1"),$D962="5x2"),"",IF($AB962&lt;&gt;$AB961,IF(IFERROR(INDEX(Cadastro!$F$5:$F$167,$AB962),"")="",IF($L962&gt;0,1,0),IF(IFERROR(INDEX(Cadastro!$F$5:$F$167,$AB962),"")&lt;=IFERROR(INDEX(Parâmetros!$B$39:$B$48,MATCH($E962,Parâmetros!$A$39:$A$48,0)),99),IFERROR(INDEX(Cadastro!$F$5:$F$167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$167,$AB962),"")="",0,IF(IFERROR(INDEX(Cadastro!$F$5:$F$167,$AB962),"")&gt;IFERROR(INDEX(Parâmetros!$B$39:$B$48,MATCH($E962,Parâmetros!$A$39:$A$48,0)),99),IFERROR(INDEX(Cadastro!$F$5:$F$167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registro"),IF(AND($AB962&lt;&gt;$AB961,IFERROR(INDEX(Cadastro!$F$5:$F$167,$AB962),"")=""),"Indeterminado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IFERROR(MATCH($A962&amp;"|"&amp;TEXT(_xlfn.MAXIFS(Cadastro!$E$5:$E$167,Cadastro!$A$5:$A$167,$A962,Cadastro!$E$5:$E$167,"&lt;="&amp;$F962),"yyyymmdd"),Cadastro!$I$5:$I$167,0),"")</f>
        <v>82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IFERROR(INDEX(Cadastro!$C$5:$C$167,$AB963),"NÃO INFORMADO")</f>
        <v>INS</v>
      </c>
      <c r="D963" s="17" t="str">
        <f>IFERROR(INDEX(Cadastro!$D$5:$D$167,$AB963),"")</f>
        <v>B</v>
      </c>
      <c r="E963" s="17" t="str">
        <f>IFERROR(INDEX(Cadastro!$G$5:$G$167,$AB963),"")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$167,$AB963),"")="",IF($L963&gt;0,1,0),IF(IFERROR(INDEX(Cadastro!$F$5:$F$167,$AB963),"")&lt;=IFERROR(INDEX(Parâmetros!$B$39:$B$48,MATCH($E963,Parâmetros!$A$39:$A$48,0)),99),IFERROR(INDEX(Cadastro!$F$5:$F$167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$167,$AB963),"")="",0,IF(IFERROR(INDEX(Cadastro!$F$5:$F$167,$AB963),"")&gt;IFERROR(INDEX(Parâmetros!$B$39:$B$48,MATCH($E963,Parâmetros!$A$39:$A$48,0)),99),IFERROR(INDEX(Cadastro!$F$5:$F$167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registro"),IF(AND($AB963&lt;&gt;$AB962,IFERROR(INDEX(Cadastro!$F$5:$F$167,$AB963),"")=""),"Indeterminado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IFERROR(MATCH($A963&amp;"|"&amp;TEXT(_xlfn.MAXIFS(Cadastro!$E$5:$E$167,Cadastro!$A$5:$A$167,$A963,Cadastro!$E$5:$E$167,"&lt;="&amp;$F963),"yyyymmdd"),Cadastro!$I$5:$I$167,0),"")</f>
        <v>82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IFERROR(INDEX(Cadastro!$C$5:$C$167,$AB964),"NÃO INFORMADO")</f>
        <v>INS</v>
      </c>
      <c r="D964" s="17" t="str">
        <f>IFERROR(INDEX(Cadastro!$D$5:$D$167,$AB964),"")</f>
        <v>B</v>
      </c>
      <c r="E964" s="17" t="str">
        <f>IFERROR(INDEX(Cadastro!$G$5:$G$167,$AB964),"")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$167,$AB964),"")="",IF($L964&gt;0,1,0),IF(IFERROR(INDEX(Cadastro!$F$5:$F$167,$AB964),"")&lt;=IFERROR(INDEX(Parâmetros!$B$39:$B$48,MATCH($E964,Parâmetros!$A$39:$A$48,0)),99),IFERROR(INDEX(Cadastro!$F$5:$F$167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$167,$AB964),"")="",0,IF(IFERROR(INDEX(Cadastro!$F$5:$F$167,$AB964),"")&gt;IFERROR(INDEX(Parâmetros!$B$39:$B$48,MATCH($E964,Parâmetros!$A$39:$A$48,0)),99),IFERROR(INDEX(Cadastro!$F$5:$F$167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registro"),IF(AND($AB964&lt;&gt;$AB963,IFERROR(INDEX(Cadastro!$F$5:$F$167,$AB964),"")=""),"Indeterminado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IFERROR(MATCH($A964&amp;"|"&amp;TEXT(_xlfn.MAXIFS(Cadastro!$E$5:$E$167,Cadastro!$A$5:$A$167,$A964,Cadastro!$E$5:$E$167,"&lt;="&amp;$F964),"yyyymmdd"),Cadastro!$I$5:$I$167,0),"")</f>
        <v>82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IFERROR(INDEX(Cadastro!$C$5:$C$167,$AB965),"NÃO INFORMADO")</f>
        <v>INS</v>
      </c>
      <c r="D965" s="17" t="str">
        <f>IFERROR(INDEX(Cadastro!$D$5:$D$167,$AB965),"")</f>
        <v>B</v>
      </c>
      <c r="E965" s="17" t="str">
        <f>IFERROR(INDEX(Cadastro!$G$5:$G$167,$AB965),"")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$167,$AB965),"")="",IF($L965&gt;0,1,0),IF(IFERROR(INDEX(Cadastro!$F$5:$F$167,$AB965),"")&lt;=IFERROR(INDEX(Parâmetros!$B$39:$B$48,MATCH($E965,Parâmetros!$A$39:$A$48,0)),99),IFERROR(INDEX(Cadastro!$F$5:$F$167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$167,$AB965),"")="",0,IF(IFERROR(INDEX(Cadastro!$F$5:$F$167,$AB965),"")&gt;IFERROR(INDEX(Parâmetros!$B$39:$B$48,MATCH($E965,Parâmetros!$A$39:$A$48,0)),99),IFERROR(INDEX(Cadastro!$F$5:$F$167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registro"),IF(AND($AB965&lt;&gt;$AB964,IFERROR(INDEX(Cadastro!$F$5:$F$167,$AB965),"")=""),"Indeterminado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IFERROR(MATCH($A965&amp;"|"&amp;TEXT(_xlfn.MAXIFS(Cadastro!$E$5:$E$167,Cadastro!$A$5:$A$167,$A965,Cadastro!$E$5:$E$167,"&lt;="&amp;$F965),"yyyymmdd"),Cadastro!$I$5:$I$167,0),"")</f>
        <v>82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IFERROR(INDEX(Cadastro!$C$5:$C$167,$AB966),"NÃO INFORMADO")</f>
        <v>INS</v>
      </c>
      <c r="D966" s="17" t="str">
        <f>IFERROR(INDEX(Cadastro!$D$5:$D$167,$AB966),"")</f>
        <v>B</v>
      </c>
      <c r="E966" s="17" t="str">
        <f>IFERROR(INDEX(Cadastro!$G$5:$G$167,$AB966),"")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$167,$AB966),"")="",IF($L966&gt;0,1,0),IF(IFERROR(INDEX(Cadastro!$F$5:$F$167,$AB966),"")&lt;=IFERROR(INDEX(Parâmetros!$B$39:$B$48,MATCH($E966,Parâmetros!$A$39:$A$48,0)),99),IFERROR(INDEX(Cadastro!$F$5:$F$167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$167,$AB966),"")="",0,IF(IFERROR(INDEX(Cadastro!$F$5:$F$167,$AB966),"")&gt;IFERROR(INDEX(Parâmetros!$B$39:$B$48,MATCH($E966,Parâmetros!$A$39:$A$48,0)),99),IFERROR(INDEX(Cadastro!$F$5:$F$167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registro"),IF(AND($AB966&lt;&gt;$AB965,IFERROR(INDEX(Cadastro!$F$5:$F$167,$AB966),"")=""),"Indeterminado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IFERROR(MATCH($A966&amp;"|"&amp;TEXT(_xlfn.MAXIFS(Cadastro!$E$5:$E$167,Cadastro!$A$5:$A$167,$A966,Cadastro!$E$5:$E$167,"&lt;="&amp;$F966),"yyyymmdd"),Cadastro!$I$5:$I$167,0),"")</f>
        <v>82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IFERROR(INDEX(Cadastro!$C$5:$C$167,$AB967),"NÃO INFORMADO")</f>
        <v>INS</v>
      </c>
      <c r="D967" s="17" t="str">
        <f>IFERROR(INDEX(Cadastro!$D$5:$D$167,$AB967),"")</f>
        <v>B</v>
      </c>
      <c r="E967" s="17" t="str">
        <f>IFERROR(INDEX(Cadastro!$G$5:$G$167,$AB967),"")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$167,$AB967),"")="",IF($L967&gt;0,1,0),IF(IFERROR(INDEX(Cadastro!$F$5:$F$167,$AB967),"")&lt;=IFERROR(INDEX(Parâmetros!$B$39:$B$48,MATCH($E967,Parâmetros!$A$39:$A$48,0)),99),IFERROR(INDEX(Cadastro!$F$5:$F$167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$167,$AB967),"")="",0,IF(IFERROR(INDEX(Cadastro!$F$5:$F$167,$AB967),"")&gt;IFERROR(INDEX(Parâmetros!$B$39:$B$48,MATCH($E967,Parâmetros!$A$39:$A$48,0)),99),IFERROR(INDEX(Cadastro!$F$5:$F$167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registro"),IF(AND($AB967&lt;&gt;$AB966,IFERROR(INDEX(Cadastro!$F$5:$F$167,$AB967),"")=""),"Indeterminado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IFERROR(MATCH($A967&amp;"|"&amp;TEXT(_xlfn.MAXIFS(Cadastro!$E$5:$E$167,Cadastro!$A$5:$A$167,$A967,Cadastro!$E$5:$E$167,"&lt;="&amp;$F967),"yyyymmdd"),Cadastro!$I$5:$I$167,0),"")</f>
        <v>82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IFERROR(INDEX(Cadastro!$C$5:$C$167,$AB968),"NÃO INFORMADO")</f>
        <v>INS</v>
      </c>
      <c r="D968" s="17" t="str">
        <f>IFERROR(INDEX(Cadastro!$D$5:$D$167,$AB968),"")</f>
        <v>B</v>
      </c>
      <c r="E968" s="17" t="str">
        <f>IFERROR(INDEX(Cadastro!$G$5:$G$167,$AB968),"")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$167,$AB968),"")="",IF($L968&gt;0,1,0),IF(IFERROR(INDEX(Cadastro!$F$5:$F$167,$AB968),"")&lt;=IFERROR(INDEX(Parâmetros!$B$39:$B$48,MATCH($E968,Parâmetros!$A$39:$A$48,0)),99),IFERROR(INDEX(Cadastro!$F$5:$F$167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$167,$AB968),"")="",0,IF(IFERROR(INDEX(Cadastro!$F$5:$F$167,$AB968),"")&gt;IFERROR(INDEX(Parâmetros!$B$39:$B$48,MATCH($E968,Parâmetros!$A$39:$A$48,0)),99),IFERROR(INDEX(Cadastro!$F$5:$F$167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registro"),IF(AND($AB968&lt;&gt;$AB967,IFERROR(INDEX(Cadastro!$F$5:$F$167,$AB968),"")=""),"Indeterminado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IFERROR(MATCH($A968&amp;"|"&amp;TEXT(_xlfn.MAXIFS(Cadastro!$E$5:$E$167,Cadastro!$A$5:$A$167,$A968,Cadastro!$E$5:$E$167,"&lt;="&amp;$F968),"yyyymmdd"),Cadastro!$I$5:$I$167,0),"")</f>
        <v>82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IFERROR(INDEX(Cadastro!$C$5:$C$167,$AB969),"NÃO INFORMADO")</f>
        <v>INS</v>
      </c>
      <c r="D969" s="17" t="str">
        <f>IFERROR(INDEX(Cadastro!$D$5:$D$167,$AB969),"")</f>
        <v>B</v>
      </c>
      <c r="E969" s="17" t="str">
        <f>IFERROR(INDEX(Cadastro!$G$5:$G$167,$AB969),"")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$167,$AB969),"")="",IF($L969&gt;0,1,0),IF(IFERROR(INDEX(Cadastro!$F$5:$F$167,$AB969),"")&lt;=IFERROR(INDEX(Parâmetros!$B$39:$B$48,MATCH($E969,Parâmetros!$A$39:$A$48,0)),99),IFERROR(INDEX(Cadastro!$F$5:$F$167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$167,$AB969),"")="",0,IF(IFERROR(INDEX(Cadastro!$F$5:$F$167,$AB969),"")&gt;IFERROR(INDEX(Parâmetros!$B$39:$B$48,MATCH($E969,Parâmetros!$A$39:$A$48,0)),99),IFERROR(INDEX(Cadastro!$F$5:$F$167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registro"),IF(AND($AB969&lt;&gt;$AB968,IFERROR(INDEX(Cadastro!$F$5:$F$167,$AB969),"")=""),"Indeterminado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IFERROR(MATCH($A969&amp;"|"&amp;TEXT(_xlfn.MAXIFS(Cadastro!$E$5:$E$167,Cadastro!$A$5:$A$167,$A969,Cadastro!$E$5:$E$167,"&lt;="&amp;$F969),"yyyymmdd"),Cadastro!$I$5:$I$167,0),"")</f>
        <v>82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IFERROR(INDEX(Cadastro!$C$5:$C$167,$AB970),"NÃO INFORMADO")</f>
        <v>INS</v>
      </c>
      <c r="D970" s="17" t="str">
        <f>IFERROR(INDEX(Cadastro!$D$5:$D$167,$AB970),"")</f>
        <v>B</v>
      </c>
      <c r="E970" s="17" t="str">
        <f>IFERROR(INDEX(Cadastro!$G$5:$G$167,$AB970),"")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$167,$AB970),"")="",IF($L970&gt;0,1,0),IF(IFERROR(INDEX(Cadastro!$F$5:$F$167,$AB970),"")&lt;=IFERROR(INDEX(Parâmetros!$B$39:$B$48,MATCH($E970,Parâmetros!$A$39:$A$48,0)),99),IFERROR(INDEX(Cadastro!$F$5:$F$167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$167,$AB970),"")="",0,IF(IFERROR(INDEX(Cadastro!$F$5:$F$167,$AB970),"")&gt;IFERROR(INDEX(Parâmetros!$B$39:$B$48,MATCH($E970,Parâmetros!$A$39:$A$48,0)),99),IFERROR(INDEX(Cadastro!$F$5:$F$167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registro"),IF(AND($AB970&lt;&gt;$AB969,IFERROR(INDEX(Cadastro!$F$5:$F$167,$AB970),"")=""),"Indeterminado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IFERROR(MATCH($A970&amp;"|"&amp;TEXT(_xlfn.MAXIFS(Cadastro!$E$5:$E$167,Cadastro!$A$5:$A$167,$A970,Cadastro!$E$5:$E$167,"&lt;="&amp;$F970),"yyyymmdd"),Cadastro!$I$5:$I$167,0),"")</f>
        <v>82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IFERROR(INDEX(Cadastro!$C$5:$C$167,$AB971),"NÃO INFORMADO")</f>
        <v>INS</v>
      </c>
      <c r="D971" s="17" t="str">
        <f>IFERROR(INDEX(Cadastro!$D$5:$D$167,$AB971),"")</f>
        <v>B</v>
      </c>
      <c r="E971" s="17" t="str">
        <f>IFERROR(INDEX(Cadastro!$G$5:$G$167,$AB971),"")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$167,$AB971),"")="",IF($L971&gt;0,1,0),IF(IFERROR(INDEX(Cadastro!$F$5:$F$167,$AB971),"")&lt;=IFERROR(INDEX(Parâmetros!$B$39:$B$48,MATCH($E971,Parâmetros!$A$39:$A$48,0)),99),IFERROR(INDEX(Cadastro!$F$5:$F$167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$167,$AB971),"")="",0,IF(IFERROR(INDEX(Cadastro!$F$5:$F$167,$AB971),"")&gt;IFERROR(INDEX(Parâmetros!$B$39:$B$48,MATCH($E971,Parâmetros!$A$39:$A$48,0)),99),IFERROR(INDEX(Cadastro!$F$5:$F$167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registro"),IF(AND($AB971&lt;&gt;$AB970,IFERROR(INDEX(Cadastro!$F$5:$F$167,$AB971),"")=""),"Indeterminado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IFERROR(MATCH($A971&amp;"|"&amp;TEXT(_xlfn.MAXIFS(Cadastro!$E$5:$E$167,Cadastro!$A$5:$A$167,$A971,Cadastro!$E$5:$E$167,"&lt;="&amp;$F971),"yyyymmdd"),Cadastro!$I$5:$I$167,0),"")</f>
        <v>82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IFERROR(INDEX(Cadastro!$C$5:$C$167,$AB972),"NÃO INFORMADO")</f>
        <v>INS</v>
      </c>
      <c r="D972" s="17" t="str">
        <f>IFERROR(INDEX(Cadastro!$D$5:$D$167,$AB972),"")</f>
        <v>B</v>
      </c>
      <c r="E972" s="17" t="str">
        <f>IFERROR(INDEX(Cadastro!$G$5:$G$167,$AB972),"")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$167,$AB972),"")="",IF($L972&gt;0,1,0),IF(IFERROR(INDEX(Cadastro!$F$5:$F$167,$AB972),"")&lt;=IFERROR(INDEX(Parâmetros!$B$39:$B$48,MATCH($E972,Parâmetros!$A$39:$A$48,0)),99),IFERROR(INDEX(Cadastro!$F$5:$F$167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$167,$AB972),"")="",0,IF(IFERROR(INDEX(Cadastro!$F$5:$F$167,$AB972),"")&gt;IFERROR(INDEX(Parâmetros!$B$39:$B$48,MATCH($E972,Parâmetros!$A$39:$A$48,0)),99),IFERROR(INDEX(Cadastro!$F$5:$F$167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registro"),IF(AND($AB972&lt;&gt;$AB971,IFERROR(INDEX(Cadastro!$F$5:$F$167,$AB972),"")=""),"Indeterminado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IFERROR(MATCH($A972&amp;"|"&amp;TEXT(_xlfn.MAXIFS(Cadastro!$E$5:$E$167,Cadastro!$A$5:$A$167,$A972,Cadastro!$E$5:$E$167,"&lt;="&amp;$F972),"yyyymmdd"),Cadastro!$I$5:$I$167,0),"")</f>
        <v>82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IFERROR(INDEX(Cadastro!$C$5:$C$167,$AB973),"NÃO INFORMADO")</f>
        <v>INS</v>
      </c>
      <c r="D973" s="17" t="str">
        <f>IFERROR(INDEX(Cadastro!$D$5:$D$167,$AB973),"")</f>
        <v>B</v>
      </c>
      <c r="E973" s="17" t="str">
        <f>IFERROR(INDEX(Cadastro!$G$5:$G$167,$AB973),"")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$167,$AB973),"")="",IF($L973&gt;0,1,0),IF(IFERROR(INDEX(Cadastro!$F$5:$F$167,$AB973),"")&lt;=IFERROR(INDEX(Parâmetros!$B$39:$B$48,MATCH($E973,Parâmetros!$A$39:$A$48,0)),99),IFERROR(INDEX(Cadastro!$F$5:$F$167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$167,$AB973),"")="",0,IF(IFERROR(INDEX(Cadastro!$F$5:$F$167,$AB973),"")&gt;IFERROR(INDEX(Parâmetros!$B$39:$B$48,MATCH($E973,Parâmetros!$A$39:$A$48,0)),99),IFERROR(INDEX(Cadastro!$F$5:$F$167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registro"),IF(AND($AB973&lt;&gt;$AB972,IFERROR(INDEX(Cadastro!$F$5:$F$167,$AB973),"")=""),"Indeterminado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IFERROR(MATCH($A973&amp;"|"&amp;TEXT(_xlfn.MAXIFS(Cadastro!$E$5:$E$167,Cadastro!$A$5:$A$167,$A973,Cadastro!$E$5:$E$167,"&lt;="&amp;$F973),"yyyymmdd"),Cadastro!$I$5:$I$167,0),"")</f>
        <v>82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IFERROR(INDEX(Cadastro!$C$5:$C$167,$AB974),"NÃO INFORMADO")</f>
        <v>INS</v>
      </c>
      <c r="D974" s="17" t="str">
        <f>IFERROR(INDEX(Cadastro!$D$5:$D$167,$AB974),"")</f>
        <v>B</v>
      </c>
      <c r="E974" s="17" t="str">
        <f>IFERROR(INDEX(Cadastro!$G$5:$G$167,$AB974),"")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$167,$AB974),"")="",IF($L974&gt;0,1,0),IF(IFERROR(INDEX(Cadastro!$F$5:$F$167,$AB974),"")&lt;=IFERROR(INDEX(Parâmetros!$B$39:$B$48,MATCH($E974,Parâmetros!$A$39:$A$48,0)),99),IFERROR(INDEX(Cadastro!$F$5:$F$167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$167,$AB974),"")="",0,IF(IFERROR(INDEX(Cadastro!$F$5:$F$167,$AB974),"")&gt;IFERROR(INDEX(Parâmetros!$B$39:$B$48,MATCH($E974,Parâmetros!$A$39:$A$48,0)),99),IFERROR(INDEX(Cadastro!$F$5:$F$167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registro"),IF(AND($AB974&lt;&gt;$AB973,IFERROR(INDEX(Cadastro!$F$5:$F$167,$AB974),"")=""),"Indeterminado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IFERROR(MATCH($A974&amp;"|"&amp;TEXT(_xlfn.MAXIFS(Cadastro!$E$5:$E$167,Cadastro!$A$5:$A$167,$A974,Cadastro!$E$5:$E$167,"&lt;="&amp;$F974),"yyyymmdd"),Cadastro!$I$5:$I$167,0),"")</f>
        <v>82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IFERROR(INDEX(Cadastro!$C$5:$C$167,$AB975),"NÃO INFORMADO")</f>
        <v>INS</v>
      </c>
      <c r="D975" s="17" t="str">
        <f>IFERROR(INDEX(Cadastro!$D$5:$D$167,$AB975),"")</f>
        <v>B</v>
      </c>
      <c r="E975" s="17" t="str">
        <f>IFERROR(INDEX(Cadastro!$G$5:$G$167,$AB975),"")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$167,$AB975),"")="",IF($L975&gt;0,1,0),IF(IFERROR(INDEX(Cadastro!$F$5:$F$167,$AB975),"")&lt;=IFERROR(INDEX(Parâmetros!$B$39:$B$48,MATCH($E975,Parâmetros!$A$39:$A$48,0)),99),IFERROR(INDEX(Cadastro!$F$5:$F$167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$167,$AB975),"")="",0,IF(IFERROR(INDEX(Cadastro!$F$5:$F$167,$AB975),"")&gt;IFERROR(INDEX(Parâmetros!$B$39:$B$48,MATCH($E975,Parâmetros!$A$39:$A$48,0)),99),IFERROR(INDEX(Cadastro!$F$5:$F$167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registro"),IF(AND($AB975&lt;&gt;$AB974,IFERROR(INDEX(Cadastro!$F$5:$F$167,$AB975),"")=""),"Indeterminado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IFERROR(MATCH($A975&amp;"|"&amp;TEXT(_xlfn.MAXIFS(Cadastro!$E$5:$E$167,Cadastro!$A$5:$A$167,$A975,Cadastro!$E$5:$E$167,"&lt;="&amp;$F975),"yyyymmdd"),Cadastro!$I$5:$I$167,0),"")</f>
        <v>82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IFERROR(INDEX(Cadastro!$C$5:$C$167,$AB976),"NÃO INFORMADO")</f>
        <v>INS</v>
      </c>
      <c r="D976" s="17" t="str">
        <f>IFERROR(INDEX(Cadastro!$D$5:$D$167,$AB976),"")</f>
        <v>B</v>
      </c>
      <c r="E976" s="17" t="str">
        <f>IFERROR(INDEX(Cadastro!$G$5:$G$167,$AB976),"")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$167,$AB976),"")="",IF($L976&gt;0,1,0),IF(IFERROR(INDEX(Cadastro!$F$5:$F$167,$AB976),"")&lt;=IFERROR(INDEX(Parâmetros!$B$39:$B$48,MATCH($E976,Parâmetros!$A$39:$A$48,0)),99),IFERROR(INDEX(Cadastro!$F$5:$F$167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$167,$AB976),"")="",0,IF(IFERROR(INDEX(Cadastro!$F$5:$F$167,$AB976),"")&gt;IFERROR(INDEX(Parâmetros!$B$39:$B$48,MATCH($E976,Parâmetros!$A$39:$A$48,0)),99),IFERROR(INDEX(Cadastro!$F$5:$F$167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registro"),IF(AND($AB976&lt;&gt;$AB975,IFERROR(INDEX(Cadastro!$F$5:$F$167,$AB976),"")=""),"Indeterminado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IFERROR(MATCH($A976&amp;"|"&amp;TEXT(_xlfn.MAXIFS(Cadastro!$E$5:$E$167,Cadastro!$A$5:$A$167,$A976,Cadastro!$E$5:$E$167,"&lt;="&amp;$F976),"yyyymmdd"),Cadastro!$I$5:$I$167,0),"")</f>
        <v>82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IFERROR(INDEX(Cadastro!$C$5:$C$167,$AB977),"NÃO INFORMADO")</f>
        <v>INS</v>
      </c>
      <c r="D977" s="17" t="str">
        <f>IFERROR(INDEX(Cadastro!$D$5:$D$167,$AB977),"")</f>
        <v>B</v>
      </c>
      <c r="E977" s="17" t="str">
        <f>IFERROR(INDEX(Cadastro!$G$5:$G$167,$AB977),"")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$167,$AB977),"")="",IF($L977&gt;0,1,0),IF(IFERROR(INDEX(Cadastro!$F$5:$F$167,$AB977),"")&lt;=IFERROR(INDEX(Parâmetros!$B$39:$B$48,MATCH($E977,Parâmetros!$A$39:$A$48,0)),99),IFERROR(INDEX(Cadastro!$F$5:$F$167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$167,$AB977),"")="",0,IF(IFERROR(INDEX(Cadastro!$F$5:$F$167,$AB977),"")&gt;IFERROR(INDEX(Parâmetros!$B$39:$B$48,MATCH($E977,Parâmetros!$A$39:$A$48,0)),99),IFERROR(INDEX(Cadastro!$F$5:$F$167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registro"),IF(AND($AB977&lt;&gt;$AB976,IFERROR(INDEX(Cadastro!$F$5:$F$167,$AB977),"")=""),"Indeterminado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IFERROR(MATCH($A977&amp;"|"&amp;TEXT(_xlfn.MAXIFS(Cadastro!$E$5:$E$167,Cadastro!$A$5:$A$167,$A977,Cadastro!$E$5:$E$167,"&lt;="&amp;$F977),"yyyymmdd"),Cadastro!$I$5:$I$167,0),"")</f>
        <v>82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IFERROR(INDEX(Cadastro!$C$5:$C$167,$AB978),"NÃO INFORMADO")</f>
        <v>INS</v>
      </c>
      <c r="D978" s="17" t="str">
        <f>IFERROR(INDEX(Cadastro!$D$5:$D$167,$AB978),"")</f>
        <v>B</v>
      </c>
      <c r="E978" s="17" t="str">
        <f>IFERROR(INDEX(Cadastro!$G$5:$G$167,$AB978),"")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$167,$AB978),"")="",IF($L978&gt;0,1,0),IF(IFERROR(INDEX(Cadastro!$F$5:$F$167,$AB978),"")&lt;=IFERROR(INDEX(Parâmetros!$B$39:$B$48,MATCH($E978,Parâmetros!$A$39:$A$48,0)),99),IFERROR(INDEX(Cadastro!$F$5:$F$167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$167,$AB978),"")="",0,IF(IFERROR(INDEX(Cadastro!$F$5:$F$167,$AB978),"")&gt;IFERROR(INDEX(Parâmetros!$B$39:$B$48,MATCH($E978,Parâmetros!$A$39:$A$48,0)),99),IFERROR(INDEX(Cadastro!$F$5:$F$167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registro"),IF(AND($AB978&lt;&gt;$AB977,IFERROR(INDEX(Cadastro!$F$5:$F$167,$AB978),"")=""),"Indeterminado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IFERROR(MATCH($A978&amp;"|"&amp;TEXT(_xlfn.MAXIFS(Cadastro!$E$5:$E$167,Cadastro!$A$5:$A$167,$A978,Cadastro!$E$5:$E$167,"&lt;="&amp;$F978),"yyyymmdd"),Cadastro!$I$5:$I$167,0),"")</f>
        <v>82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IFERROR(INDEX(Cadastro!$C$5:$C$167,$AB979),"NÃO INFORMADO")</f>
        <v>INS</v>
      </c>
      <c r="D979" s="17" t="str">
        <f>IFERROR(INDEX(Cadastro!$D$5:$D$167,$AB979),"")</f>
        <v>B</v>
      </c>
      <c r="E979" s="17" t="str">
        <f>IFERROR(INDEX(Cadastro!$G$5:$G$167,$AB979),"")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$167,$AB979),"")="",IF($L979&gt;0,1,0),IF(IFERROR(INDEX(Cadastro!$F$5:$F$167,$AB979),"")&lt;=IFERROR(INDEX(Parâmetros!$B$39:$B$48,MATCH($E979,Parâmetros!$A$39:$A$48,0)),99),IFERROR(INDEX(Cadastro!$F$5:$F$167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$167,$AB979),"")="",0,IF(IFERROR(INDEX(Cadastro!$F$5:$F$167,$AB979),"")&gt;IFERROR(INDEX(Parâmetros!$B$39:$B$48,MATCH($E979,Parâmetros!$A$39:$A$48,0)),99),IFERROR(INDEX(Cadastro!$F$5:$F$167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registro"),IF(AND($AB979&lt;&gt;$AB978,IFERROR(INDEX(Cadastro!$F$5:$F$167,$AB979),"")=""),"Indeterminado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IFERROR(MATCH($A979&amp;"|"&amp;TEXT(_xlfn.MAXIFS(Cadastro!$E$5:$E$167,Cadastro!$A$5:$A$167,$A979,Cadastro!$E$5:$E$167,"&lt;="&amp;$F979),"yyyymmdd"),Cadastro!$I$5:$I$167,0),"")</f>
        <v>82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IFERROR(INDEX(Cadastro!$C$5:$C$167,$AB980),"NÃO INFORMADO")</f>
        <v>INS</v>
      </c>
      <c r="D980" s="17" t="str">
        <f>IFERROR(INDEX(Cadastro!$D$5:$D$167,$AB980),"")</f>
        <v>B</v>
      </c>
      <c r="E980" s="17" t="str">
        <f>IFERROR(INDEX(Cadastro!$G$5:$G$167,$AB980),"")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$167,$AB980),"")="",IF($L980&gt;0,1,0),IF(IFERROR(INDEX(Cadastro!$F$5:$F$167,$AB980),"")&lt;=IFERROR(INDEX(Parâmetros!$B$39:$B$48,MATCH($E980,Parâmetros!$A$39:$A$48,0)),99),IFERROR(INDEX(Cadastro!$F$5:$F$167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$167,$AB980),"")="",0,IF(IFERROR(INDEX(Cadastro!$F$5:$F$167,$AB980),"")&gt;IFERROR(INDEX(Parâmetros!$B$39:$B$48,MATCH($E980,Parâmetros!$A$39:$A$48,0)),99),IFERROR(INDEX(Cadastro!$F$5:$F$167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registro"),IF(AND($AB980&lt;&gt;$AB979,IFERROR(INDEX(Cadastro!$F$5:$F$167,$AB980),"")=""),"Indeterminado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IFERROR(MATCH($A980&amp;"|"&amp;TEXT(_xlfn.MAXIFS(Cadastro!$E$5:$E$167,Cadastro!$A$5:$A$167,$A980,Cadastro!$E$5:$E$167,"&lt;="&amp;$F980),"yyyymmdd"),Cadastro!$I$5:$I$167,0),"")</f>
        <v>82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IFERROR(INDEX(Cadastro!$C$5:$C$167,$AB981),"NÃO INFORMADO")</f>
        <v>INS</v>
      </c>
      <c r="D981" s="17" t="str">
        <f>IFERROR(INDEX(Cadastro!$D$5:$D$167,$AB981),"")</f>
        <v>B</v>
      </c>
      <c r="E981" s="17" t="str">
        <f>IFERROR(INDEX(Cadastro!$G$5:$G$167,$AB981),"")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$167,$AB981),"")="",IF($L981&gt;0,1,0),IF(IFERROR(INDEX(Cadastro!$F$5:$F$167,$AB981),"")&lt;=IFERROR(INDEX(Parâmetros!$B$39:$B$48,MATCH($E981,Parâmetros!$A$39:$A$48,0)),99),IFERROR(INDEX(Cadastro!$F$5:$F$167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$167,$AB981),"")="",0,IF(IFERROR(INDEX(Cadastro!$F$5:$F$167,$AB981),"")&gt;IFERROR(INDEX(Parâmetros!$B$39:$B$48,MATCH($E981,Parâmetros!$A$39:$A$48,0)),99),IFERROR(INDEX(Cadastro!$F$5:$F$167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registro"),IF(AND($AB981&lt;&gt;$AB980,IFERROR(INDEX(Cadastro!$F$5:$F$167,$AB981),"")=""),"Indeterminado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IFERROR(MATCH($A981&amp;"|"&amp;TEXT(_xlfn.MAXIFS(Cadastro!$E$5:$E$167,Cadastro!$A$5:$A$167,$A981,Cadastro!$E$5:$E$167,"&lt;="&amp;$F981),"yyyymmdd"),Cadastro!$I$5:$I$167,0),"")</f>
        <v>82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IFERROR(INDEX(Cadastro!$C$5:$C$167,$AB982),"NÃO INFORMADO")</f>
        <v>NÃO INFORMADO</v>
      </c>
      <c r="D982" s="17" t="str">
        <f>IFERROR(INDEX(Cadastro!$D$5:$D$167,$AB982),"")</f>
        <v>Férias</v>
      </c>
      <c r="E982" s="17" t="str">
        <f>IFERROR(INDEX(Cadastro!$G$5:$G$167,$AB982),"")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$167,$AB982),"")="",IF($L982&gt;0,1,0),IF(IFERROR(INDEX(Cadastro!$F$5:$F$167,$AB982),"")&lt;=IFERROR(INDEX(Parâmetros!$B$39:$B$48,MATCH($E982,Parâmetros!$A$39:$A$48,0)),99),IFERROR(INDEX(Cadastro!$F$5:$F$167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$167,$AB982),"")="",0,IF(IFERROR(INDEX(Cadastro!$F$5:$F$167,$AB982),"")&gt;IFERROR(INDEX(Parâmetros!$B$39:$B$48,MATCH($E982,Parâmetros!$A$39:$A$48,0)),99),IFERROR(INDEX(Cadastro!$F$5:$F$167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registro"),IF(AND($AB982&lt;&gt;$AB981,IFERROR(INDEX(Cadastro!$F$5:$F$167,$AB982),"")=""),"Indeterminado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8</v>
      </c>
      <c r="AB982" s="31">
        <f>IFERROR(MATCH($A982&amp;"|"&amp;TEXT(_xlfn.MAXIFS(Cadastro!$E$5:$E$167,Cadastro!$A$5:$A$167,$A982,Cadastro!$E$5:$E$167,"&lt;="&amp;$F982),"yyyymmdd"),Cadastro!$I$5:$I$167,0),"")</f>
        <v>133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IFERROR(INDEX(Cadastro!$C$5:$C$167,$AB983),"NÃO INFORMADO")</f>
        <v>NÃO INFORMADO</v>
      </c>
      <c r="D983" s="17" t="str">
        <f>IFERROR(INDEX(Cadastro!$D$5:$D$167,$AB983),"")</f>
        <v>Férias</v>
      </c>
      <c r="E983" s="17" t="str">
        <f>IFERROR(INDEX(Cadastro!$G$5:$G$167,$AB983),"")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$167,$AB983),"")="",IF($L983&gt;0,1,0),IF(IFERROR(INDEX(Cadastro!$F$5:$F$167,$AB983),"")&lt;=IFERROR(INDEX(Parâmetros!$B$39:$B$48,MATCH($E983,Parâmetros!$A$39:$A$48,0)),99),IFERROR(INDEX(Cadastro!$F$5:$F$167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$167,$AB983),"")="",0,IF(IFERROR(INDEX(Cadastro!$F$5:$F$167,$AB983),"")&gt;IFERROR(INDEX(Parâmetros!$B$39:$B$48,MATCH($E983,Parâmetros!$A$39:$A$48,0)),99),IFERROR(INDEX(Cadastro!$F$5:$F$167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registro"),IF(AND($AB983&lt;&gt;$AB982,IFERROR(INDEX(Cadastro!$F$5:$F$167,$AB983),"")=""),"Indeterminado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7</v>
      </c>
      <c r="AB983" s="31">
        <f>IFERROR(MATCH($A983&amp;"|"&amp;TEXT(_xlfn.MAXIFS(Cadastro!$E$5:$E$167,Cadastro!$A$5:$A$167,$A983,Cadastro!$E$5:$E$167,"&lt;="&amp;$F983),"yyyymmdd"),Cadastro!$I$5:$I$167,0),"")</f>
        <v>133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IFERROR(INDEX(Cadastro!$C$5:$C$167,$AB984),"NÃO INFORMADO")</f>
        <v>NÃO INFORMADO</v>
      </c>
      <c r="D984" s="17" t="str">
        <f>IFERROR(INDEX(Cadastro!$D$5:$D$167,$AB984),"")</f>
        <v>Férias</v>
      </c>
      <c r="E984" s="17" t="str">
        <f>IFERROR(INDEX(Cadastro!$G$5:$G$167,$AB984),"")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$167,$AB984),"")="",IF($L984&gt;0,1,0),IF(IFERROR(INDEX(Cadastro!$F$5:$F$167,$AB984),"")&lt;=IFERROR(INDEX(Parâmetros!$B$39:$B$48,MATCH($E984,Parâmetros!$A$39:$A$48,0)),99),IFERROR(INDEX(Cadastro!$F$5:$F$167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$167,$AB984),"")="",0,IF(IFERROR(INDEX(Cadastro!$F$5:$F$167,$AB984),"")&gt;IFERROR(INDEX(Parâmetros!$B$39:$B$48,MATCH($E984,Parâmetros!$A$39:$A$48,0)),99),IFERROR(INDEX(Cadastro!$F$5:$F$167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registro"),IF(AND($AB984&lt;&gt;$AB983,IFERROR(INDEX(Cadastro!$F$5:$F$167,$AB984),"")=""),"Indeterminado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6</v>
      </c>
      <c r="AB984" s="31">
        <f>IFERROR(MATCH($A984&amp;"|"&amp;TEXT(_xlfn.MAXIFS(Cadastro!$E$5:$E$167,Cadastro!$A$5:$A$167,$A984,Cadastro!$E$5:$E$167,"&lt;="&amp;$F984),"yyyymmdd"),Cadastro!$I$5:$I$167,0),"")</f>
        <v>133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IFERROR(INDEX(Cadastro!$C$5:$C$167,$AB985),"NÃO INFORMADO")</f>
        <v>NÃO INFORMADO</v>
      </c>
      <c r="D985" s="17" t="str">
        <f>IFERROR(INDEX(Cadastro!$D$5:$D$167,$AB985),"")</f>
        <v>Férias</v>
      </c>
      <c r="E985" s="17" t="str">
        <f>IFERROR(INDEX(Cadastro!$G$5:$G$167,$AB985),"")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$167,$AB985),"")="",IF($L985&gt;0,1,0),IF(IFERROR(INDEX(Cadastro!$F$5:$F$167,$AB985),"")&lt;=IFERROR(INDEX(Parâmetros!$B$39:$B$48,MATCH($E985,Parâmetros!$A$39:$A$48,0)),99),IFERROR(INDEX(Cadastro!$F$5:$F$167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$167,$AB985),"")="",0,IF(IFERROR(INDEX(Cadastro!$F$5:$F$167,$AB985),"")&gt;IFERROR(INDEX(Parâmetros!$B$39:$B$48,MATCH($E985,Parâmetros!$A$39:$A$48,0)),99),IFERROR(INDEX(Cadastro!$F$5:$F$167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registro"),IF(AND($AB985&lt;&gt;$AB984,IFERROR(INDEX(Cadastro!$F$5:$F$167,$AB985),"")=""),"Indeterminado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5</v>
      </c>
      <c r="AB985" s="31">
        <f>IFERROR(MATCH($A985&amp;"|"&amp;TEXT(_xlfn.MAXIFS(Cadastro!$E$5:$E$167,Cadastro!$A$5:$A$167,$A985,Cadastro!$E$5:$E$167,"&lt;="&amp;$F985),"yyyymmdd"),Cadastro!$I$5:$I$167,0),"")</f>
        <v>133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IFERROR(INDEX(Cadastro!$C$5:$C$167,$AB986),"NÃO INFORMADO")</f>
        <v>NÃO INFORMADO</v>
      </c>
      <c r="D986" s="17" t="str">
        <f>IFERROR(INDEX(Cadastro!$D$5:$D$167,$AB986),"")</f>
        <v>Férias</v>
      </c>
      <c r="E986" s="17" t="str">
        <f>IFERROR(INDEX(Cadastro!$G$5:$G$167,$AB986),"")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$167,$AB986),"")="",IF($L986&gt;0,1,0),IF(IFERROR(INDEX(Cadastro!$F$5:$F$167,$AB986),"")&lt;=IFERROR(INDEX(Parâmetros!$B$39:$B$48,MATCH($E986,Parâmetros!$A$39:$A$48,0)),99),IFERROR(INDEX(Cadastro!$F$5:$F$167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$167,$AB986),"")="",0,IF(IFERROR(INDEX(Cadastro!$F$5:$F$167,$AB986),"")&gt;IFERROR(INDEX(Parâmetros!$B$39:$B$48,MATCH($E986,Parâmetros!$A$39:$A$48,0)),99),IFERROR(INDEX(Cadastro!$F$5:$F$167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registro"),IF(AND($AB986&lt;&gt;$AB985,IFERROR(INDEX(Cadastro!$F$5:$F$167,$AB986),"")=""),"Indeterminado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4</v>
      </c>
      <c r="AB986" s="31">
        <f>IFERROR(MATCH($A986&amp;"|"&amp;TEXT(_xlfn.MAXIFS(Cadastro!$E$5:$E$167,Cadastro!$A$5:$A$167,$A986,Cadastro!$E$5:$E$167,"&lt;="&amp;$F986),"yyyymmdd"),Cadastro!$I$5:$I$167,0),"")</f>
        <v>133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IFERROR(INDEX(Cadastro!$C$5:$C$167,$AB987),"NÃO INFORMADO")</f>
        <v>NÃO INFORMADO</v>
      </c>
      <c r="D987" s="17" t="str">
        <f>IFERROR(INDEX(Cadastro!$D$5:$D$167,$AB987),"")</f>
        <v>Férias</v>
      </c>
      <c r="E987" s="17" t="str">
        <f>IFERROR(INDEX(Cadastro!$G$5:$G$167,$AB987),"")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$167,$AB987),"")="",IF($L987&gt;0,1,0),IF(IFERROR(INDEX(Cadastro!$F$5:$F$167,$AB987),"")&lt;=IFERROR(INDEX(Parâmetros!$B$39:$B$48,MATCH($E987,Parâmetros!$A$39:$A$48,0)),99),IFERROR(INDEX(Cadastro!$F$5:$F$167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$167,$AB987),"")="",0,IF(IFERROR(INDEX(Cadastro!$F$5:$F$167,$AB987),"")&gt;IFERROR(INDEX(Parâmetros!$B$39:$B$48,MATCH($E987,Parâmetros!$A$39:$A$48,0)),99),IFERROR(INDEX(Cadastro!$F$5:$F$167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registro"),IF(AND($AB987&lt;&gt;$AB986,IFERROR(INDEX(Cadastro!$F$5:$F$167,$AB987),"")=""),"Indeterminado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3</v>
      </c>
      <c r="AB987" s="31">
        <f>IFERROR(MATCH($A987&amp;"|"&amp;TEXT(_xlfn.MAXIFS(Cadastro!$E$5:$E$167,Cadastro!$A$5:$A$167,$A987,Cadastro!$E$5:$E$167,"&lt;="&amp;$F987),"yyyymmdd"),Cadastro!$I$5:$I$167,0),"")</f>
        <v>133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IFERROR(INDEX(Cadastro!$C$5:$C$167,$AB988),"NÃO INFORMADO")</f>
        <v>NÃO INFORMADO</v>
      </c>
      <c r="D988" s="17" t="str">
        <f>IFERROR(INDEX(Cadastro!$D$5:$D$167,$AB988),"")</f>
        <v>Férias</v>
      </c>
      <c r="E988" s="17" t="str">
        <f>IFERROR(INDEX(Cadastro!$G$5:$G$167,$AB988),"")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$167,$AB988),"")="",IF($L988&gt;0,1,0),IF(IFERROR(INDEX(Cadastro!$F$5:$F$167,$AB988),"")&lt;=IFERROR(INDEX(Parâmetros!$B$39:$B$48,MATCH($E988,Parâmetros!$A$39:$A$48,0)),99),IFERROR(INDEX(Cadastro!$F$5:$F$167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$167,$AB988),"")="",0,IF(IFERROR(INDEX(Cadastro!$F$5:$F$167,$AB988),"")&gt;IFERROR(INDEX(Parâmetros!$B$39:$B$48,MATCH($E988,Parâmetros!$A$39:$A$48,0)),99),IFERROR(INDEX(Cadastro!$F$5:$F$167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registro"),IF(AND($AB988&lt;&gt;$AB987,IFERROR(INDEX(Cadastro!$F$5:$F$167,$AB988),"")=""),"Indeterminado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2</v>
      </c>
      <c r="AB988" s="31">
        <f>IFERROR(MATCH($A988&amp;"|"&amp;TEXT(_xlfn.MAXIFS(Cadastro!$E$5:$E$167,Cadastro!$A$5:$A$167,$A988,Cadastro!$E$5:$E$167,"&lt;="&amp;$F988),"yyyymmdd"),Cadastro!$I$5:$I$167,0),"")</f>
        <v>133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IFERROR(INDEX(Cadastro!$C$5:$C$167,$AB989),"NÃO INFORMADO")</f>
        <v>NÃO INFORMADO</v>
      </c>
      <c r="D989" s="17" t="str">
        <f>IFERROR(INDEX(Cadastro!$D$5:$D$167,$AB989),"")</f>
        <v>Férias</v>
      </c>
      <c r="E989" s="17" t="str">
        <f>IFERROR(INDEX(Cadastro!$G$5:$G$167,$AB989),"")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$167,$AB989),"")="",IF($L989&gt;0,1,0),IF(IFERROR(INDEX(Cadastro!$F$5:$F$167,$AB989),"")&lt;=IFERROR(INDEX(Parâmetros!$B$39:$B$48,MATCH($E989,Parâmetros!$A$39:$A$48,0)),99),IFERROR(INDEX(Cadastro!$F$5:$F$167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$167,$AB989),"")="",0,IF(IFERROR(INDEX(Cadastro!$F$5:$F$167,$AB989),"")&gt;IFERROR(INDEX(Parâmetros!$B$39:$B$48,MATCH($E989,Parâmetros!$A$39:$A$48,0)),99),IFERROR(INDEX(Cadastro!$F$5:$F$167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registro"),IF(AND($AB989&lt;&gt;$AB988,IFERROR(INDEX(Cadastro!$F$5:$F$167,$AB989),"")=""),"Indeterminado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1</v>
      </c>
      <c r="AB989" s="31">
        <f>IFERROR(MATCH($A989&amp;"|"&amp;TEXT(_xlfn.MAXIFS(Cadastro!$E$5:$E$167,Cadastro!$A$5:$A$167,$A989,Cadastro!$E$5:$E$167,"&lt;="&amp;$F989),"yyyymmdd"),Cadastro!$I$5:$I$167,0),"")</f>
        <v>133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IFERROR(INDEX(Cadastro!$C$5:$C$167,$AB990),"NÃO INFORMADO")</f>
        <v>NÃO INFORMADO</v>
      </c>
      <c r="D990" s="17" t="str">
        <f>IFERROR(INDEX(Cadastro!$D$5:$D$167,$AB990),"")</f>
        <v>Férias</v>
      </c>
      <c r="E990" s="17" t="str">
        <f>IFERROR(INDEX(Cadastro!$G$5:$G$167,$AB990),"")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$167,$AB990),"")="",IF($L990&gt;0,1,0),IF(IFERROR(INDEX(Cadastro!$F$5:$F$167,$AB990),"")&lt;=IFERROR(INDEX(Parâmetros!$B$39:$B$48,MATCH($E990,Parâmetros!$A$39:$A$48,0)),99),IFERROR(INDEX(Cadastro!$F$5:$F$167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$167,$AB990),"")="",0,IF(IFERROR(INDEX(Cadastro!$F$5:$F$167,$AB990),"")&gt;IFERROR(INDEX(Parâmetros!$B$39:$B$48,MATCH($E990,Parâmetros!$A$39:$A$48,0)),99),IFERROR(INDEX(Cadastro!$F$5:$F$167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registro"),IF(AND($AB990&lt;&gt;$AB989,IFERROR(INDEX(Cadastro!$F$5:$F$167,$AB990),"")=""),"Indeterminado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IFERROR(MATCH($A990&amp;"|"&amp;TEXT(_xlfn.MAXIFS(Cadastro!$E$5:$E$167,Cadastro!$A$5:$A$167,$A990,Cadastro!$E$5:$E$167,"&lt;="&amp;$F990),"yyyymmdd"),Cadastro!$I$5:$I$167,0),"")</f>
        <v>133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IFERROR(INDEX(Cadastro!$C$5:$C$167,$AB991),"NÃO INFORMADO")</f>
        <v>NÃO INFORMADO</v>
      </c>
      <c r="D991" s="17" t="str">
        <f>IFERROR(INDEX(Cadastro!$D$5:$D$167,$AB991),"")</f>
        <v>Férias</v>
      </c>
      <c r="E991" s="17" t="str">
        <f>IFERROR(INDEX(Cadastro!$G$5:$G$167,$AB991),"")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$167,$AB991),"")="",IF($L991&gt;0,1,0),IF(IFERROR(INDEX(Cadastro!$F$5:$F$167,$AB991),"")&lt;=IFERROR(INDEX(Parâmetros!$B$39:$B$48,MATCH($E991,Parâmetros!$A$39:$A$48,0)),99),IFERROR(INDEX(Cadastro!$F$5:$F$167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$167,$AB991),"")="",0,IF(IFERROR(INDEX(Cadastro!$F$5:$F$167,$AB991),"")&gt;IFERROR(INDEX(Parâmetros!$B$39:$B$48,MATCH($E991,Parâmetros!$A$39:$A$48,0)),99),IFERROR(INDEX(Cadastro!$F$5:$F$167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registro"),IF(AND($AB991&lt;&gt;$AB990,IFERROR(INDEX(Cadastro!$F$5:$F$167,$AB991),"")=""),"Indeterminado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IFERROR(MATCH($A991&amp;"|"&amp;TEXT(_xlfn.MAXIFS(Cadastro!$E$5:$E$167,Cadastro!$A$5:$A$167,$A991,Cadastro!$E$5:$E$167,"&lt;="&amp;$F991),"yyyymmdd"),Cadastro!$I$5:$I$167,0),"")</f>
        <v>133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IFERROR(INDEX(Cadastro!$C$5:$C$167,$AB992),"NÃO INFORMADO")</f>
        <v>NÃO INFORMADO</v>
      </c>
      <c r="D992" s="17" t="str">
        <f>IFERROR(INDEX(Cadastro!$D$5:$D$167,$AB992),"")</f>
        <v>Férias</v>
      </c>
      <c r="E992" s="17" t="str">
        <f>IFERROR(INDEX(Cadastro!$G$5:$G$167,$AB992),"")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$167,$AB992),"")="",IF($L992&gt;0,1,0),IF(IFERROR(INDEX(Cadastro!$F$5:$F$167,$AB992),"")&lt;=IFERROR(INDEX(Parâmetros!$B$39:$B$48,MATCH($E992,Parâmetros!$A$39:$A$48,0)),99),IFERROR(INDEX(Cadastro!$F$5:$F$167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$167,$AB992),"")="",0,IF(IFERROR(INDEX(Cadastro!$F$5:$F$167,$AB992),"")&gt;IFERROR(INDEX(Parâmetros!$B$39:$B$48,MATCH($E992,Parâmetros!$A$39:$A$48,0)),99),IFERROR(INDEX(Cadastro!$F$5:$F$167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registro"),IF(AND($AB992&lt;&gt;$AB991,IFERROR(INDEX(Cadastro!$F$5:$F$167,$AB992),"")=""),"Indeterminado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IFERROR(MATCH($A992&amp;"|"&amp;TEXT(_xlfn.MAXIFS(Cadastro!$E$5:$E$167,Cadastro!$A$5:$A$167,$A992,Cadastro!$E$5:$E$167,"&lt;="&amp;$F992),"yyyymmdd"),Cadastro!$I$5:$I$167,0),"")</f>
        <v>133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IFERROR(INDEX(Cadastro!$C$5:$C$167,$AB993),"NÃO INFORMADO")</f>
        <v>NÃO INFORMADO</v>
      </c>
      <c r="D993" s="17" t="str">
        <f>IFERROR(INDEX(Cadastro!$D$5:$D$167,$AB993),"")</f>
        <v>Férias</v>
      </c>
      <c r="E993" s="17" t="str">
        <f>IFERROR(INDEX(Cadastro!$G$5:$G$167,$AB993),"")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$167,$AB993),"")="",IF($L993&gt;0,1,0),IF(IFERROR(INDEX(Cadastro!$F$5:$F$167,$AB993),"")&lt;=IFERROR(INDEX(Parâmetros!$B$39:$B$48,MATCH($E993,Parâmetros!$A$39:$A$48,0)),99),IFERROR(INDEX(Cadastro!$F$5:$F$167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$167,$AB993),"")="",0,IF(IFERROR(INDEX(Cadastro!$F$5:$F$167,$AB993),"")&gt;IFERROR(INDEX(Parâmetros!$B$39:$B$48,MATCH($E993,Parâmetros!$A$39:$A$48,0)),99),IFERROR(INDEX(Cadastro!$F$5:$F$167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registro"),IF(AND($AB993&lt;&gt;$AB992,IFERROR(INDEX(Cadastro!$F$5:$F$167,$AB993),"")=""),"Indeterminado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IFERROR(MATCH($A993&amp;"|"&amp;TEXT(_xlfn.MAXIFS(Cadastro!$E$5:$E$167,Cadastro!$A$5:$A$167,$A993,Cadastro!$E$5:$E$167,"&lt;="&amp;$F993),"yyyymmdd"),Cadastro!$I$5:$I$167,0),"")</f>
        <v>133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IFERROR(INDEX(Cadastro!$C$5:$C$167,$AB994),"NÃO INFORMADO")</f>
        <v>NÃO INFORMADO</v>
      </c>
      <c r="D994" s="17" t="str">
        <f>IFERROR(INDEX(Cadastro!$D$5:$D$167,$AB994),"")</f>
        <v>Férias</v>
      </c>
      <c r="E994" s="17" t="str">
        <f>IFERROR(INDEX(Cadastro!$G$5:$G$167,$AB994),"")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$167,$AB994),"")="",IF($L994&gt;0,1,0),IF(IFERROR(INDEX(Cadastro!$F$5:$F$167,$AB994),"")&lt;=IFERROR(INDEX(Parâmetros!$B$39:$B$48,MATCH($E994,Parâmetros!$A$39:$A$48,0)),99),IFERROR(INDEX(Cadastro!$F$5:$F$167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$167,$AB994),"")="",0,IF(IFERROR(INDEX(Cadastro!$F$5:$F$167,$AB994),"")&gt;IFERROR(INDEX(Parâmetros!$B$39:$B$48,MATCH($E994,Parâmetros!$A$39:$A$48,0)),99),IFERROR(INDEX(Cadastro!$F$5:$F$167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registro"),IF(AND($AB994&lt;&gt;$AB993,IFERROR(INDEX(Cadastro!$F$5:$F$167,$AB994),"")=""),"Indeterminado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IFERROR(MATCH($A994&amp;"|"&amp;TEXT(_xlfn.MAXIFS(Cadastro!$E$5:$E$167,Cadastro!$A$5:$A$167,$A994,Cadastro!$E$5:$E$167,"&lt;="&amp;$F994),"yyyymmdd"),Cadastro!$I$5:$I$167,0),"")</f>
        <v>133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IFERROR(INDEX(Cadastro!$C$5:$C$167,$AB995),"NÃO INFORMADO")</f>
        <v>NÃO INFORMADO</v>
      </c>
      <c r="D995" s="17" t="str">
        <f>IFERROR(INDEX(Cadastro!$D$5:$D$167,$AB995),"")</f>
        <v>Férias</v>
      </c>
      <c r="E995" s="17" t="str">
        <f>IFERROR(INDEX(Cadastro!$G$5:$G$167,$AB995),"")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$167,$AB995),"")="",IF($L995&gt;0,1,0),IF(IFERROR(INDEX(Cadastro!$F$5:$F$167,$AB995),"")&lt;=IFERROR(INDEX(Parâmetros!$B$39:$B$48,MATCH($E995,Parâmetros!$A$39:$A$48,0)),99),IFERROR(INDEX(Cadastro!$F$5:$F$167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$167,$AB995),"")="",0,IF(IFERROR(INDEX(Cadastro!$F$5:$F$167,$AB995),"")&gt;IFERROR(INDEX(Parâmetros!$B$39:$B$48,MATCH($E995,Parâmetros!$A$39:$A$48,0)),99),IFERROR(INDEX(Cadastro!$F$5:$F$167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registro"),IF(AND($AB995&lt;&gt;$AB994,IFERROR(INDEX(Cadastro!$F$5:$F$167,$AB995),"")=""),"Indeterminado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IFERROR(MATCH($A995&amp;"|"&amp;TEXT(_xlfn.MAXIFS(Cadastro!$E$5:$E$167,Cadastro!$A$5:$A$167,$A995,Cadastro!$E$5:$E$167,"&lt;="&amp;$F995),"yyyymmdd"),Cadastro!$I$5:$I$167,0),"")</f>
        <v>133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IFERROR(INDEX(Cadastro!$C$5:$C$167,$AB996),"NÃO INFORMADO")</f>
        <v>NÃO INFORMADO</v>
      </c>
      <c r="D996" s="17" t="str">
        <f>IFERROR(INDEX(Cadastro!$D$5:$D$167,$AB996),"")</f>
        <v>Férias</v>
      </c>
      <c r="E996" s="17" t="str">
        <f>IFERROR(INDEX(Cadastro!$G$5:$G$167,$AB996),"")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$167,$AB996),"")="",IF($L996&gt;0,1,0),IF(IFERROR(INDEX(Cadastro!$F$5:$F$167,$AB996),"")&lt;=IFERROR(INDEX(Parâmetros!$B$39:$B$48,MATCH($E996,Parâmetros!$A$39:$A$48,0)),99),IFERROR(INDEX(Cadastro!$F$5:$F$167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$167,$AB996),"")="",0,IF(IFERROR(INDEX(Cadastro!$F$5:$F$167,$AB996),"")&gt;IFERROR(INDEX(Parâmetros!$B$39:$B$48,MATCH($E996,Parâmetros!$A$39:$A$48,0)),99),IFERROR(INDEX(Cadastro!$F$5:$F$167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registro"),IF(AND($AB996&lt;&gt;$AB995,IFERROR(INDEX(Cadastro!$F$5:$F$167,$AB996),"")=""),"Indeterminado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IFERROR(MATCH($A996&amp;"|"&amp;TEXT(_xlfn.MAXIFS(Cadastro!$E$5:$E$167,Cadastro!$A$5:$A$167,$A996,Cadastro!$E$5:$E$167,"&lt;="&amp;$F996),"yyyymmdd"),Cadastro!$I$5:$I$167,0),"")</f>
        <v>133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IFERROR(INDEX(Cadastro!$C$5:$C$167,$AB997),"NÃO INFORMADO")</f>
        <v>NÃO INFORMADO</v>
      </c>
      <c r="D997" s="17" t="str">
        <f>IFERROR(INDEX(Cadastro!$D$5:$D$167,$AB997),"")</f>
        <v>Férias</v>
      </c>
      <c r="E997" s="17" t="str">
        <f>IFERROR(INDEX(Cadastro!$G$5:$G$167,$AB997),"")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$167,$AB997),"")="",IF($L997&gt;0,1,0),IF(IFERROR(INDEX(Cadastro!$F$5:$F$167,$AB997),"")&lt;=IFERROR(INDEX(Parâmetros!$B$39:$B$48,MATCH($E997,Parâmetros!$A$39:$A$48,0)),99),IFERROR(INDEX(Cadastro!$F$5:$F$167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$167,$AB997),"")="",0,IF(IFERROR(INDEX(Cadastro!$F$5:$F$167,$AB997),"")&gt;IFERROR(INDEX(Parâmetros!$B$39:$B$48,MATCH($E997,Parâmetros!$A$39:$A$48,0)),99),IFERROR(INDEX(Cadastro!$F$5:$F$167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registro"),IF(AND($AB997&lt;&gt;$AB996,IFERROR(INDEX(Cadastro!$F$5:$F$167,$AB997),"")=""),"Indeterminado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IFERROR(MATCH($A997&amp;"|"&amp;TEXT(_xlfn.MAXIFS(Cadastro!$E$5:$E$167,Cadastro!$A$5:$A$167,$A997,Cadastro!$E$5:$E$167,"&lt;="&amp;$F997),"yyyymmdd"),Cadastro!$I$5:$I$167,0),"")</f>
        <v>133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IFERROR(INDEX(Cadastro!$C$5:$C$167,$AB998),"NÃO INFORMADO")</f>
        <v>NÃO INFORMADO</v>
      </c>
      <c r="D998" s="17" t="str">
        <f>IFERROR(INDEX(Cadastro!$D$5:$D$167,$AB998),"")</f>
        <v>Férias</v>
      </c>
      <c r="E998" s="17" t="str">
        <f>IFERROR(INDEX(Cadastro!$G$5:$G$167,$AB998),"")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$167,$AB998),"")="",IF($L998&gt;0,1,0),IF(IFERROR(INDEX(Cadastro!$F$5:$F$167,$AB998),"")&lt;=IFERROR(INDEX(Parâmetros!$B$39:$B$48,MATCH($E998,Parâmetros!$A$39:$A$48,0)),99),IFERROR(INDEX(Cadastro!$F$5:$F$167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$167,$AB998),"")="",0,IF(IFERROR(INDEX(Cadastro!$F$5:$F$167,$AB998),"")&gt;IFERROR(INDEX(Parâmetros!$B$39:$B$48,MATCH($E998,Parâmetros!$A$39:$A$48,0)),99),IFERROR(INDEX(Cadastro!$F$5:$F$167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registro"),IF(AND($AB998&lt;&gt;$AB997,IFERROR(INDEX(Cadastro!$F$5:$F$167,$AB998),"")=""),"Indeterminado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IFERROR(MATCH($A998&amp;"|"&amp;TEXT(_xlfn.MAXIFS(Cadastro!$E$5:$E$167,Cadastro!$A$5:$A$167,$A998,Cadastro!$E$5:$E$167,"&lt;="&amp;$F998),"yyyymmdd"),Cadastro!$I$5:$I$167,0),"")</f>
        <v>133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IFERROR(INDEX(Cadastro!$C$5:$C$167,$AB999),"NÃO INFORMADO")</f>
        <v>NÃO INFORMADO</v>
      </c>
      <c r="D999" s="17" t="str">
        <f>IFERROR(INDEX(Cadastro!$D$5:$D$167,$AB999),"")</f>
        <v>Férias</v>
      </c>
      <c r="E999" s="17" t="str">
        <f>IFERROR(INDEX(Cadastro!$G$5:$G$167,$AB999),"")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$167,$AB999),"")="",IF($L999&gt;0,1,0),IF(IFERROR(INDEX(Cadastro!$F$5:$F$167,$AB999),"")&lt;=IFERROR(INDEX(Parâmetros!$B$39:$B$48,MATCH($E999,Parâmetros!$A$39:$A$48,0)),99),IFERROR(INDEX(Cadastro!$F$5:$F$167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$167,$AB999),"")="",0,IF(IFERROR(INDEX(Cadastro!$F$5:$F$167,$AB999),"")&gt;IFERROR(INDEX(Parâmetros!$B$39:$B$48,MATCH($E999,Parâmetros!$A$39:$A$48,0)),99),IFERROR(INDEX(Cadastro!$F$5:$F$167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registro"),IF(AND($AB999&lt;&gt;$AB998,IFERROR(INDEX(Cadastro!$F$5:$F$167,$AB999),"")=""),"Indeterminado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IFERROR(MATCH($A999&amp;"|"&amp;TEXT(_xlfn.MAXIFS(Cadastro!$E$5:$E$167,Cadastro!$A$5:$A$167,$A999,Cadastro!$E$5:$E$167,"&lt;="&amp;$F999),"yyyymmdd"),Cadastro!$I$5:$I$167,0),"")</f>
        <v>133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IFERROR(INDEX(Cadastro!$C$5:$C$167,$AB1000),"NÃO INFORMADO")</f>
        <v>NÃO INFORMADO</v>
      </c>
      <c r="D1000" s="17" t="str">
        <f>IFERROR(INDEX(Cadastro!$D$5:$D$167,$AB1000),"")</f>
        <v>Férias</v>
      </c>
      <c r="E1000" s="17" t="str">
        <f>IFERROR(INDEX(Cadastro!$G$5:$G$167,$AB1000),"")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$167,$AB1000),"")="",IF($L1000&gt;0,1,0),IF(IFERROR(INDEX(Cadastro!$F$5:$F$167,$AB1000),"")&lt;=IFERROR(INDEX(Parâmetros!$B$39:$B$48,MATCH($E1000,Parâmetros!$A$39:$A$48,0)),99),IFERROR(INDEX(Cadastro!$F$5:$F$167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$167,$AB1000),"")="",0,IF(IFERROR(INDEX(Cadastro!$F$5:$F$167,$AB1000),"")&gt;IFERROR(INDEX(Parâmetros!$B$39:$B$48,MATCH($E1000,Parâmetros!$A$39:$A$48,0)),99),IFERROR(INDEX(Cadastro!$F$5:$F$167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registro"),IF(AND($AB1000&lt;&gt;$AB999,IFERROR(INDEX(Cadastro!$F$5:$F$167,$AB1000),"")=""),"Indeterminado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IFERROR(MATCH($A1000&amp;"|"&amp;TEXT(_xlfn.MAXIFS(Cadastro!$E$5:$E$167,Cadastro!$A$5:$A$167,$A1000,Cadastro!$E$5:$E$167,"&lt;="&amp;$F1000),"yyyymmdd"),Cadastro!$I$5:$I$167,0),"")</f>
        <v>133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IFERROR(INDEX(Cadastro!$C$5:$C$167,$AB1001),"NÃO INFORMADO")</f>
        <v>NÃO INFORMADO</v>
      </c>
      <c r="D1001" s="17" t="str">
        <f>IFERROR(INDEX(Cadastro!$D$5:$D$167,$AB1001),"")</f>
        <v>Férias</v>
      </c>
      <c r="E1001" s="17" t="str">
        <f>IFERROR(INDEX(Cadastro!$G$5:$G$167,$AB1001),"")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$167,$AB1001),"")="",IF($L1001&gt;0,1,0),IF(IFERROR(INDEX(Cadastro!$F$5:$F$167,$AB1001),"")&lt;=IFERROR(INDEX(Parâmetros!$B$39:$B$48,MATCH($E1001,Parâmetros!$A$39:$A$48,0)),99),IFERROR(INDEX(Cadastro!$F$5:$F$167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$167,$AB1001),"")="",0,IF(IFERROR(INDEX(Cadastro!$F$5:$F$167,$AB1001),"")&gt;IFERROR(INDEX(Parâmetros!$B$39:$B$48,MATCH($E1001,Parâmetros!$A$39:$A$48,0)),99),IFERROR(INDEX(Cadastro!$F$5:$F$167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registro"),IF(AND($AB1001&lt;&gt;$AB1000,IFERROR(INDEX(Cadastro!$F$5:$F$167,$AB1001),"")=""),"Indeterminado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IFERROR(MATCH($A1001&amp;"|"&amp;TEXT(_xlfn.MAXIFS(Cadastro!$E$5:$E$167,Cadastro!$A$5:$A$167,$A1001,Cadastro!$E$5:$E$167,"&lt;="&amp;$F1001),"yyyymmdd"),Cadastro!$I$5:$I$167,0),"")</f>
        <v>133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IFERROR(INDEX(Cadastro!$C$5:$C$167,$AB1002),"NÃO INFORMADO")</f>
        <v>NÃO INFORMADO</v>
      </c>
      <c r="D1002" s="17" t="str">
        <f>IFERROR(INDEX(Cadastro!$D$5:$D$167,$AB1002),"")</f>
        <v>Férias</v>
      </c>
      <c r="E1002" s="17" t="str">
        <f>IFERROR(INDEX(Cadastro!$G$5:$G$167,$AB1002),"")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$167,$AB1002),"")="",IF($L1002&gt;0,1,0),IF(IFERROR(INDEX(Cadastro!$F$5:$F$167,$AB1002),"")&lt;=IFERROR(INDEX(Parâmetros!$B$39:$B$48,MATCH($E1002,Parâmetros!$A$39:$A$48,0)),99),IFERROR(INDEX(Cadastro!$F$5:$F$167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$167,$AB1002),"")="",0,IF(IFERROR(INDEX(Cadastro!$F$5:$F$167,$AB1002),"")&gt;IFERROR(INDEX(Parâmetros!$B$39:$B$48,MATCH($E1002,Parâmetros!$A$39:$A$48,0)),99),IFERROR(INDEX(Cadastro!$F$5:$F$167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registro"),IF(AND($AB1002&lt;&gt;$AB1001,IFERROR(INDEX(Cadastro!$F$5:$F$167,$AB1002),"")=""),"Indeterminado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IFERROR(MATCH($A1002&amp;"|"&amp;TEXT(_xlfn.MAXIFS(Cadastro!$E$5:$E$167,Cadastro!$A$5:$A$167,$A1002,Cadastro!$E$5:$E$167,"&lt;="&amp;$F1002),"yyyymmdd"),Cadastro!$I$5:$I$167,0),"")</f>
        <v>133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IFERROR(INDEX(Cadastro!$C$5:$C$167,$AB1003),"NÃO INFORMADO")</f>
        <v>NÃO INFORMADO</v>
      </c>
      <c r="D1003" s="17" t="str">
        <f>IFERROR(INDEX(Cadastro!$D$5:$D$167,$AB1003),"")</f>
        <v>Férias</v>
      </c>
      <c r="E1003" s="17" t="str">
        <f>IFERROR(INDEX(Cadastro!$G$5:$G$167,$AB1003),"")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$167,$AB1003),"")="",IF($L1003&gt;0,1,0),IF(IFERROR(INDEX(Cadastro!$F$5:$F$167,$AB1003),"")&lt;=IFERROR(INDEX(Parâmetros!$B$39:$B$48,MATCH($E1003,Parâmetros!$A$39:$A$48,0)),99),IFERROR(INDEX(Cadastro!$F$5:$F$167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$167,$AB1003),"")="",0,IF(IFERROR(INDEX(Cadastro!$F$5:$F$167,$AB1003),"")&gt;IFERROR(INDEX(Parâmetros!$B$39:$B$48,MATCH($E1003,Parâmetros!$A$39:$A$48,0)),99),IFERROR(INDEX(Cadastro!$F$5:$F$167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registro"),IF(AND($AB1003&lt;&gt;$AB1002,IFERROR(INDEX(Cadastro!$F$5:$F$167,$AB1003),"")=""),"Indeterminado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IFERROR(MATCH($A1003&amp;"|"&amp;TEXT(_xlfn.MAXIFS(Cadastro!$E$5:$E$167,Cadastro!$A$5:$A$167,$A1003,Cadastro!$E$5:$E$167,"&lt;="&amp;$F1003),"yyyymmdd"),Cadastro!$I$5:$I$167,0),"")</f>
        <v>133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IFERROR(INDEX(Cadastro!$C$5:$C$167,$AB1004),"NÃO INFORMADO")</f>
        <v>NÃO INFORMADO</v>
      </c>
      <c r="D1004" s="17" t="str">
        <f>IFERROR(INDEX(Cadastro!$D$5:$D$167,$AB1004),"")</f>
        <v>Férias</v>
      </c>
      <c r="E1004" s="17" t="str">
        <f>IFERROR(INDEX(Cadastro!$G$5:$G$167,$AB1004),"")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$167,$AB1004),"")="",IF($L1004&gt;0,1,0),IF(IFERROR(INDEX(Cadastro!$F$5:$F$167,$AB1004),"")&lt;=IFERROR(INDEX(Parâmetros!$B$39:$B$48,MATCH($E1004,Parâmetros!$A$39:$A$48,0)),99),IFERROR(INDEX(Cadastro!$F$5:$F$167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$167,$AB1004),"")="",0,IF(IFERROR(INDEX(Cadastro!$F$5:$F$167,$AB1004),"")&gt;IFERROR(INDEX(Parâmetros!$B$39:$B$48,MATCH($E1004,Parâmetros!$A$39:$A$48,0)),99),IFERROR(INDEX(Cadastro!$F$5:$F$167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registro"),IF(AND($AB1004&lt;&gt;$AB1003,IFERROR(INDEX(Cadastro!$F$5:$F$167,$AB1004),"")=""),"Indeterminado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IFERROR(MATCH($A1004&amp;"|"&amp;TEXT(_xlfn.MAXIFS(Cadastro!$E$5:$E$167,Cadastro!$A$5:$A$167,$A1004,Cadastro!$E$5:$E$167,"&lt;="&amp;$F1004),"yyyymmdd"),Cadastro!$I$5:$I$167,0),"")</f>
        <v>133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IFERROR(INDEX(Cadastro!$C$5:$C$167,$AB1005),"NÃO INFORMADO")</f>
        <v>NÃO INFORMADO</v>
      </c>
      <c r="D1005" s="17" t="str">
        <f>IFERROR(INDEX(Cadastro!$D$5:$D$167,$AB1005),"")</f>
        <v>Férias</v>
      </c>
      <c r="E1005" s="17" t="str">
        <f>IFERROR(INDEX(Cadastro!$G$5:$G$167,$AB1005),"")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$167,$AB1005),"")="",IF($L1005&gt;0,1,0),IF(IFERROR(INDEX(Cadastro!$F$5:$F$167,$AB1005),"")&lt;=IFERROR(INDEX(Parâmetros!$B$39:$B$48,MATCH($E1005,Parâmetros!$A$39:$A$48,0)),99),IFERROR(INDEX(Cadastro!$F$5:$F$167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$167,$AB1005),"")="",0,IF(IFERROR(INDEX(Cadastro!$F$5:$F$167,$AB1005),"")&gt;IFERROR(INDEX(Parâmetros!$B$39:$B$48,MATCH($E1005,Parâmetros!$A$39:$A$48,0)),99),IFERROR(INDEX(Cadastro!$F$5:$F$167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registro"),IF(AND($AB1005&lt;&gt;$AB1004,IFERROR(INDEX(Cadastro!$F$5:$F$167,$AB1005),"")=""),"Indeterminado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IFERROR(MATCH($A1005&amp;"|"&amp;TEXT(_xlfn.MAXIFS(Cadastro!$E$5:$E$167,Cadastro!$A$5:$A$167,$A1005,Cadastro!$E$5:$E$167,"&lt;="&amp;$F1005),"yyyymmdd"),Cadastro!$I$5:$I$167,0),"")</f>
        <v>133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IFERROR(INDEX(Cadastro!$C$5:$C$167,$AB1006),"NÃO INFORMADO")</f>
        <v>NÃO INFORMADO</v>
      </c>
      <c r="D1006" s="17" t="str">
        <f>IFERROR(INDEX(Cadastro!$D$5:$D$167,$AB1006),"")</f>
        <v>Férias</v>
      </c>
      <c r="E1006" s="17" t="str">
        <f>IFERROR(INDEX(Cadastro!$G$5:$G$167,$AB1006),"")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$167,$AB1006),"")="",IF($L1006&gt;0,1,0),IF(IFERROR(INDEX(Cadastro!$F$5:$F$167,$AB1006),"")&lt;=IFERROR(INDEX(Parâmetros!$B$39:$B$48,MATCH($E1006,Parâmetros!$A$39:$A$48,0)),99),IFERROR(INDEX(Cadastro!$F$5:$F$167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$167,$AB1006),"")="",0,IF(IFERROR(INDEX(Cadastro!$F$5:$F$167,$AB1006),"")&gt;IFERROR(INDEX(Parâmetros!$B$39:$B$48,MATCH($E1006,Parâmetros!$A$39:$A$48,0)),99),IFERROR(INDEX(Cadastro!$F$5:$F$167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registro"),IF(AND($AB1006&lt;&gt;$AB1005,IFERROR(INDEX(Cadastro!$F$5:$F$167,$AB1006),"")=""),"Indeterminado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IFERROR(MATCH($A1006&amp;"|"&amp;TEXT(_xlfn.MAXIFS(Cadastro!$E$5:$E$167,Cadastro!$A$5:$A$167,$A1006,Cadastro!$E$5:$E$167,"&lt;="&amp;$F1006),"yyyymmdd"),Cadastro!$I$5:$I$167,0),"")</f>
        <v>133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IFERROR(INDEX(Cadastro!$C$5:$C$167,$AB1007),"NÃO INFORMADO")</f>
        <v>NÃO INFORMADO</v>
      </c>
      <c r="D1007" s="17" t="str">
        <f>IFERROR(INDEX(Cadastro!$D$5:$D$167,$AB1007),"")</f>
        <v>Férias</v>
      </c>
      <c r="E1007" s="17" t="str">
        <f>IFERROR(INDEX(Cadastro!$G$5:$G$167,$AB1007),"")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$167,$AB1007),"")="",IF($L1007&gt;0,1,0),IF(IFERROR(INDEX(Cadastro!$F$5:$F$167,$AB1007),"")&lt;=IFERROR(INDEX(Parâmetros!$B$39:$B$48,MATCH($E1007,Parâmetros!$A$39:$A$48,0)),99),IFERROR(INDEX(Cadastro!$F$5:$F$167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$167,$AB1007),"")="",0,IF(IFERROR(INDEX(Cadastro!$F$5:$F$167,$AB1007),"")&gt;IFERROR(INDEX(Parâmetros!$B$39:$B$48,MATCH($E1007,Parâmetros!$A$39:$A$48,0)),99),IFERROR(INDEX(Cadastro!$F$5:$F$167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registro"),IF(AND($AB1007&lt;&gt;$AB1006,IFERROR(INDEX(Cadastro!$F$5:$F$167,$AB1007),"")=""),"Indeterminado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IFERROR(MATCH($A1007&amp;"|"&amp;TEXT(_xlfn.MAXIFS(Cadastro!$E$5:$E$167,Cadastro!$A$5:$A$167,$A1007,Cadastro!$E$5:$E$167,"&lt;="&amp;$F1007),"yyyymmdd"),Cadastro!$I$5:$I$167,0),"")</f>
        <v>133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IFERROR(INDEX(Cadastro!$C$5:$C$167,$AB1008),"NÃO INFORMADO")</f>
        <v>NÃO INFORMADO</v>
      </c>
      <c r="D1008" s="17" t="str">
        <f>IFERROR(INDEX(Cadastro!$D$5:$D$167,$AB1008),"")</f>
        <v>Férias</v>
      </c>
      <c r="E1008" s="17" t="str">
        <f>IFERROR(INDEX(Cadastro!$G$5:$G$167,$AB1008),"")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$167,$AB1008),"")="",IF($L1008&gt;0,1,0),IF(IFERROR(INDEX(Cadastro!$F$5:$F$167,$AB1008),"")&lt;=IFERROR(INDEX(Parâmetros!$B$39:$B$48,MATCH($E1008,Parâmetros!$A$39:$A$48,0)),99),IFERROR(INDEX(Cadastro!$F$5:$F$167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$167,$AB1008),"")="",0,IF(IFERROR(INDEX(Cadastro!$F$5:$F$167,$AB1008),"")&gt;IFERROR(INDEX(Parâmetros!$B$39:$B$48,MATCH($E1008,Parâmetros!$A$39:$A$48,0)),99),IFERROR(INDEX(Cadastro!$F$5:$F$167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registro"),IF(AND($AB1008&lt;&gt;$AB1007,IFERROR(INDEX(Cadastro!$F$5:$F$167,$AB1008),"")=""),"Indeterminado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IFERROR(MATCH($A1008&amp;"|"&amp;TEXT(_xlfn.MAXIFS(Cadastro!$E$5:$E$167,Cadastro!$A$5:$A$167,$A1008,Cadastro!$E$5:$E$167,"&lt;="&amp;$F1008),"yyyymmdd"),Cadastro!$I$5:$I$167,0),"")</f>
        <v>133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IFERROR(INDEX(Cadastro!$C$5:$C$167,$AB1009),"NÃO INFORMADO")</f>
        <v>NÃO INFORMADO</v>
      </c>
      <c r="D1009" s="17" t="str">
        <f>IFERROR(INDEX(Cadastro!$D$5:$D$167,$AB1009),"")</f>
        <v>Férias</v>
      </c>
      <c r="E1009" s="17" t="str">
        <f>IFERROR(INDEX(Cadastro!$G$5:$G$167,$AB1009),"")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$167,$AB1009),"")="",IF($L1009&gt;0,1,0),IF(IFERROR(INDEX(Cadastro!$F$5:$F$167,$AB1009),"")&lt;=IFERROR(INDEX(Parâmetros!$B$39:$B$48,MATCH($E1009,Parâmetros!$A$39:$A$48,0)),99),IFERROR(INDEX(Cadastro!$F$5:$F$167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$167,$AB1009),"")="",0,IF(IFERROR(INDEX(Cadastro!$F$5:$F$167,$AB1009),"")&gt;IFERROR(INDEX(Parâmetros!$B$39:$B$48,MATCH($E1009,Parâmetros!$A$39:$A$48,0)),99),IFERROR(INDEX(Cadastro!$F$5:$F$167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registro"),IF(AND($AB1009&lt;&gt;$AB1008,IFERROR(INDEX(Cadastro!$F$5:$F$167,$AB1009),"")=""),"Indeterminado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IFERROR(MATCH($A1009&amp;"|"&amp;TEXT(_xlfn.MAXIFS(Cadastro!$E$5:$E$167,Cadastro!$A$5:$A$167,$A1009,Cadastro!$E$5:$E$167,"&lt;="&amp;$F1009),"yyyymmdd"),Cadastro!$I$5:$I$167,0),"")</f>
        <v>133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IFERROR(INDEX(Cadastro!$C$5:$C$167,$AB1010),"NÃO INFORMADO")</f>
        <v>ESP</v>
      </c>
      <c r="D1010" s="17" t="str">
        <f>IFERROR(INDEX(Cadastro!$D$5:$D$167,$AB1010),"")</f>
        <v>6x1</v>
      </c>
      <c r="E1010" s="17" t="str">
        <f>IFERROR(INDEX(Cadastro!$G$5:$G$167,$AB1010),"")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$167,$AB1010),"")="",IF($L1010&gt;0,1,0),IF(IFERROR(INDEX(Cadastro!$F$5:$F$167,$AB1010),"")&lt;=IFERROR(INDEX(Parâmetros!$B$39:$B$48,MATCH($E1010,Parâmetros!$A$39:$A$48,0)),99),IFERROR(INDEX(Cadastro!$F$5:$F$167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$167,$AB1010),"")="",0,IF(IFERROR(INDEX(Cadastro!$F$5:$F$167,$AB1010),"")&gt;IFERROR(INDEX(Parâmetros!$B$39:$B$48,MATCH($E1010,Parâmetros!$A$39:$A$48,0)),99),IFERROR(INDEX(Cadastro!$F$5:$F$167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registro"),IF(AND($AB1010&lt;&gt;$AB1009,IFERROR(INDEX(Cadastro!$F$5:$F$167,$AB1010),"")=""),"Indeterminado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IFERROR(MATCH($A1010&amp;"|"&amp;TEXT(_xlfn.MAXIFS(Cadastro!$E$5:$E$167,Cadastro!$A$5:$A$167,$A1010,Cadastro!$E$5:$E$167,"&lt;="&amp;$F1010),"yyyymmdd"),Cadastro!$I$5:$I$167,0),"")</f>
        <v>87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IFERROR(INDEX(Cadastro!$C$5:$C$167,$AB1011),"NÃO INFORMADO")</f>
        <v>ESP</v>
      </c>
      <c r="D1011" s="17" t="str">
        <f>IFERROR(INDEX(Cadastro!$D$5:$D$167,$AB1011),"")</f>
        <v>6x1</v>
      </c>
      <c r="E1011" s="17" t="str">
        <f>IFERROR(INDEX(Cadastro!$G$5:$G$167,$AB1011),"")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$167,$AB1011),"")="",IF($L1011&gt;0,1,0),IF(IFERROR(INDEX(Cadastro!$F$5:$F$167,$AB1011),"")&lt;=IFERROR(INDEX(Parâmetros!$B$39:$B$48,MATCH($E1011,Parâmetros!$A$39:$A$48,0)),99),IFERROR(INDEX(Cadastro!$F$5:$F$167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$167,$AB1011),"")="",0,IF(IFERROR(INDEX(Cadastro!$F$5:$F$167,$AB1011),"")&gt;IFERROR(INDEX(Parâmetros!$B$39:$B$48,MATCH($E1011,Parâmetros!$A$39:$A$48,0)),99),IFERROR(INDEX(Cadastro!$F$5:$F$167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registro"),IF(AND($AB1011&lt;&gt;$AB1010,IFERROR(INDEX(Cadastro!$F$5:$F$167,$AB1011),"")=""),"Indeterminado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IFERROR(MATCH($A1011&amp;"|"&amp;TEXT(_xlfn.MAXIFS(Cadastro!$E$5:$E$167,Cadastro!$A$5:$A$167,$A1011,Cadastro!$E$5:$E$167,"&lt;="&amp;$F1011),"yyyymmdd"),Cadastro!$I$5:$I$167,0),"")</f>
        <v>87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IFERROR(INDEX(Cadastro!$C$5:$C$167,$AB1012),"NÃO INFORMADO")</f>
        <v>ESP</v>
      </c>
      <c r="D1012" s="17" t="str">
        <f>IFERROR(INDEX(Cadastro!$D$5:$D$167,$AB1012),"")</f>
        <v>6x1</v>
      </c>
      <c r="E1012" s="17" t="str">
        <f>IFERROR(INDEX(Cadastro!$G$5:$G$167,$AB1012),"")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$167,$AB1012),"")="",IF($L1012&gt;0,1,0),IF(IFERROR(INDEX(Cadastro!$F$5:$F$167,$AB1012),"")&lt;=IFERROR(INDEX(Parâmetros!$B$39:$B$48,MATCH($E1012,Parâmetros!$A$39:$A$48,0)),99),IFERROR(INDEX(Cadastro!$F$5:$F$167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$167,$AB1012),"")="",0,IF(IFERROR(INDEX(Cadastro!$F$5:$F$167,$AB1012),"")&gt;IFERROR(INDEX(Parâmetros!$B$39:$B$48,MATCH($E1012,Parâmetros!$A$39:$A$48,0)),99),IFERROR(INDEX(Cadastro!$F$5:$F$167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registro"),IF(AND($AB1012&lt;&gt;$AB1011,IFERROR(INDEX(Cadastro!$F$5:$F$167,$AB1012),"")=""),"Indeterminado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IFERROR(MATCH($A1012&amp;"|"&amp;TEXT(_xlfn.MAXIFS(Cadastro!$E$5:$E$167,Cadastro!$A$5:$A$167,$A1012,Cadastro!$E$5:$E$167,"&lt;="&amp;$F1012),"yyyymmdd"),Cadastro!$I$5:$I$167,0),"")</f>
        <v>87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IFERROR(INDEX(Cadastro!$C$5:$C$167,$AB1013),"NÃO INFORMADO")</f>
        <v>ESP</v>
      </c>
      <c r="D1013" s="17" t="str">
        <f>IFERROR(INDEX(Cadastro!$D$5:$D$167,$AB1013),"")</f>
        <v>6x1</v>
      </c>
      <c r="E1013" s="17" t="str">
        <f>IFERROR(INDEX(Cadastro!$G$5:$G$167,$AB1013),"")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$167,$AB1013),"")="",IF($L1013&gt;0,1,0),IF(IFERROR(INDEX(Cadastro!$F$5:$F$167,$AB1013),"")&lt;=IFERROR(INDEX(Parâmetros!$B$39:$B$48,MATCH($E1013,Parâmetros!$A$39:$A$48,0)),99),IFERROR(INDEX(Cadastro!$F$5:$F$167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$167,$AB1013),"")="",0,IF(IFERROR(INDEX(Cadastro!$F$5:$F$167,$AB1013),"")&gt;IFERROR(INDEX(Parâmetros!$B$39:$B$48,MATCH($E1013,Parâmetros!$A$39:$A$48,0)),99),IFERROR(INDEX(Cadastro!$F$5:$F$167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registro"),IF(AND($AB1013&lt;&gt;$AB1012,IFERROR(INDEX(Cadastro!$F$5:$F$167,$AB1013),"")=""),"Indeterminado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IFERROR(MATCH($A1013&amp;"|"&amp;TEXT(_xlfn.MAXIFS(Cadastro!$E$5:$E$167,Cadastro!$A$5:$A$167,$A1013,Cadastro!$E$5:$E$167,"&lt;="&amp;$F1013),"yyyymmdd"),Cadastro!$I$5:$I$167,0),"")</f>
        <v>87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IFERROR(INDEX(Cadastro!$C$5:$C$167,$AB1014),"NÃO INFORMADO")</f>
        <v>ESP</v>
      </c>
      <c r="D1014" s="17" t="str">
        <f>IFERROR(INDEX(Cadastro!$D$5:$D$167,$AB1014),"")</f>
        <v>6x1</v>
      </c>
      <c r="E1014" s="17" t="str">
        <f>IFERROR(INDEX(Cadastro!$G$5:$G$167,$AB1014),"")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$167,$AB1014),"")="",IF($L1014&gt;0,1,0),IF(IFERROR(INDEX(Cadastro!$F$5:$F$167,$AB1014),"")&lt;=IFERROR(INDEX(Parâmetros!$B$39:$B$48,MATCH($E1014,Parâmetros!$A$39:$A$48,0)),99),IFERROR(INDEX(Cadastro!$F$5:$F$167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$167,$AB1014),"")="",0,IF(IFERROR(INDEX(Cadastro!$F$5:$F$167,$AB1014),"")&gt;IFERROR(INDEX(Parâmetros!$B$39:$B$48,MATCH($E1014,Parâmetros!$A$39:$A$48,0)),99),IFERROR(INDEX(Cadastro!$F$5:$F$167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registro"),IF(AND($AB1014&lt;&gt;$AB1013,IFERROR(INDEX(Cadastro!$F$5:$F$167,$AB1014),"")=""),"Indeterminado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IFERROR(MATCH($A1014&amp;"|"&amp;TEXT(_xlfn.MAXIFS(Cadastro!$E$5:$E$167,Cadastro!$A$5:$A$167,$A1014,Cadastro!$E$5:$E$167,"&lt;="&amp;$F1014),"yyyymmdd"),Cadastro!$I$5:$I$167,0),"")</f>
        <v>87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IFERROR(INDEX(Cadastro!$C$5:$C$167,$AB1015),"NÃO INFORMADO")</f>
        <v>ESP</v>
      </c>
      <c r="D1015" s="17" t="str">
        <f>IFERROR(INDEX(Cadastro!$D$5:$D$167,$AB1015),"")</f>
        <v>6x1</v>
      </c>
      <c r="E1015" s="17" t="str">
        <f>IFERROR(INDEX(Cadastro!$G$5:$G$167,$AB1015),"")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$167,$AB1015),"")="",IF($L1015&gt;0,1,0),IF(IFERROR(INDEX(Cadastro!$F$5:$F$167,$AB1015),"")&lt;=IFERROR(INDEX(Parâmetros!$B$39:$B$48,MATCH($E1015,Parâmetros!$A$39:$A$48,0)),99),IFERROR(INDEX(Cadastro!$F$5:$F$167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$167,$AB1015),"")="",0,IF(IFERROR(INDEX(Cadastro!$F$5:$F$167,$AB1015),"")&gt;IFERROR(INDEX(Parâmetros!$B$39:$B$48,MATCH($E1015,Parâmetros!$A$39:$A$48,0)),99),IFERROR(INDEX(Cadastro!$F$5:$F$167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registro"),IF(AND($AB1015&lt;&gt;$AB1014,IFERROR(INDEX(Cadastro!$F$5:$F$167,$AB1015),"")=""),"Indeterminado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IFERROR(MATCH($A1015&amp;"|"&amp;TEXT(_xlfn.MAXIFS(Cadastro!$E$5:$E$167,Cadastro!$A$5:$A$167,$A1015,Cadastro!$E$5:$E$167,"&lt;="&amp;$F1015),"yyyymmdd"),Cadastro!$I$5:$I$167,0),"")</f>
        <v>87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IFERROR(INDEX(Cadastro!$C$5:$C$167,$AB1016),"NÃO INFORMADO")</f>
        <v>ESP</v>
      </c>
      <c r="D1016" s="17" t="str">
        <f>IFERROR(INDEX(Cadastro!$D$5:$D$167,$AB1016),"")</f>
        <v>6x1</v>
      </c>
      <c r="E1016" s="17" t="str">
        <f>IFERROR(INDEX(Cadastro!$G$5:$G$167,$AB1016),"")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$167,$AB1016),"")="",IF($L1016&gt;0,1,0),IF(IFERROR(INDEX(Cadastro!$F$5:$F$167,$AB1016),"")&lt;=IFERROR(INDEX(Parâmetros!$B$39:$B$48,MATCH($E1016,Parâmetros!$A$39:$A$48,0)),99),IFERROR(INDEX(Cadastro!$F$5:$F$167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$167,$AB1016),"")="",0,IF(IFERROR(INDEX(Cadastro!$F$5:$F$167,$AB1016),"")&gt;IFERROR(INDEX(Parâmetros!$B$39:$B$48,MATCH($E1016,Parâmetros!$A$39:$A$48,0)),99),IFERROR(INDEX(Cadastro!$F$5:$F$167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registro"),IF(AND($AB1016&lt;&gt;$AB1015,IFERROR(INDEX(Cadastro!$F$5:$F$167,$AB1016),"")=""),"Indeterminado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2</v>
      </c>
      <c r="AB1016" s="31">
        <f>IFERROR(MATCH($A1016&amp;"|"&amp;TEXT(_xlfn.MAXIFS(Cadastro!$E$5:$E$167,Cadastro!$A$5:$A$167,$A1016,Cadastro!$E$5:$E$167,"&lt;="&amp;$F1016),"yyyymmdd"),Cadastro!$I$5:$I$167,0),"")</f>
        <v>87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IFERROR(INDEX(Cadastro!$C$5:$C$167,$AB1017),"NÃO INFORMADO")</f>
        <v>ESP</v>
      </c>
      <c r="D1017" s="17" t="str">
        <f>IFERROR(INDEX(Cadastro!$D$5:$D$167,$AB1017),"")</f>
        <v>6x1</v>
      </c>
      <c r="E1017" s="17" t="str">
        <f>IFERROR(INDEX(Cadastro!$G$5:$G$167,$AB1017),"")</f>
        <v>6x1</v>
      </c>
      <c r="F1017" s="29">
        <v>46307</v>
      </c>
      <c r="G1017" s="32" t="str">
        <f t="shared" si="90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91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Não</v>
      </c>
      <c r="R1017" s="32" t="str">
        <f t="shared" si="93"/>
        <v/>
      </c>
      <c r="S1017" s="30" t="str">
        <f t="shared" si="94"/>
        <v/>
      </c>
      <c r="T1017" s="32" t="str">
        <f>IF($Q1017&lt;&gt;"Sim","",IF($N1017&gt;Parâmetros!$E$15,"Sim","Não"))</f>
        <v/>
      </c>
      <c r="U1017" s="17" t="str">
        <f t="shared" si="95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$167,$AB1017),"")="",IF($L1017&gt;0,1,0),IF(IFERROR(INDEX(Cadastro!$F$5:$F$167,$AB1017),"")&lt;=IFERROR(INDEX(Parâmetros!$B$39:$B$48,MATCH($E1017,Parâmetros!$A$39:$A$48,0)),99),IFERROR(INDEX(Cadastro!$F$5:$F$167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$167,$AB1017),"")="",0,IF(IFERROR(INDEX(Cadastro!$F$5:$F$167,$AB1017),"")&gt;IFERROR(INDEX(Parâmetros!$B$39:$B$48,MATCH($E1017,Parâmetros!$A$39:$A$48,0)),99),IFERROR(INDEX(Cadastro!$F$5:$F$167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registro"),IF(AND($AB1017&lt;&gt;$AB1016,IFERROR(INDEX(Cadastro!$F$5:$F$167,$AB1017),"")=""),"Indeterminado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IFERROR(MATCH($A1017&amp;"|"&amp;TEXT(_xlfn.MAXIFS(Cadastro!$E$5:$E$167,Cadastro!$A$5:$A$167,$A1017,Cadastro!$E$5:$E$167,"&lt;="&amp;$F1017),"yyyymmdd"),Cadastro!$I$5:$I$167,0),"")</f>
        <v>87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IFERROR(INDEX(Cadastro!$C$5:$C$167,$AB1018),"NÃO INFORMADO")</f>
        <v>ESP</v>
      </c>
      <c r="D1018" s="17" t="str">
        <f>IFERROR(INDEX(Cadastro!$D$5:$D$167,$AB1018),"")</f>
        <v>6x1</v>
      </c>
      <c r="E1018" s="17" t="str">
        <f>IFERROR(INDEX(Cadastro!$G$5:$G$167,$AB1018),"")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92"/>
        <v/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$167,$AB1018),"")="",IF($L1018&gt;0,1,0),IF(IFERROR(INDEX(Cadastro!$F$5:$F$167,$AB1018),"")&lt;=IFERROR(INDEX(Parâmetros!$B$39:$B$48,MATCH($E1018,Parâmetros!$A$39:$A$48,0)),99),IFERROR(INDEX(Cadastro!$F$5:$F$167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$167,$AB1018),"")="",0,IF(IFERROR(INDEX(Cadastro!$F$5:$F$167,$AB1018),"")&gt;IFERROR(INDEX(Parâmetros!$B$39:$B$48,MATCH($E1018,Parâmetros!$A$39:$A$48,0)),99),IFERROR(INDEX(Cadastro!$F$5:$F$167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registro"),IF(AND($AB1018&lt;&gt;$AB1017,IFERROR(INDEX(Cadastro!$F$5:$F$167,$AB1018),"")=""),"Indeterminado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IFERROR(MATCH($A1018&amp;"|"&amp;TEXT(_xlfn.MAXIFS(Cadastro!$E$5:$E$167,Cadastro!$A$5:$A$167,$A1018,Cadastro!$E$5:$E$167,"&lt;="&amp;$F1018),"yyyymmdd"),Cadastro!$I$5:$I$167,0),"")</f>
        <v>87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IFERROR(INDEX(Cadastro!$C$5:$C$167,$AB1019),"NÃO INFORMADO")</f>
        <v>ESP</v>
      </c>
      <c r="D1019" s="17" t="str">
        <f>IFERROR(INDEX(Cadastro!$D$5:$D$167,$AB1019),"")</f>
        <v>6x1</v>
      </c>
      <c r="E1019" s="17" t="str">
        <f>IFERROR(INDEX(Cadastro!$G$5:$G$167,$AB1019),"")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$167,$AB1019),"")="",IF($L1019&gt;0,1,0),IF(IFERROR(INDEX(Cadastro!$F$5:$F$167,$AB1019),"")&lt;=IFERROR(INDEX(Parâmetros!$B$39:$B$48,MATCH($E1019,Parâmetros!$A$39:$A$48,0)),99),IFERROR(INDEX(Cadastro!$F$5:$F$167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$167,$AB1019),"")="",0,IF(IFERROR(INDEX(Cadastro!$F$5:$F$167,$AB1019),"")&gt;IFERROR(INDEX(Parâmetros!$B$39:$B$48,MATCH($E1019,Parâmetros!$A$39:$A$48,0)),99),IFERROR(INDEX(Cadastro!$F$5:$F$167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registro"),IF(AND($AB1019&lt;&gt;$AB1018,IFERROR(INDEX(Cadastro!$F$5:$F$167,$AB1019),"")=""),"Indeterminado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IFERROR(MATCH($A1019&amp;"|"&amp;TEXT(_xlfn.MAXIFS(Cadastro!$E$5:$E$167,Cadastro!$A$5:$A$167,$A1019,Cadastro!$E$5:$E$167,"&lt;="&amp;$F1019),"yyyymmdd"),Cadastro!$I$5:$I$167,0),"")</f>
        <v>87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IFERROR(INDEX(Cadastro!$C$5:$C$167,$AB1020),"NÃO INFORMADO")</f>
        <v>ESP</v>
      </c>
      <c r="D1020" s="17" t="str">
        <f>IFERROR(INDEX(Cadastro!$D$5:$D$167,$AB1020),"")</f>
        <v>6x1</v>
      </c>
      <c r="E1020" s="17" t="str">
        <f>IFERROR(INDEX(Cadastro!$G$5:$G$167,$AB1020),"")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$167,$AB1020),"")="",IF($L1020&gt;0,1,0),IF(IFERROR(INDEX(Cadastro!$F$5:$F$167,$AB1020),"")&lt;=IFERROR(INDEX(Parâmetros!$B$39:$B$48,MATCH($E1020,Parâmetros!$A$39:$A$48,0)),99),IFERROR(INDEX(Cadastro!$F$5:$F$167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$167,$AB1020),"")="",0,IF(IFERROR(INDEX(Cadastro!$F$5:$F$167,$AB1020),"")&gt;IFERROR(INDEX(Parâmetros!$B$39:$B$48,MATCH($E1020,Parâmetros!$A$39:$A$48,0)),99),IFERROR(INDEX(Cadastro!$F$5:$F$167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registro"),IF(AND($AB1020&lt;&gt;$AB1019,IFERROR(INDEX(Cadastro!$F$5:$F$167,$AB1020),"")=""),"Indeterminado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IFERROR(MATCH($A1020&amp;"|"&amp;TEXT(_xlfn.MAXIFS(Cadastro!$E$5:$E$167,Cadastro!$A$5:$A$167,$A1020,Cadastro!$E$5:$E$167,"&lt;="&amp;$F1020),"yyyymmdd"),Cadastro!$I$5:$I$167,0),"")</f>
        <v>87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IFERROR(INDEX(Cadastro!$C$5:$C$167,$AB1021),"NÃO INFORMADO")</f>
        <v>ESP</v>
      </c>
      <c r="D1021" s="17" t="str">
        <f>IFERROR(INDEX(Cadastro!$D$5:$D$167,$AB1021),"")</f>
        <v>6x1</v>
      </c>
      <c r="E1021" s="17" t="str">
        <f>IFERROR(INDEX(Cadastro!$G$5:$G$167,$AB1021),"")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$167,$AB1021),"")="",IF($L1021&gt;0,1,0),IF(IFERROR(INDEX(Cadastro!$F$5:$F$167,$AB1021),"")&lt;=IFERROR(INDEX(Parâmetros!$B$39:$B$48,MATCH($E1021,Parâmetros!$A$39:$A$48,0)),99),IFERROR(INDEX(Cadastro!$F$5:$F$167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$167,$AB1021),"")="",0,IF(IFERROR(INDEX(Cadastro!$F$5:$F$167,$AB1021),"")&gt;IFERROR(INDEX(Parâmetros!$B$39:$B$48,MATCH($E1021,Parâmetros!$A$39:$A$48,0)),99),IFERROR(INDEX(Cadastro!$F$5:$F$167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registro"),IF(AND($AB1021&lt;&gt;$AB1020,IFERROR(INDEX(Cadastro!$F$5:$F$167,$AB1021),"")=""),"Indeterminado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IFERROR(MATCH($A1021&amp;"|"&amp;TEXT(_xlfn.MAXIFS(Cadastro!$E$5:$E$167,Cadastro!$A$5:$A$167,$A1021,Cadastro!$E$5:$E$167,"&lt;="&amp;$F1021),"yyyymmdd"),Cadastro!$I$5:$I$167,0),"")</f>
        <v>87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IFERROR(INDEX(Cadastro!$C$5:$C$167,$AB1022),"NÃO INFORMADO")</f>
        <v>ESP</v>
      </c>
      <c r="D1022" s="17" t="str">
        <f>IFERROR(INDEX(Cadastro!$D$5:$D$167,$AB1022),"")</f>
        <v>6x1</v>
      </c>
      <c r="E1022" s="17" t="str">
        <f>IFERROR(INDEX(Cadastro!$G$5:$G$167,$AB1022),"")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$167,$AB1022),"")="",IF($L1022&gt;0,1,0),IF(IFERROR(INDEX(Cadastro!$F$5:$F$167,$AB1022),"")&lt;=IFERROR(INDEX(Parâmetros!$B$39:$B$48,MATCH($E1022,Parâmetros!$A$39:$A$48,0)),99),IFERROR(INDEX(Cadastro!$F$5:$F$167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$167,$AB1022),"")="",0,IF(IFERROR(INDEX(Cadastro!$F$5:$F$167,$AB1022),"")&gt;IFERROR(INDEX(Parâmetros!$B$39:$B$48,MATCH($E1022,Parâmetros!$A$39:$A$48,0)),99),IFERROR(INDEX(Cadastro!$F$5:$F$167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registro"),IF(AND($AB1022&lt;&gt;$AB1021,IFERROR(INDEX(Cadastro!$F$5:$F$167,$AB1022),"")=""),"Indeterminado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IFERROR(MATCH($A1022&amp;"|"&amp;TEXT(_xlfn.MAXIFS(Cadastro!$E$5:$E$167,Cadastro!$A$5:$A$167,$A1022,Cadastro!$E$5:$E$167,"&lt;="&amp;$F1022),"yyyymmdd"),Cadastro!$I$5:$I$167,0),"")</f>
        <v>87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IFERROR(INDEX(Cadastro!$C$5:$C$167,$AB1023),"NÃO INFORMADO")</f>
        <v>ESP</v>
      </c>
      <c r="D1023" s="17" t="str">
        <f>IFERROR(INDEX(Cadastro!$D$5:$D$167,$AB1023),"")</f>
        <v>6x1</v>
      </c>
      <c r="E1023" s="17" t="str">
        <f>IFERROR(INDEX(Cadastro!$G$5:$G$167,$AB1023),"")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$167,$AB1023),"")="",IF($L1023&gt;0,1,0),IF(IFERROR(INDEX(Cadastro!$F$5:$F$167,$AB1023),"")&lt;=IFERROR(INDEX(Parâmetros!$B$39:$B$48,MATCH($E1023,Parâmetros!$A$39:$A$48,0)),99),IFERROR(INDEX(Cadastro!$F$5:$F$167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$167,$AB1023),"")="",0,IF(IFERROR(INDEX(Cadastro!$F$5:$F$167,$AB1023),"")&gt;IFERROR(INDEX(Parâmetros!$B$39:$B$48,MATCH($E1023,Parâmetros!$A$39:$A$48,0)),99),IFERROR(INDEX(Cadastro!$F$5:$F$167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registro"),IF(AND($AB1023&lt;&gt;$AB1022,IFERROR(INDEX(Cadastro!$F$5:$F$167,$AB1023),"")=""),"Indeterminado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IFERROR(MATCH($A1023&amp;"|"&amp;TEXT(_xlfn.MAXIFS(Cadastro!$E$5:$E$167,Cadastro!$A$5:$A$167,$A1023,Cadastro!$E$5:$E$167,"&lt;="&amp;$F1023),"yyyymmdd"),Cadastro!$I$5:$I$167,0),"")</f>
        <v>87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IFERROR(INDEX(Cadastro!$C$5:$C$167,$AB1024),"NÃO INFORMADO")</f>
        <v>ESP</v>
      </c>
      <c r="D1024" s="17" t="str">
        <f>IFERROR(INDEX(Cadastro!$D$5:$D$167,$AB1024),"")</f>
        <v>6x1</v>
      </c>
      <c r="E1024" s="17" t="str">
        <f>IFERROR(INDEX(Cadastro!$G$5:$G$167,$AB1024),"")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$167,$AB1024),"")="",IF($L1024&gt;0,1,0),IF(IFERROR(INDEX(Cadastro!$F$5:$F$167,$AB1024),"")&lt;=IFERROR(INDEX(Parâmetros!$B$39:$B$48,MATCH($E1024,Parâmetros!$A$39:$A$48,0)),99),IFERROR(INDEX(Cadastro!$F$5:$F$167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$167,$AB1024),"")="",0,IF(IFERROR(INDEX(Cadastro!$F$5:$F$167,$AB1024),"")&gt;IFERROR(INDEX(Parâmetros!$B$39:$B$48,MATCH($E1024,Parâmetros!$A$39:$A$48,0)),99),IFERROR(INDEX(Cadastro!$F$5:$F$167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registro"),IF(AND($AB1024&lt;&gt;$AB1023,IFERROR(INDEX(Cadastro!$F$5:$F$167,$AB1024),"")=""),"Indeterminado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IFERROR(MATCH($A1024&amp;"|"&amp;TEXT(_xlfn.MAXIFS(Cadastro!$E$5:$E$167,Cadastro!$A$5:$A$167,$A1024,Cadastro!$E$5:$E$167,"&lt;="&amp;$F1024),"yyyymmdd"),Cadastro!$I$5:$I$167,0),"")</f>
        <v>87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IFERROR(INDEX(Cadastro!$C$5:$C$167,$AB1025),"NÃO INFORMADO")</f>
        <v>ESP</v>
      </c>
      <c r="D1025" s="17" t="str">
        <f>IFERROR(INDEX(Cadastro!$D$5:$D$167,$AB1025),"")</f>
        <v>6x1</v>
      </c>
      <c r="E1025" s="17" t="str">
        <f>IFERROR(INDEX(Cadastro!$G$5:$G$167,$AB1025),"")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$167,$AB1025),"")="",IF($L1025&gt;0,1,0),IF(IFERROR(INDEX(Cadastro!$F$5:$F$167,$AB1025),"")&lt;=IFERROR(INDEX(Parâmetros!$B$39:$B$48,MATCH($E1025,Parâmetros!$A$39:$A$48,0)),99),IFERROR(INDEX(Cadastro!$F$5:$F$167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$167,$AB1025),"")="",0,IF(IFERROR(INDEX(Cadastro!$F$5:$F$167,$AB1025),"")&gt;IFERROR(INDEX(Parâmetros!$B$39:$B$48,MATCH($E1025,Parâmetros!$A$39:$A$48,0)),99),IFERROR(INDEX(Cadastro!$F$5:$F$167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registro"),IF(AND($AB1025&lt;&gt;$AB1024,IFERROR(INDEX(Cadastro!$F$5:$F$167,$AB1025),"")=""),"Indeterminado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IFERROR(MATCH($A1025&amp;"|"&amp;TEXT(_xlfn.MAXIFS(Cadastro!$E$5:$E$167,Cadastro!$A$5:$A$167,$A1025,Cadastro!$E$5:$E$167,"&lt;="&amp;$F1025),"yyyymmdd"),Cadastro!$I$5:$I$167,0),"")</f>
        <v>87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IFERROR(INDEX(Cadastro!$C$5:$C$167,$AB1026),"NÃO INFORMADO")</f>
        <v>ESP</v>
      </c>
      <c r="D1026" s="17" t="str">
        <f>IFERROR(INDEX(Cadastro!$D$5:$D$167,$AB1026),"")</f>
        <v>6x1</v>
      </c>
      <c r="E1026" s="17" t="str">
        <f>IFERROR(INDEX(Cadastro!$G$5:$G$167,$AB1026),"")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$167,$AB1026),"")="",IF($L1026&gt;0,1,0),IF(IFERROR(INDEX(Cadastro!$F$5:$F$167,$AB1026),"")&lt;=IFERROR(INDEX(Parâmetros!$B$39:$B$48,MATCH($E1026,Parâmetros!$A$39:$A$48,0)),99),IFERROR(INDEX(Cadastro!$F$5:$F$167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$167,$AB1026),"")="",0,IF(IFERROR(INDEX(Cadastro!$F$5:$F$167,$AB1026),"")&gt;IFERROR(INDEX(Parâmetros!$B$39:$B$48,MATCH($E1026,Parâmetros!$A$39:$A$48,0)),99),IFERROR(INDEX(Cadastro!$F$5:$F$167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registro"),IF(AND($AB1026&lt;&gt;$AB1025,IFERROR(INDEX(Cadastro!$F$5:$F$167,$AB1026),"")=""),"Indeterminado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IFERROR(MATCH($A1026&amp;"|"&amp;TEXT(_xlfn.MAXIFS(Cadastro!$E$5:$E$167,Cadastro!$A$5:$A$167,$A1026,Cadastro!$E$5:$E$167,"&lt;="&amp;$F1026),"yyyymmdd"),Cadastro!$I$5:$I$167,0),"")</f>
        <v>87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IFERROR(INDEX(Cadastro!$C$5:$C$167,$AB1027),"NÃO INFORMADO")</f>
        <v>ESP</v>
      </c>
      <c r="D1027" s="17" t="str">
        <f>IFERROR(INDEX(Cadastro!$D$5:$D$167,$AB1027),"")</f>
        <v>6x1</v>
      </c>
      <c r="E1027" s="17" t="str">
        <f>IFERROR(INDEX(Cadastro!$G$5:$G$167,$AB1027),"")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$167,$AB1027),"")="",IF($L1027&gt;0,1,0),IF(IFERROR(INDEX(Cadastro!$F$5:$F$167,$AB1027),"")&lt;=IFERROR(INDEX(Parâmetros!$B$39:$B$48,MATCH($E1027,Parâmetros!$A$39:$A$48,0)),99),IFERROR(INDEX(Cadastro!$F$5:$F$167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$167,$AB1027),"")="",0,IF(IFERROR(INDEX(Cadastro!$F$5:$F$167,$AB1027),"")&gt;IFERROR(INDEX(Parâmetros!$B$39:$B$48,MATCH($E1027,Parâmetros!$A$39:$A$48,0)),99),IFERROR(INDEX(Cadastro!$F$5:$F$167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registro"),IF(AND($AB1027&lt;&gt;$AB1026,IFERROR(INDEX(Cadastro!$F$5:$F$167,$AB1027),"")=""),"Indeterminado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IFERROR(MATCH($A1027&amp;"|"&amp;TEXT(_xlfn.MAXIFS(Cadastro!$E$5:$E$167,Cadastro!$A$5:$A$167,$A1027,Cadastro!$E$5:$E$167,"&lt;="&amp;$F1027),"yyyymmdd"),Cadastro!$I$5:$I$167,0),"")</f>
        <v>87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IFERROR(INDEX(Cadastro!$C$5:$C$167,$AB1028),"NÃO INFORMADO")</f>
        <v>ESP</v>
      </c>
      <c r="D1028" s="17" t="str">
        <f>IFERROR(INDEX(Cadastro!$D$5:$D$167,$AB1028),"")</f>
        <v>6x1</v>
      </c>
      <c r="E1028" s="17" t="str">
        <f>IFERROR(INDEX(Cadastro!$G$5:$G$167,$AB1028),"")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$167,$AB1028),"")="",IF($L1028&gt;0,1,0),IF(IFERROR(INDEX(Cadastro!$F$5:$F$167,$AB1028),"")&lt;=IFERROR(INDEX(Parâmetros!$B$39:$B$48,MATCH($E1028,Parâmetros!$A$39:$A$48,0)),99),IFERROR(INDEX(Cadastro!$F$5:$F$167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$167,$AB1028),"")="",0,IF(IFERROR(INDEX(Cadastro!$F$5:$F$167,$AB1028),"")&gt;IFERROR(INDEX(Parâmetros!$B$39:$B$48,MATCH($E1028,Parâmetros!$A$39:$A$48,0)),99),IFERROR(INDEX(Cadastro!$F$5:$F$167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registro"),IF(AND($AB1028&lt;&gt;$AB1027,IFERROR(INDEX(Cadastro!$F$5:$F$167,$AB1028),"")=""),"Indeterminado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IFERROR(MATCH($A1028&amp;"|"&amp;TEXT(_xlfn.MAXIFS(Cadastro!$E$5:$E$167,Cadastro!$A$5:$A$167,$A1028,Cadastro!$E$5:$E$167,"&lt;="&amp;$F1028),"yyyymmdd"),Cadastro!$I$5:$I$167,0),"")</f>
        <v>87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IFERROR(INDEX(Cadastro!$C$5:$C$167,$AB1029),"NÃO INFORMADO")</f>
        <v>ESP</v>
      </c>
      <c r="D1029" s="17" t="str">
        <f>IFERROR(INDEX(Cadastro!$D$5:$D$167,$AB1029),"")</f>
        <v>6x1</v>
      </c>
      <c r="E1029" s="17" t="str">
        <f>IFERROR(INDEX(Cadastro!$G$5:$G$167,$AB1029),"")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$167,$AB1029),"")="",IF($L1029&gt;0,1,0),IF(IFERROR(INDEX(Cadastro!$F$5:$F$167,$AB1029),"")&lt;=IFERROR(INDEX(Parâmetros!$B$39:$B$48,MATCH($E1029,Parâmetros!$A$39:$A$48,0)),99),IFERROR(INDEX(Cadastro!$F$5:$F$167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$167,$AB1029),"")="",0,IF(IFERROR(INDEX(Cadastro!$F$5:$F$167,$AB1029),"")&gt;IFERROR(INDEX(Parâmetros!$B$39:$B$48,MATCH($E1029,Parâmetros!$A$39:$A$48,0)),99),IFERROR(INDEX(Cadastro!$F$5:$F$167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registro"),IF(AND($AB1029&lt;&gt;$AB1028,IFERROR(INDEX(Cadastro!$F$5:$F$167,$AB1029),"")=""),"Indeterminado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IFERROR(MATCH($A1029&amp;"|"&amp;TEXT(_xlfn.MAXIFS(Cadastro!$E$5:$E$167,Cadastro!$A$5:$A$167,$A1029,Cadastro!$E$5:$E$167,"&lt;="&amp;$F1029),"yyyymmdd"),Cadastro!$I$5:$I$167,0),"")</f>
        <v>87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IFERROR(INDEX(Cadastro!$C$5:$C$167,$AB1030),"NÃO INFORMADO")</f>
        <v>ESP</v>
      </c>
      <c r="D1030" s="17" t="str">
        <f>IFERROR(INDEX(Cadastro!$D$5:$D$167,$AB1030),"")</f>
        <v>6x1</v>
      </c>
      <c r="E1030" s="17" t="str">
        <f>IFERROR(INDEX(Cadastro!$G$5:$G$167,$AB1030),"")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$167,$AB1030),"")="",IF($L1030&gt;0,1,0),IF(IFERROR(INDEX(Cadastro!$F$5:$F$167,$AB1030),"")&lt;=IFERROR(INDEX(Parâmetros!$B$39:$B$48,MATCH($E1030,Parâmetros!$A$39:$A$48,0)),99),IFERROR(INDEX(Cadastro!$F$5:$F$167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$167,$AB1030),"")="",0,IF(IFERROR(INDEX(Cadastro!$F$5:$F$167,$AB1030),"")&gt;IFERROR(INDEX(Parâmetros!$B$39:$B$48,MATCH($E1030,Parâmetros!$A$39:$A$48,0)),99),IFERROR(INDEX(Cadastro!$F$5:$F$167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registro"),IF(AND($AB1030&lt;&gt;$AB1029,IFERROR(INDEX(Cadastro!$F$5:$F$167,$AB1030),"")=""),"Indeterminado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IFERROR(MATCH($A1030&amp;"|"&amp;TEXT(_xlfn.MAXIFS(Cadastro!$E$5:$E$167,Cadastro!$A$5:$A$167,$A1030,Cadastro!$E$5:$E$167,"&lt;="&amp;$F1030),"yyyymmdd"),Cadastro!$I$5:$I$167,0),"")</f>
        <v>87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IFERROR(INDEX(Cadastro!$C$5:$C$167,$AB1031),"NÃO INFORMADO")</f>
        <v>ESP</v>
      </c>
      <c r="D1031" s="17" t="str">
        <f>IFERROR(INDEX(Cadastro!$D$5:$D$167,$AB1031),"")</f>
        <v>6x1</v>
      </c>
      <c r="E1031" s="17" t="str">
        <f>IFERROR(INDEX(Cadastro!$G$5:$G$167,$AB1031),"")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$167,$AB1031),"")="",IF($L1031&gt;0,1,0),IF(IFERROR(INDEX(Cadastro!$F$5:$F$167,$AB1031),"")&lt;=IFERROR(INDEX(Parâmetros!$B$39:$B$48,MATCH($E1031,Parâmetros!$A$39:$A$48,0)),99),IFERROR(INDEX(Cadastro!$F$5:$F$167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$167,$AB1031),"")="",0,IF(IFERROR(INDEX(Cadastro!$F$5:$F$167,$AB1031),"")&gt;IFERROR(INDEX(Parâmetros!$B$39:$B$48,MATCH($E1031,Parâmetros!$A$39:$A$48,0)),99),IFERROR(INDEX(Cadastro!$F$5:$F$167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registro"),IF(AND($AB1031&lt;&gt;$AB1030,IFERROR(INDEX(Cadastro!$F$5:$F$167,$AB1031),"")=""),"Indeterminado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IFERROR(MATCH($A1031&amp;"|"&amp;TEXT(_xlfn.MAXIFS(Cadastro!$E$5:$E$167,Cadastro!$A$5:$A$167,$A1031,Cadastro!$E$5:$E$167,"&lt;="&amp;$F1031),"yyyymmdd"),Cadastro!$I$5:$I$167,0),"")</f>
        <v>87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IFERROR(INDEX(Cadastro!$C$5:$C$167,$AB1032),"NÃO INFORMADO")</f>
        <v>ESP</v>
      </c>
      <c r="D1032" s="17" t="str">
        <f>IFERROR(INDEX(Cadastro!$D$5:$D$167,$AB1032),"")</f>
        <v>6x1</v>
      </c>
      <c r="E1032" s="17" t="str">
        <f>IFERROR(INDEX(Cadastro!$G$5:$G$167,$AB1032),"")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$167,$AB1032),"")="",IF($L1032&gt;0,1,0),IF(IFERROR(INDEX(Cadastro!$F$5:$F$167,$AB1032),"")&lt;=IFERROR(INDEX(Parâmetros!$B$39:$B$48,MATCH($E1032,Parâmetros!$A$39:$A$48,0)),99),IFERROR(INDEX(Cadastro!$F$5:$F$167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$167,$AB1032),"")="",0,IF(IFERROR(INDEX(Cadastro!$F$5:$F$167,$AB1032),"")&gt;IFERROR(INDEX(Parâmetros!$B$39:$B$48,MATCH($E1032,Parâmetros!$A$39:$A$48,0)),99),IFERROR(INDEX(Cadastro!$F$5:$F$167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registro"),IF(AND($AB1032&lt;&gt;$AB1031,IFERROR(INDEX(Cadastro!$F$5:$F$167,$AB1032),"")=""),"Indeterminado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IFERROR(MATCH($A1032&amp;"|"&amp;TEXT(_xlfn.MAXIFS(Cadastro!$E$5:$E$167,Cadastro!$A$5:$A$167,$A1032,Cadastro!$E$5:$E$167,"&lt;="&amp;$F1032),"yyyymmdd"),Cadastro!$I$5:$I$167,0),"")</f>
        <v>87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IFERROR(INDEX(Cadastro!$C$5:$C$167,$AB1033),"NÃO INFORMADO")</f>
        <v>ESP</v>
      </c>
      <c r="D1033" s="17" t="str">
        <f>IFERROR(INDEX(Cadastro!$D$5:$D$167,$AB1033),"")</f>
        <v>6x1</v>
      </c>
      <c r="E1033" s="17" t="str">
        <f>IFERROR(INDEX(Cadastro!$G$5:$G$167,$AB1033),"")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$167,$AB1033),"")="",IF($L1033&gt;0,1,0),IF(IFERROR(INDEX(Cadastro!$F$5:$F$167,$AB1033),"")&lt;=IFERROR(INDEX(Parâmetros!$B$39:$B$48,MATCH($E1033,Parâmetros!$A$39:$A$48,0)),99),IFERROR(INDEX(Cadastro!$F$5:$F$167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$167,$AB1033),"")="",0,IF(IFERROR(INDEX(Cadastro!$F$5:$F$167,$AB1033),"")&gt;IFERROR(INDEX(Parâmetros!$B$39:$B$48,MATCH($E1033,Parâmetros!$A$39:$A$48,0)),99),IFERROR(INDEX(Cadastro!$F$5:$F$167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registro"),IF(AND($AB1033&lt;&gt;$AB1032,IFERROR(INDEX(Cadastro!$F$5:$F$167,$AB1033),"")=""),"Indeterminado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IFERROR(MATCH($A1033&amp;"|"&amp;TEXT(_xlfn.MAXIFS(Cadastro!$E$5:$E$167,Cadastro!$A$5:$A$167,$A1033,Cadastro!$E$5:$E$167,"&lt;="&amp;$F1033),"yyyymmdd"),Cadastro!$I$5:$I$167,0),"")</f>
        <v>87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IFERROR(INDEX(Cadastro!$C$5:$C$167,$AB1034),"NÃO INFORMADO")</f>
        <v>ESP</v>
      </c>
      <c r="D1034" s="17" t="str">
        <f>IFERROR(INDEX(Cadastro!$D$5:$D$167,$AB1034),"")</f>
        <v>6x1</v>
      </c>
      <c r="E1034" s="17" t="str">
        <f>IFERROR(INDEX(Cadastro!$G$5:$G$167,$AB1034),"")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$167,$AB1034),"")="",IF($L1034&gt;0,1,0),IF(IFERROR(INDEX(Cadastro!$F$5:$F$167,$AB1034),"")&lt;=IFERROR(INDEX(Parâmetros!$B$39:$B$48,MATCH($E1034,Parâmetros!$A$39:$A$48,0)),99),IFERROR(INDEX(Cadastro!$F$5:$F$167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$167,$AB1034),"")="",0,IF(IFERROR(INDEX(Cadastro!$F$5:$F$167,$AB1034),"")&gt;IFERROR(INDEX(Parâmetros!$B$39:$B$48,MATCH($E1034,Parâmetros!$A$39:$A$48,0)),99),IFERROR(INDEX(Cadastro!$F$5:$F$167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registro"),IF(AND($AB1034&lt;&gt;$AB1033,IFERROR(INDEX(Cadastro!$F$5:$F$167,$AB1034),"")=""),"Indeterminado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IFERROR(MATCH($A1034&amp;"|"&amp;TEXT(_xlfn.MAXIFS(Cadastro!$E$5:$E$167,Cadastro!$A$5:$A$167,$A1034,Cadastro!$E$5:$E$167,"&lt;="&amp;$F1034),"yyyymmdd"),Cadastro!$I$5:$I$167,0),"")</f>
        <v>87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IFERROR(INDEX(Cadastro!$C$5:$C$167,$AB1035),"NÃO INFORMADO")</f>
        <v>ESP</v>
      </c>
      <c r="D1035" s="17" t="str">
        <f>IFERROR(INDEX(Cadastro!$D$5:$D$167,$AB1035),"")</f>
        <v>6x1</v>
      </c>
      <c r="E1035" s="17" t="str">
        <f>IFERROR(INDEX(Cadastro!$G$5:$G$167,$AB1035),"")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$167,$AB1035),"")="",IF($L1035&gt;0,1,0),IF(IFERROR(INDEX(Cadastro!$F$5:$F$167,$AB1035),"")&lt;=IFERROR(INDEX(Parâmetros!$B$39:$B$48,MATCH($E1035,Parâmetros!$A$39:$A$48,0)),99),IFERROR(INDEX(Cadastro!$F$5:$F$167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$167,$AB1035),"")="",0,IF(IFERROR(INDEX(Cadastro!$F$5:$F$167,$AB1035),"")&gt;IFERROR(INDEX(Parâmetros!$B$39:$B$48,MATCH($E1035,Parâmetros!$A$39:$A$48,0)),99),IFERROR(INDEX(Cadastro!$F$5:$F$167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registro"),IF(AND($AB1035&lt;&gt;$AB1034,IFERROR(INDEX(Cadastro!$F$5:$F$167,$AB1035),"")=""),"Indeterminado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IFERROR(MATCH($A1035&amp;"|"&amp;TEXT(_xlfn.MAXIFS(Cadastro!$E$5:$E$167,Cadastro!$A$5:$A$167,$A1035,Cadastro!$E$5:$E$167,"&lt;="&amp;$F1035),"yyyymmdd"),Cadastro!$I$5:$I$167,0),"")</f>
        <v>87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IFERROR(INDEX(Cadastro!$C$5:$C$167,$AB1036),"NÃO INFORMADO")</f>
        <v>ESP</v>
      </c>
      <c r="D1036" s="17" t="str">
        <f>IFERROR(INDEX(Cadastro!$D$5:$D$167,$AB1036),"")</f>
        <v>6x1</v>
      </c>
      <c r="E1036" s="17" t="str">
        <f>IFERROR(INDEX(Cadastro!$G$5:$G$167,$AB1036),"")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$167,$AB1036),"")="",IF($L1036&gt;0,1,0),IF(IFERROR(INDEX(Cadastro!$F$5:$F$167,$AB1036),"")&lt;=IFERROR(INDEX(Parâmetros!$B$39:$B$48,MATCH($E1036,Parâmetros!$A$39:$A$48,0)),99),IFERROR(INDEX(Cadastro!$F$5:$F$167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$167,$AB1036),"")="",0,IF(IFERROR(INDEX(Cadastro!$F$5:$F$167,$AB1036),"")&gt;IFERROR(INDEX(Parâmetros!$B$39:$B$48,MATCH($E1036,Parâmetros!$A$39:$A$48,0)),99),IFERROR(INDEX(Cadastro!$F$5:$F$167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registro"),IF(AND($AB1036&lt;&gt;$AB1035,IFERROR(INDEX(Cadastro!$F$5:$F$167,$AB1036),"")=""),"Indeterminado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IFERROR(MATCH($A1036&amp;"|"&amp;TEXT(_xlfn.MAXIFS(Cadastro!$E$5:$E$167,Cadastro!$A$5:$A$167,$A1036,Cadastro!$E$5:$E$167,"&lt;="&amp;$F1036),"yyyymmdd"),Cadastro!$I$5:$I$167,0),"")</f>
        <v>87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IFERROR(INDEX(Cadastro!$C$5:$C$167,$AB1037),"NÃO INFORMADO")</f>
        <v>ESP</v>
      </c>
      <c r="D1037" s="17" t="str">
        <f>IFERROR(INDEX(Cadastro!$D$5:$D$167,$AB1037),"")</f>
        <v>6x1</v>
      </c>
      <c r="E1037" s="17" t="str">
        <f>IFERROR(INDEX(Cadastro!$G$5:$G$167,$AB1037),"")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$167,$AB1037),"")="",IF($L1037&gt;0,1,0),IF(IFERROR(INDEX(Cadastro!$F$5:$F$167,$AB1037),"")&lt;=IFERROR(INDEX(Parâmetros!$B$39:$B$48,MATCH($E1037,Parâmetros!$A$39:$A$48,0)),99),IFERROR(INDEX(Cadastro!$F$5:$F$167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$167,$AB1037),"")="",0,IF(IFERROR(INDEX(Cadastro!$F$5:$F$167,$AB1037),"")&gt;IFERROR(INDEX(Parâmetros!$B$39:$B$48,MATCH($E1037,Parâmetros!$A$39:$A$48,0)),99),IFERROR(INDEX(Cadastro!$F$5:$F$167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registro"),IF(AND($AB1037&lt;&gt;$AB1036,IFERROR(INDEX(Cadastro!$F$5:$F$167,$AB1037),"")=""),"Indeterminado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IFERROR(MATCH($A1037&amp;"|"&amp;TEXT(_xlfn.MAXIFS(Cadastro!$E$5:$E$167,Cadastro!$A$5:$A$167,$A1037,Cadastro!$E$5:$E$167,"&lt;="&amp;$F1037),"yyyymmdd"),Cadastro!$I$5:$I$167,0),"")</f>
        <v>87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IFERROR(INDEX(Cadastro!$C$5:$C$167,$AB1038),"NÃO INFORMADO")</f>
        <v>MEC</v>
      </c>
      <c r="D1038" s="17" t="str">
        <f>IFERROR(INDEX(Cadastro!$D$5:$D$167,$AB1038),"")</f>
        <v>Folguista</v>
      </c>
      <c r="E1038" s="17" t="str">
        <f>IFERROR(INDEX(Cadastro!$G$5:$G$167,$AB1038),"")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97"/>
        <v>0</v>
      </c>
      <c r="O1038" s="33">
        <f>Parâmetros!$E$13</f>
        <v>0.8</v>
      </c>
      <c r="P1038" s="32" t="str">
        <f>IF(OR($M1038="",$F1038&gt;Parâmetros!$E$14),"Não","Sim")</f>
        <v>Sim</v>
      </c>
      <c r="Q1038" s="32" t="str">
        <f t="shared" si="98"/>
        <v>Não</v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Falta de registro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4 do ciclo</v>
      </c>
      <c r="W1038" s="34">
        <f>IF(OR(OR($D1038="6x1",$D1038="FF 6x1"),$D1038="5x2"),"",IF($AB1038&lt;&gt;$AB1037,IF(IFERROR(INDEX(Cadastro!$F$5:$F$167,$AB1038),"")="",IF($L1038&gt;0,1,0),IF(IFERROR(INDEX(Cadastro!$F$5:$F$167,$AB1038),"")&lt;=IFERROR(INDEX(Parâmetros!$B$39:$B$48,MATCH($E1038,Parâmetros!$A$39:$A$48,0)),99),IFERROR(INDEX(Cadastro!$F$5:$F$167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$167,$AB1038),"")="",0,IF(IFERROR(INDEX(Cadastro!$F$5:$F$167,$AB1038),"")&gt;IFERROR(INDEX(Parâmetros!$B$39:$B$48,MATCH($E1038,Parâmetros!$A$39:$A$48,0)),99),IFERROR(INDEX(Cadastro!$F$5:$F$167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registro"),IF(AND($AB1038&lt;&gt;$AB1037,IFERROR(INDEX(Cadastro!$F$5:$F$167,$AB1038),"")=""),"Indeterminado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IFERROR(MATCH($A1038&amp;"|"&amp;TEXT(_xlfn.MAXIFS(Cadastro!$E$5:$E$167,Cadastro!$A$5:$A$167,$A1038,Cadastro!$E$5:$E$167,"&lt;="&amp;$F1038),"yyyymmdd"),Cadastro!$I$5:$I$167,0),"")</f>
        <v>88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IFERROR(INDEX(Cadastro!$C$5:$C$167,$AB1039),"NÃO INFORMADO")</f>
        <v>MEC</v>
      </c>
      <c r="D1039" s="17" t="str">
        <f>IFERROR(INDEX(Cadastro!$D$5:$D$167,$AB1039),"")</f>
        <v>Folguista</v>
      </c>
      <c r="E1039" s="17" t="str">
        <f>IFERROR(INDEX(Cadastro!$G$5:$G$167,$AB1039),"")</f>
        <v>Folguista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>C</v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sequência</v>
      </c>
      <c r="W1039" s="34">
        <f>IF(OR(OR($D1039="6x1",$D1039="FF 6x1"),$D1039="5x2"),"",IF($AB1039&lt;&gt;$AB1038,IF(IFERROR(INDEX(Cadastro!$F$5:$F$167,$AB1039),"")="",IF($L1039&gt;0,1,0),IF(IFERROR(INDEX(Cadastro!$F$5:$F$167,$AB1039),"")&lt;=IFERROR(INDEX(Parâmetros!$B$39:$B$48,MATCH($E1039,Parâmetros!$A$39:$A$48,0)),99),IFERROR(INDEX(Cadastro!$F$5:$F$167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$167,$AB1039),"")="",0,IF(IFERROR(INDEX(Cadastro!$F$5:$F$167,$AB1039),"")&gt;IFERROR(INDEX(Parâmetros!$B$39:$B$48,MATCH($E1039,Parâmetros!$A$39:$A$48,0)),99),IFERROR(INDEX(Cadastro!$F$5:$F$167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registro"),IF(AND($AB1039&lt;&gt;$AB1038,IFERROR(INDEX(Cadastro!$F$5:$F$167,$AB1039),"")=""),"Indeterminado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IFERROR(MATCH($A1039&amp;"|"&amp;TEXT(_xlfn.MAXIFS(Cadastro!$E$5:$E$167,Cadastro!$A$5:$A$167,$A1039,Cadastro!$E$5:$E$167,"&lt;="&amp;$F1039),"yyyymmdd"),Cadastro!$I$5:$I$167,0),"")</f>
        <v>88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IFERROR(INDEX(Cadastro!$C$5:$C$167,$AB1040),"NÃO INFORMADO")</f>
        <v>MEC</v>
      </c>
      <c r="D1040" s="17" t="str">
        <f>IFERROR(INDEX(Cadastro!$D$5:$D$167,$AB1040),"")</f>
        <v>Folguista</v>
      </c>
      <c r="E1040" s="17" t="str">
        <f>IFERROR(INDEX(Cadastro!$G$5:$G$167,$AB1040),"")</f>
        <v>Folguista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>C</v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sequência</v>
      </c>
      <c r="W1040" s="34">
        <f>IF(OR(OR($D1040="6x1",$D1040="FF 6x1"),$D1040="5x2"),"",IF($AB1040&lt;&gt;$AB1039,IF(IFERROR(INDEX(Cadastro!$F$5:$F$167,$AB1040),"")="",IF($L1040&gt;0,1,0),IF(IFERROR(INDEX(Cadastro!$F$5:$F$167,$AB1040),"")&lt;=IFERROR(INDEX(Parâmetros!$B$39:$B$48,MATCH($E1040,Parâmetros!$A$39:$A$48,0)),99),IFERROR(INDEX(Cadastro!$F$5:$F$167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$167,$AB1040),"")="",0,IF(IFERROR(INDEX(Cadastro!$F$5:$F$167,$AB1040),"")&gt;IFERROR(INDEX(Parâmetros!$B$39:$B$48,MATCH($E1040,Parâmetros!$A$39:$A$48,0)),99),IFERROR(INDEX(Cadastro!$F$5:$F$167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registro"),IF(AND($AB1040&lt;&gt;$AB1039,IFERROR(INDEX(Cadastro!$F$5:$F$167,$AB1040),"")=""),"Indeterminado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IFERROR(MATCH($A1040&amp;"|"&amp;TEXT(_xlfn.MAXIFS(Cadastro!$E$5:$E$167,Cadastro!$A$5:$A$167,$A1040,Cadastro!$E$5:$E$167,"&lt;="&amp;$F1040),"yyyymmdd"),Cadastro!$I$5:$I$167,0),"")</f>
        <v>88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IFERROR(INDEX(Cadastro!$C$5:$C$167,$AB1041),"NÃO INFORMADO")</f>
        <v>MEC</v>
      </c>
      <c r="D1041" s="17" t="str">
        <f>IFERROR(INDEX(Cadastro!$D$5:$D$167,$AB1041),"")</f>
        <v>Folguista</v>
      </c>
      <c r="E1041" s="17" t="str">
        <f>IFERROR(INDEX(Cadastro!$G$5:$G$167,$AB1041),"")</f>
        <v>Folguista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>C</v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sequência</v>
      </c>
      <c r="W1041" s="34">
        <f>IF(OR(OR($D1041="6x1",$D1041="FF 6x1"),$D1041="5x2"),"",IF($AB1041&lt;&gt;$AB1040,IF(IFERROR(INDEX(Cadastro!$F$5:$F$167,$AB1041),"")="",IF($L1041&gt;0,1,0),IF(IFERROR(INDEX(Cadastro!$F$5:$F$167,$AB1041),"")&lt;=IFERROR(INDEX(Parâmetros!$B$39:$B$48,MATCH($E1041,Parâmetros!$A$39:$A$48,0)),99),IFERROR(INDEX(Cadastro!$F$5:$F$167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6</v>
      </c>
      <c r="X1041" s="34">
        <f>IF(OR(OR($D1041="6x1",$D1041="FF 6x1"),$D1041="5x2"),"",IF($AB1041&lt;&gt;$AB1040,IF(IFERROR(INDEX(Cadastro!$F$5:$F$167,$AB1041),"")="",0,IF(IFERROR(INDEX(Cadastro!$F$5:$F$167,$AB1041),"")&gt;IFERROR(INDEX(Parâmetros!$B$39:$B$48,MATCH($E1041,Parâmetros!$A$39:$A$48,0)),99),IFERROR(INDEX(Cadastro!$F$5:$F$167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registro"),IF(AND($AB1041&lt;&gt;$AB1040,IFERROR(INDEX(Cadastro!$F$5:$F$167,$AB1041),"")=""),"Indeterminado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IFERROR(MATCH($A1041&amp;"|"&amp;TEXT(_xlfn.MAXIFS(Cadastro!$E$5:$E$167,Cadastro!$A$5:$A$167,$A1041,Cadastro!$E$5:$E$167,"&lt;="&amp;$F1041),"yyyymmdd"),Cadastro!$I$5:$I$167,0),"")</f>
        <v>88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IFERROR(INDEX(Cadastro!$C$5:$C$167,$AB1042),"NÃO INFORMADO")</f>
        <v>MEC</v>
      </c>
      <c r="D1042" s="17" t="str">
        <f>IFERROR(INDEX(Cadastro!$D$5:$D$167,$AB1042),"")</f>
        <v>Folguista</v>
      </c>
      <c r="E1042" s="17" t="str">
        <f>IFERROR(INDEX(Cadastro!$G$5:$G$167,$AB1042),"")</f>
        <v>Folguista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>C</v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sequência</v>
      </c>
      <c r="W1042" s="34">
        <f>IF(OR(OR($D1042="6x1",$D1042="FF 6x1"),$D1042="5x2"),"",IF($AB1042&lt;&gt;$AB1041,IF(IFERROR(INDEX(Cadastro!$F$5:$F$167,$AB1042),"")="",IF($L1042&gt;0,1,0),IF(IFERROR(INDEX(Cadastro!$F$5:$F$167,$AB1042),"")&lt;=IFERROR(INDEX(Parâmetros!$B$39:$B$48,MATCH($E1042,Parâmetros!$A$39:$A$48,0)),99),IFERROR(INDEX(Cadastro!$F$5:$F$167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7</v>
      </c>
      <c r="X1042" s="34">
        <f>IF(OR(OR($D1042="6x1",$D1042="FF 6x1"),$D1042="5x2"),"",IF($AB1042&lt;&gt;$AB1041,IF(IFERROR(INDEX(Cadastro!$F$5:$F$167,$AB1042),"")="",0,IF(IFERROR(INDEX(Cadastro!$F$5:$F$167,$AB1042),"")&gt;IFERROR(INDEX(Parâmetros!$B$39:$B$48,MATCH($E1042,Parâmetros!$A$39:$A$48,0)),99),IFERROR(INDEX(Cadastro!$F$5:$F$167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registro"),IF(AND($AB1042&lt;&gt;$AB1041,IFERROR(INDEX(Cadastro!$F$5:$F$167,$AB1042),"")=""),"Indeterminado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IFERROR(MATCH($A1042&amp;"|"&amp;TEXT(_xlfn.MAXIFS(Cadastro!$E$5:$E$167,Cadastro!$A$5:$A$167,$A1042,Cadastro!$E$5:$E$167,"&lt;="&amp;$F1042),"yyyymmdd"),Cadastro!$I$5:$I$167,0),"")</f>
        <v>88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IFERROR(INDEX(Cadastro!$C$5:$C$167,$AB1043),"NÃO INFORMADO")</f>
        <v>MEC</v>
      </c>
      <c r="D1043" s="17" t="str">
        <f>IFERROR(INDEX(Cadastro!$D$5:$D$167,$AB1043),"")</f>
        <v>Folguista</v>
      </c>
      <c r="E1043" s="17" t="str">
        <f>IFERROR(INDEX(Cadastro!$G$5:$G$167,$AB1043),"")</f>
        <v>Folguista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>C</v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sequência</v>
      </c>
      <c r="W1043" s="34">
        <f>IF(OR(OR($D1043="6x1",$D1043="FF 6x1"),$D1043="5x2"),"",IF($AB1043&lt;&gt;$AB1042,IF(IFERROR(INDEX(Cadastro!$F$5:$F$167,$AB1043),"")="",IF($L1043&gt;0,1,0),IF(IFERROR(INDEX(Cadastro!$F$5:$F$167,$AB1043),"")&lt;=IFERROR(INDEX(Parâmetros!$B$39:$B$48,MATCH($E1043,Parâmetros!$A$39:$A$48,0)),99),IFERROR(INDEX(Cadastro!$F$5:$F$167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8</v>
      </c>
      <c r="X1043" s="34">
        <f>IF(OR(OR($D1043="6x1",$D1043="FF 6x1"),$D1043="5x2"),"",IF($AB1043&lt;&gt;$AB1042,IF(IFERROR(INDEX(Cadastro!$F$5:$F$167,$AB1043),"")="",0,IF(IFERROR(INDEX(Cadastro!$F$5:$F$167,$AB1043),"")&gt;IFERROR(INDEX(Parâmetros!$B$39:$B$48,MATCH($E1043,Parâmetros!$A$39:$A$48,0)),99),IFERROR(INDEX(Cadastro!$F$5:$F$167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registro"),IF(AND($AB1043&lt;&gt;$AB1042,IFERROR(INDEX(Cadastro!$F$5:$F$167,$AB1043),"")=""),"Indeterminado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IFERROR(MATCH($A1043&amp;"|"&amp;TEXT(_xlfn.MAXIFS(Cadastro!$E$5:$E$167,Cadastro!$A$5:$A$167,$A1043,Cadastro!$E$5:$E$167,"&lt;="&amp;$F1043),"yyyymmdd"),Cadastro!$I$5:$I$167,0),"")</f>
        <v>88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IFERROR(INDEX(Cadastro!$C$5:$C$167,$AB1044),"NÃO INFORMADO")</f>
        <v>MEC</v>
      </c>
      <c r="D1044" s="17" t="str">
        <f>IFERROR(INDEX(Cadastro!$D$5:$D$167,$AB1044),"")</f>
        <v>Folguista</v>
      </c>
      <c r="E1044" s="17" t="str">
        <f>IFERROR(INDEX(Cadastro!$G$5:$G$167,$AB1044),"")</f>
        <v>Folguista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>B</v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$167,$AB1044),"")="",IF($L1044&gt;0,1,0),IF(IFERROR(INDEX(Cadastro!$F$5:$F$167,$AB1044),"")&lt;=IFERROR(INDEX(Parâmetros!$B$39:$B$48,MATCH($E1044,Parâmetros!$A$39:$A$48,0)),99),IFERROR(INDEX(Cadastro!$F$5:$F$167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$167,$AB1044),"")="",0,IF(IFERROR(INDEX(Cadastro!$F$5:$F$167,$AB1044),"")&gt;IFERROR(INDEX(Parâmetros!$B$39:$B$48,MATCH($E1044,Parâmetros!$A$39:$A$48,0)),99),IFERROR(INDEX(Cadastro!$F$5:$F$167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registro"),IF(AND($AB1044&lt;&gt;$AB1043,IFERROR(INDEX(Cadastro!$F$5:$F$167,$AB1044),"")=""),"Indeterminado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IFERROR(MATCH($A1044&amp;"|"&amp;TEXT(_xlfn.MAXIFS(Cadastro!$E$5:$E$167,Cadastro!$A$5:$A$167,$A1044,Cadastro!$E$5:$E$167,"&lt;="&amp;$F1044),"yyyymmdd"),Cadastro!$I$5:$I$167,0),"")</f>
        <v>88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IFERROR(INDEX(Cadastro!$C$5:$C$167,$AB1045),"NÃO INFORMADO")</f>
        <v>MEC</v>
      </c>
      <c r="D1045" s="17" t="str">
        <f>IFERROR(INDEX(Cadastro!$D$5:$D$167,$AB1045),"")</f>
        <v>Folguista</v>
      </c>
      <c r="E1045" s="17" t="str">
        <f>IFERROR(INDEX(Cadastro!$G$5:$G$167,$AB1045),"")</f>
        <v>Folguista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>B</v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97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98"/>
        <v/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prevista pelo ciclo</v>
      </c>
      <c r="W1045" s="34">
        <f>IF(OR(OR($D1045="6x1",$D1045="FF 6x1"),$D1045="5x2"),"",IF($AB1045&lt;&gt;$AB1044,IF(IFERROR(INDEX(Cadastro!$F$5:$F$167,$AB1045),"")="",IF($L1045&gt;0,1,0),IF(IFERROR(INDEX(Cadastro!$F$5:$F$167,$AB1045),"")&lt;=IFERROR(INDEX(Parâmetros!$B$39:$B$48,MATCH($E1045,Parâmetros!$A$39:$A$48,0)),99),IFERROR(INDEX(Cadastro!$F$5:$F$167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0</v>
      </c>
      <c r="X1045" s="34">
        <f>IF(OR(OR($D1045="6x1",$D1045="FF 6x1"),$D1045="5x2"),"",IF($AB1045&lt;&gt;$AB1044,IF(IFERROR(INDEX(Cadastro!$F$5:$F$167,$AB1045),"")="",0,IF(IFERROR(INDEX(Cadastro!$F$5:$F$167,$AB1045),"")&gt;IFERROR(INDEX(Parâmetros!$B$39:$B$48,MATCH($E1045,Parâmetros!$A$39:$A$48,0)),99),IFERROR(INDEX(Cadastro!$F$5:$F$167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2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registro"),IF(AND($AB1045&lt;&gt;$AB1044,IFERROR(INDEX(Cadastro!$F$5:$F$167,$AB1045),"")=""),"Indeterminado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IFERROR(MATCH($A1045&amp;"|"&amp;TEXT(_xlfn.MAXIFS(Cadastro!$E$5:$E$167,Cadastro!$A$5:$A$167,$A1045,Cadastro!$E$5:$E$167,"&lt;="&amp;$F1045),"yyyymmdd"),Cadastro!$I$5:$I$167,0),"")</f>
        <v>88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IFERROR(INDEX(Cadastro!$C$5:$C$167,$AB1046),"NÃO INFORMADO")</f>
        <v>MEC</v>
      </c>
      <c r="D1046" s="17" t="str">
        <f>IFERROR(INDEX(Cadastro!$D$5:$D$167,$AB1046),"")</f>
        <v>Folguista</v>
      </c>
      <c r="E1046" s="17" t="str">
        <f>IFERROR(INDEX(Cadastro!$G$5:$G$167,$AB1046),"")</f>
        <v>Folguista</v>
      </c>
      <c r="F1046" s="29">
        <v>46308</v>
      </c>
      <c r="G1046" s="32" t="str">
        <f t="shared" si="96"/>
        <v>ter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>B</v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97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98"/>
        <v/>
      </c>
      <c r="R1046" s="32" t="str">
        <f t="shared" si="99"/>
        <v/>
      </c>
      <c r="S1046" s="30" t="str">
        <f t="shared" si="100"/>
        <v/>
      </c>
      <c r="T1046" s="32" t="str">
        <f>IF($Q1046&lt;&gt;"Sim","",IF($N1046&gt;Parâmetros!$E$15,"Sim","Não"))</f>
        <v/>
      </c>
      <c r="U1046" s="17" t="str">
        <f t="shared" si="101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1 de 4 do ciclo</v>
      </c>
      <c r="W1046" s="34">
        <f>IF(OR(OR($D1046="6x1",$D1046="FF 6x1"),$D1046="5x2"),"",IF($AB1046&lt;&gt;$AB1045,IF(IFERROR(INDEX(Cadastro!$F$5:$F$167,$AB1046),"")="",IF($L1046&gt;0,1,0),IF(IFERROR(INDEX(Cadastro!$F$5:$F$167,$AB1046),"")&lt;=IFERROR(INDEX(Parâmetros!$B$39:$B$48,MATCH($E1046,Parâmetros!$A$39:$A$48,0)),99),IFERROR(INDEX(Cadastro!$F$5:$F$167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1</v>
      </c>
      <c r="X1046" s="34">
        <f>IF(OR(OR($D1046="6x1",$D1046="FF 6x1"),$D1046="5x2"),"",IF($AB1046&lt;&gt;$AB1045,IF(IFERROR(INDEX(Cadastro!$F$5:$F$167,$AB1046),"")="",0,IF(IFERROR(INDEX(Cadastro!$F$5:$F$167,$AB1046),"")&gt;IFERROR(INDEX(Parâmetros!$B$39:$B$48,MATCH($E1046,Parâmetros!$A$39:$A$48,0)),99),IFERROR(INDEX(Cadastro!$F$5:$F$167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registro"),IF(AND($AB1046&lt;&gt;$AB1045,IFERROR(INDEX(Cadastro!$F$5:$F$167,$AB1046),"")=""),"Indeterminado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IFERROR(MATCH($A1046&amp;"|"&amp;TEXT(_xlfn.MAXIFS(Cadastro!$E$5:$E$167,Cadastro!$A$5:$A$167,$A1046,Cadastro!$E$5:$E$167,"&lt;="&amp;$F1046),"yyyymmdd"),Cadastro!$I$5:$I$167,0),"")</f>
        <v>88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IFERROR(INDEX(Cadastro!$C$5:$C$167,$AB1047),"NÃO INFORMADO")</f>
        <v>MEC</v>
      </c>
      <c r="D1047" s="17" t="str">
        <f>IFERROR(INDEX(Cadastro!$D$5:$D$167,$AB1047),"")</f>
        <v>Folguista</v>
      </c>
      <c r="E1047" s="17" t="str">
        <f>IFERROR(INDEX(Cadastro!$G$5:$G$167,$AB1047),"")</f>
        <v>Folguista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>B</v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97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2 de 4 do ciclo</v>
      </c>
      <c r="W1047" s="34">
        <f>IF(OR(OR($D1047="6x1",$D1047="FF 6x1"),$D1047="5x2"),"",IF($AB1047&lt;&gt;$AB1046,IF(IFERROR(INDEX(Cadastro!$F$5:$F$167,$AB1047),"")="",IF($L1047&gt;0,1,0),IF(IFERROR(INDEX(Cadastro!$F$5:$F$167,$AB1047),"")&lt;=IFERROR(INDEX(Parâmetros!$B$39:$B$48,MATCH($E1047,Parâmetros!$A$39:$A$48,0)),99),IFERROR(INDEX(Cadastro!$F$5:$F$167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2</v>
      </c>
      <c r="X1047" s="34">
        <f>IF(OR(OR($D1047="6x1",$D1047="FF 6x1"),$D1047="5x2"),"",IF($AB1047&lt;&gt;$AB1046,IF(IFERROR(INDEX(Cadastro!$F$5:$F$167,$AB1047),"")="",0,IF(IFERROR(INDEX(Cadastro!$F$5:$F$167,$AB1047),"")&gt;IFERROR(INDEX(Parâmetros!$B$39:$B$48,MATCH($E1047,Parâmetros!$A$39:$A$48,0)),99),IFERROR(INDEX(Cadastro!$F$5:$F$167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registro"),IF(AND($AB1047&lt;&gt;$AB1046,IFERROR(INDEX(Cadastro!$F$5:$F$167,$AB1047),"")=""),"Indeterminado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IFERROR(MATCH($A1047&amp;"|"&amp;TEXT(_xlfn.MAXIFS(Cadastro!$E$5:$E$167,Cadastro!$A$5:$A$167,$A1047,Cadastro!$E$5:$E$167,"&lt;="&amp;$F1047),"yyyymmdd"),Cadastro!$I$5:$I$167,0),"")</f>
        <v>88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IFERROR(INDEX(Cadastro!$C$5:$C$167,$AB1048),"NÃO INFORMADO")</f>
        <v>MEC</v>
      </c>
      <c r="D1048" s="17" t="str">
        <f>IFERROR(INDEX(Cadastro!$D$5:$D$167,$AB1048),"")</f>
        <v>Folguista</v>
      </c>
      <c r="E1048" s="17" t="str">
        <f>IFERROR(INDEX(Cadastro!$G$5:$G$167,$AB1048),"")</f>
        <v>Folguista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>C</v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3 de 4 do ciclo</v>
      </c>
      <c r="W1048" s="34">
        <f>IF(OR(OR($D1048="6x1",$D1048="FF 6x1"),$D1048="5x2"),"",IF($AB1048&lt;&gt;$AB1047,IF(IFERROR(INDEX(Cadastro!$F$5:$F$167,$AB1048),"")="",IF($L1048&gt;0,1,0),IF(IFERROR(INDEX(Cadastro!$F$5:$F$167,$AB1048),"")&lt;=IFERROR(INDEX(Parâmetros!$B$39:$B$48,MATCH($E1048,Parâmetros!$A$39:$A$48,0)),99),IFERROR(INDEX(Cadastro!$F$5:$F$167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3</v>
      </c>
      <c r="X1048" s="34">
        <f>IF(OR(OR($D1048="6x1",$D1048="FF 6x1"),$D1048="5x2"),"",IF($AB1048&lt;&gt;$AB1047,IF(IFERROR(INDEX(Cadastro!$F$5:$F$167,$AB1048),"")="",0,IF(IFERROR(INDEX(Cadastro!$F$5:$F$167,$AB1048),"")&gt;IFERROR(INDEX(Parâmetros!$B$39:$B$48,MATCH($E1048,Parâmetros!$A$39:$A$48,0)),99),IFERROR(INDEX(Cadastro!$F$5:$F$167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registro"),IF(AND($AB1048&lt;&gt;$AB1047,IFERROR(INDEX(Cadastro!$F$5:$F$167,$AB1048),"")=""),"Indeterminado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IFERROR(MATCH($A1048&amp;"|"&amp;TEXT(_xlfn.MAXIFS(Cadastro!$E$5:$E$167,Cadastro!$A$5:$A$167,$A1048,Cadastro!$E$5:$E$167,"&lt;="&amp;$F1048),"yyyymmdd"),Cadastro!$I$5:$I$167,0),"")</f>
        <v>88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IFERROR(INDEX(Cadastro!$C$5:$C$167,$AB1049),"NÃO INFORMADO")</f>
        <v>MEC</v>
      </c>
      <c r="D1049" s="17" t="str">
        <f>IFERROR(INDEX(Cadastro!$D$5:$D$167,$AB1049),"")</f>
        <v>Folguista</v>
      </c>
      <c r="E1049" s="17" t="str">
        <f>IFERROR(INDEX(Cadastro!$G$5:$G$167,$AB1049),"")</f>
        <v>Folguista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>C</v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4 de 4 do ciclo</v>
      </c>
      <c r="W1049" s="34">
        <f>IF(OR(OR($D1049="6x1",$D1049="FF 6x1"),$D1049="5x2"),"",IF($AB1049&lt;&gt;$AB1048,IF(IFERROR(INDEX(Cadastro!$F$5:$F$167,$AB1049),"")="",IF($L1049&gt;0,1,0),IF(IFERROR(INDEX(Cadastro!$F$5:$F$167,$AB1049),"")&lt;=IFERROR(INDEX(Parâmetros!$B$39:$B$48,MATCH($E1049,Parâmetros!$A$39:$A$48,0)),99),IFERROR(INDEX(Cadastro!$F$5:$F$167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4</v>
      </c>
      <c r="X1049" s="34">
        <f>IF(OR(OR($D1049="6x1",$D1049="FF 6x1"),$D1049="5x2"),"",IF($AB1049&lt;&gt;$AB1048,IF(IFERROR(INDEX(Cadastro!$F$5:$F$167,$AB1049),"")="",0,IF(IFERROR(INDEX(Cadastro!$F$5:$F$167,$AB1049),"")&gt;IFERROR(INDEX(Parâmetros!$B$39:$B$48,MATCH($E1049,Parâmetros!$A$39:$A$48,0)),99),IFERROR(INDEX(Cadastro!$F$5:$F$167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registro"),IF(AND($AB1049&lt;&gt;$AB1048,IFERROR(INDEX(Cadastro!$F$5:$F$167,$AB1049),"")=""),"Indeterminado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IFERROR(MATCH($A1049&amp;"|"&amp;TEXT(_xlfn.MAXIFS(Cadastro!$E$5:$E$167,Cadastro!$A$5:$A$167,$A1049,Cadastro!$E$5:$E$167,"&lt;="&amp;$F1049),"yyyymmdd"),Cadastro!$I$5:$I$167,0),"")</f>
        <v>88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IFERROR(INDEX(Cadastro!$C$5:$C$167,$AB1050),"NÃO INFORMADO")</f>
        <v>MEC</v>
      </c>
      <c r="D1050" s="17" t="str">
        <f>IFERROR(INDEX(Cadastro!$D$5:$D$167,$AB1050),"")</f>
        <v>Folguista</v>
      </c>
      <c r="E1050" s="17" t="str">
        <f>IFERROR(INDEX(Cadastro!$G$5:$G$167,$AB1050),"")</f>
        <v>Folguista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>B</v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$167,$AB1050),"")="",IF($L1050&gt;0,1,0),IF(IFERROR(INDEX(Cadastro!$F$5:$F$167,$AB1050),"")&lt;=IFERROR(INDEX(Parâmetros!$B$39:$B$48,MATCH($E1050,Parâmetros!$A$39:$A$48,0)),99),IFERROR(INDEX(Cadastro!$F$5:$F$167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$167,$AB1050),"")="",0,IF(IFERROR(INDEX(Cadastro!$F$5:$F$167,$AB1050),"")&gt;IFERROR(INDEX(Parâmetros!$B$39:$B$48,MATCH($E1050,Parâmetros!$A$39:$A$48,0)),99),IFERROR(INDEX(Cadastro!$F$5:$F$167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registro"),IF(AND($AB1050&lt;&gt;$AB1049,IFERROR(INDEX(Cadastro!$F$5:$F$167,$AB1050),"")=""),"Indeterminado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IFERROR(MATCH($A1050&amp;"|"&amp;TEXT(_xlfn.MAXIFS(Cadastro!$E$5:$E$167,Cadastro!$A$5:$A$167,$A1050,Cadastro!$E$5:$E$167,"&lt;="&amp;$F1050),"yyyymmdd"),Cadastro!$I$5:$I$167,0),"")</f>
        <v>88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IFERROR(INDEX(Cadastro!$C$5:$C$167,$AB1051),"NÃO INFORMADO")</f>
        <v>MEC</v>
      </c>
      <c r="D1051" s="17" t="str">
        <f>IFERROR(INDEX(Cadastro!$D$5:$D$167,$AB1051),"")</f>
        <v>Folguista</v>
      </c>
      <c r="E1051" s="17" t="str">
        <f>IFERROR(INDEX(Cadastro!$G$5:$G$167,$AB1051),"")</f>
        <v>Folguista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>B</v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/>
      </c>
      <c r="L1051" s="30">
        <f>SUMIFS(Dados!$E:$E,Dados!$A:$A,$A1051,Dados!$S:$S,$F1051)</f>
        <v>0</v>
      </c>
      <c r="M1051" s="30" t="str">
        <f>IFERROR(INDEX(Parâmetros!$E$6:$E$11,MATCH($K1051,Parâmetros!$A$6:$A$11,0)),"")</f>
        <v/>
      </c>
      <c r="N1051" s="33" t="str">
        <f t="shared" si="97"/>
        <v/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Folga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Folga prevista pelo ciclo</v>
      </c>
      <c r="W1051" s="34">
        <f>IF(OR(OR($D1051="6x1",$D1051="FF 6x1"),$D1051="5x2"),"",IF($AB1051&lt;&gt;$AB1050,IF(IFERROR(INDEX(Cadastro!$F$5:$F$167,$AB1051),"")="",IF($L1051&gt;0,1,0),IF(IFERROR(INDEX(Cadastro!$F$5:$F$167,$AB1051),"")&lt;=IFERROR(INDEX(Parâmetros!$B$39:$B$48,MATCH($E1051,Parâmetros!$A$39:$A$48,0)),99),IFERROR(INDEX(Cadastro!$F$5:$F$167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0</v>
      </c>
      <c r="X1051" s="34">
        <f>IF(OR(OR($D1051="6x1",$D1051="FF 6x1"),$D1051="5x2"),"",IF($AB1051&lt;&gt;$AB1050,IF(IFERROR(INDEX(Cadastro!$F$5:$F$167,$AB1051),"")="",0,IF(IFERROR(INDEX(Cadastro!$F$5:$F$167,$AB1051),"")&gt;IFERROR(INDEX(Parâmetros!$B$39:$B$48,MATCH($E1051,Parâmetros!$A$39:$A$48,0)),99),IFERROR(INDEX(Cadastro!$F$5:$F$167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2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registro"),IF(AND($AB1051&lt;&gt;$AB1050,IFERROR(INDEX(Cadastro!$F$5:$F$167,$AB1051),"")=""),"Indeterminado (início da série)",IF($X1051&gt;0,"Folga","Falta de registro"))))))))</f>
        <v>Folga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IFERROR(MATCH($A1051&amp;"|"&amp;TEXT(_xlfn.MAXIFS(Cadastro!$E$5:$E$167,Cadastro!$A$5:$A$167,$A1051,Cadastro!$E$5:$E$167,"&lt;="&amp;$F1051),"yyyymmdd"),Cadastro!$I$5:$I$167,0),"")</f>
        <v>88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IFERROR(INDEX(Cadastro!$C$5:$C$167,$AB1052),"NÃO INFORMADO")</f>
        <v>MEC</v>
      </c>
      <c r="D1052" s="17" t="str">
        <f>IFERROR(INDEX(Cadastro!$D$5:$D$167,$AB1052),"")</f>
        <v>Folguista</v>
      </c>
      <c r="E1052" s="17" t="str">
        <f>IFERROR(INDEX(Cadastro!$G$5:$G$167,$AB1052),"")</f>
        <v>Folguista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>B</v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1 de 4 do ciclo</v>
      </c>
      <c r="W1052" s="34">
        <f>IF(OR(OR($D1052="6x1",$D1052="FF 6x1"),$D1052="5x2"),"",IF($AB1052&lt;&gt;$AB1051,IF(IFERROR(INDEX(Cadastro!$F$5:$F$167,$AB1052),"")="",IF($L1052&gt;0,1,0),IF(IFERROR(INDEX(Cadastro!$F$5:$F$167,$AB1052),"")&lt;=IFERROR(INDEX(Parâmetros!$B$39:$B$48,MATCH($E1052,Parâmetros!$A$39:$A$48,0)),99),IFERROR(INDEX(Cadastro!$F$5:$F$167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1</v>
      </c>
      <c r="X1052" s="34">
        <f>IF(OR(OR($D1052="6x1",$D1052="FF 6x1"),$D1052="5x2"),"",IF($AB1052&lt;&gt;$AB1051,IF(IFERROR(INDEX(Cadastro!$F$5:$F$167,$AB1052),"")="",0,IF(IFERROR(INDEX(Cadastro!$F$5:$F$167,$AB1052),"")&gt;IFERROR(INDEX(Parâmetros!$B$39:$B$48,MATCH($E1052,Parâmetros!$A$39:$A$48,0)),99),IFERROR(INDEX(Cadastro!$F$5:$F$167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registro"),IF(AND($AB1052&lt;&gt;$AB1051,IFERROR(INDEX(Cadastro!$F$5:$F$167,$AB1052),"")=""),"Indeterminado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IFERROR(MATCH($A1052&amp;"|"&amp;TEXT(_xlfn.MAXIFS(Cadastro!$E$5:$E$167,Cadastro!$A$5:$A$167,$A1052,Cadastro!$E$5:$E$167,"&lt;="&amp;$F1052),"yyyymmdd"),Cadastro!$I$5:$I$167,0),"")</f>
        <v>88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IFERROR(INDEX(Cadastro!$C$5:$C$167,$AB1053),"NÃO INFORMADO")</f>
        <v>MEC</v>
      </c>
      <c r="D1053" s="17" t="str">
        <f>IFERROR(INDEX(Cadastro!$D$5:$D$167,$AB1053),"")</f>
        <v>Folguista</v>
      </c>
      <c r="E1053" s="17" t="str">
        <f>IFERROR(INDEX(Cadastro!$G$5:$G$167,$AB1053),"")</f>
        <v>Folguista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>B</v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2 de 4 do ciclo</v>
      </c>
      <c r="W1053" s="34">
        <f>IF(OR(OR($D1053="6x1",$D1053="FF 6x1"),$D1053="5x2"),"",IF($AB1053&lt;&gt;$AB1052,IF(IFERROR(INDEX(Cadastro!$F$5:$F$167,$AB1053),"")="",IF($L1053&gt;0,1,0),IF(IFERROR(INDEX(Cadastro!$F$5:$F$167,$AB1053),"")&lt;=IFERROR(INDEX(Parâmetros!$B$39:$B$48,MATCH($E1053,Parâmetros!$A$39:$A$48,0)),99),IFERROR(INDEX(Cadastro!$F$5:$F$167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2</v>
      </c>
      <c r="X1053" s="34">
        <f>IF(OR(OR($D1053="6x1",$D1053="FF 6x1"),$D1053="5x2"),"",IF($AB1053&lt;&gt;$AB1052,IF(IFERROR(INDEX(Cadastro!$F$5:$F$167,$AB1053),"")="",0,IF(IFERROR(INDEX(Cadastro!$F$5:$F$167,$AB1053),"")&gt;IFERROR(INDEX(Parâmetros!$B$39:$B$48,MATCH($E1053,Parâmetros!$A$39:$A$48,0)),99),IFERROR(INDEX(Cadastro!$F$5:$F$167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registro"),IF(AND($AB1053&lt;&gt;$AB1052,IFERROR(INDEX(Cadastro!$F$5:$F$167,$AB1053),"")=""),"Indeterminado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IFERROR(MATCH($A1053&amp;"|"&amp;TEXT(_xlfn.MAXIFS(Cadastro!$E$5:$E$167,Cadastro!$A$5:$A$167,$A1053,Cadastro!$E$5:$E$167,"&lt;="&amp;$F1053),"yyyymmdd"),Cadastro!$I$5:$I$167,0),"")</f>
        <v>88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IFERROR(INDEX(Cadastro!$C$5:$C$167,$AB1054),"NÃO INFORMADO")</f>
        <v>MEC</v>
      </c>
      <c r="D1054" s="17" t="str">
        <f>IFERROR(INDEX(Cadastro!$D$5:$D$167,$AB1054),"")</f>
        <v>Folguista</v>
      </c>
      <c r="E1054" s="17" t="str">
        <f>IFERROR(INDEX(Cadastro!$G$5:$G$167,$AB1054),"")</f>
        <v>Folguista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>C</v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3 de 4 do ciclo</v>
      </c>
      <c r="W1054" s="34">
        <f>IF(OR(OR($D1054="6x1",$D1054="FF 6x1"),$D1054="5x2"),"",IF($AB1054&lt;&gt;$AB1053,IF(IFERROR(INDEX(Cadastro!$F$5:$F$167,$AB1054),"")="",IF($L1054&gt;0,1,0),IF(IFERROR(INDEX(Cadastro!$F$5:$F$167,$AB1054),"")&lt;=IFERROR(INDEX(Parâmetros!$B$39:$B$48,MATCH($E1054,Parâmetros!$A$39:$A$48,0)),99),IFERROR(INDEX(Cadastro!$F$5:$F$167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3</v>
      </c>
      <c r="X1054" s="34">
        <f>IF(OR(OR($D1054="6x1",$D1054="FF 6x1"),$D1054="5x2"),"",IF($AB1054&lt;&gt;$AB1053,IF(IFERROR(INDEX(Cadastro!$F$5:$F$167,$AB1054),"")="",0,IF(IFERROR(INDEX(Cadastro!$F$5:$F$167,$AB1054),"")&gt;IFERROR(INDEX(Parâmetros!$B$39:$B$48,MATCH($E1054,Parâmetros!$A$39:$A$48,0)),99),IFERROR(INDEX(Cadastro!$F$5:$F$167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registro"),IF(AND($AB1054&lt;&gt;$AB1053,IFERROR(INDEX(Cadastro!$F$5:$F$167,$AB1054),"")=""),"Indeterminado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IFERROR(MATCH($A1054&amp;"|"&amp;TEXT(_xlfn.MAXIFS(Cadastro!$E$5:$E$167,Cadastro!$A$5:$A$167,$A1054,Cadastro!$E$5:$E$167,"&lt;="&amp;$F1054),"yyyymmdd"),Cadastro!$I$5:$I$167,0),"")</f>
        <v>88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IFERROR(INDEX(Cadastro!$C$5:$C$167,$AB1055),"NÃO INFORMADO")</f>
        <v>MEC</v>
      </c>
      <c r="D1055" s="17" t="str">
        <f>IFERROR(INDEX(Cadastro!$D$5:$D$167,$AB1055),"")</f>
        <v>Folguista</v>
      </c>
      <c r="E1055" s="17" t="str">
        <f>IFERROR(INDEX(Cadastro!$G$5:$G$167,$AB1055),"")</f>
        <v>Folguista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>C</v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4 de 4 do ciclo</v>
      </c>
      <c r="W1055" s="34">
        <f>IF(OR(OR($D1055="6x1",$D1055="FF 6x1"),$D1055="5x2"),"",IF($AB1055&lt;&gt;$AB1054,IF(IFERROR(INDEX(Cadastro!$F$5:$F$167,$AB1055),"")="",IF($L1055&gt;0,1,0),IF(IFERROR(INDEX(Cadastro!$F$5:$F$167,$AB1055),"")&lt;=IFERROR(INDEX(Parâmetros!$B$39:$B$48,MATCH($E1055,Parâmetros!$A$39:$A$48,0)),99),IFERROR(INDEX(Cadastro!$F$5:$F$167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4</v>
      </c>
      <c r="X1055" s="34">
        <f>IF(OR(OR($D1055="6x1",$D1055="FF 6x1"),$D1055="5x2"),"",IF($AB1055&lt;&gt;$AB1054,IF(IFERROR(INDEX(Cadastro!$F$5:$F$167,$AB1055),"")="",0,IF(IFERROR(INDEX(Cadastro!$F$5:$F$167,$AB1055),"")&gt;IFERROR(INDEX(Parâmetros!$B$39:$B$48,MATCH($E1055,Parâmetros!$A$39:$A$48,0)),99),IFERROR(INDEX(Cadastro!$F$5:$F$167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registro"),IF(AND($AB1055&lt;&gt;$AB1054,IFERROR(INDEX(Cadastro!$F$5:$F$167,$AB1055),"")=""),"Indeterminado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IFERROR(MATCH($A1055&amp;"|"&amp;TEXT(_xlfn.MAXIFS(Cadastro!$E$5:$E$167,Cadastro!$A$5:$A$167,$A1055,Cadastro!$E$5:$E$167,"&lt;="&amp;$F1055),"yyyymmdd"),Cadastro!$I$5:$I$167,0),"")</f>
        <v>88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IFERROR(INDEX(Cadastro!$C$5:$C$167,$AB1056),"NÃO INFORMADO")</f>
        <v>MEC</v>
      </c>
      <c r="D1056" s="17" t="str">
        <f>IFERROR(INDEX(Cadastro!$D$5:$D$167,$AB1056),"")</f>
        <v>Folguista</v>
      </c>
      <c r="E1056" s="17" t="str">
        <f>IFERROR(INDEX(Cadastro!$G$5:$G$167,$AB1056),"")</f>
        <v>Folguista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>B</v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$167,$AB1056),"")="",IF($L1056&gt;0,1,0),IF(IFERROR(INDEX(Cadastro!$F$5:$F$167,$AB1056),"")&lt;=IFERROR(INDEX(Parâmetros!$B$39:$B$48,MATCH($E1056,Parâmetros!$A$39:$A$48,0)),99),IFERROR(INDEX(Cadastro!$F$5:$F$167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$167,$AB1056),"")="",0,IF(IFERROR(INDEX(Cadastro!$F$5:$F$167,$AB1056),"")&gt;IFERROR(INDEX(Parâmetros!$B$39:$B$48,MATCH($E1056,Parâmetros!$A$39:$A$48,0)),99),IFERROR(INDEX(Cadastro!$F$5:$F$167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registro"),IF(AND($AB1056&lt;&gt;$AB1055,IFERROR(INDEX(Cadastro!$F$5:$F$167,$AB1056),"")=""),"Indeterminado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IFERROR(MATCH($A1056&amp;"|"&amp;TEXT(_xlfn.MAXIFS(Cadastro!$E$5:$E$167,Cadastro!$A$5:$A$167,$A1056,Cadastro!$E$5:$E$167,"&lt;="&amp;$F1056),"yyyymmdd"),Cadastro!$I$5:$I$167,0),"")</f>
        <v>88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IFERROR(INDEX(Cadastro!$C$5:$C$167,$AB1057),"NÃO INFORMADO")</f>
        <v>MEC</v>
      </c>
      <c r="D1057" s="17" t="str">
        <f>IFERROR(INDEX(Cadastro!$D$5:$D$167,$AB1057),"")</f>
        <v>Folguista</v>
      </c>
      <c r="E1057" s="17" t="str">
        <f>IFERROR(INDEX(Cadastro!$G$5:$G$167,$AB1057),"")</f>
        <v>Folguista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>B</v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/>
      </c>
      <c r="L1057" s="30">
        <f>SUMIFS(Dados!$E:$E,Dados!$A:$A,$A1057,Dados!$S:$S,$F1057)</f>
        <v>0</v>
      </c>
      <c r="M1057" s="30" t="str">
        <f>IFERROR(INDEX(Parâmetros!$E$6:$E$11,MATCH($K1057,Parâmetros!$A$6:$A$11,0)),"")</f>
        <v/>
      </c>
      <c r="N1057" s="33" t="str">
        <f t="shared" si="97"/>
        <v/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Folga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Folga prevista pelo ciclo</v>
      </c>
      <c r="W1057" s="34">
        <f>IF(OR(OR($D1057="6x1",$D1057="FF 6x1"),$D1057="5x2"),"",IF($AB1057&lt;&gt;$AB1056,IF(IFERROR(INDEX(Cadastro!$F$5:$F$167,$AB1057),"")="",IF($L1057&gt;0,1,0),IF(IFERROR(INDEX(Cadastro!$F$5:$F$167,$AB1057),"")&lt;=IFERROR(INDEX(Parâmetros!$B$39:$B$48,MATCH($E1057,Parâmetros!$A$39:$A$48,0)),99),IFERROR(INDEX(Cadastro!$F$5:$F$167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0</v>
      </c>
      <c r="X1057" s="34">
        <f>IF(OR(OR($D1057="6x1",$D1057="FF 6x1"),$D1057="5x2"),"",IF($AB1057&lt;&gt;$AB1056,IF(IFERROR(INDEX(Cadastro!$F$5:$F$167,$AB1057),"")="",0,IF(IFERROR(INDEX(Cadastro!$F$5:$F$167,$AB1057),"")&gt;IFERROR(INDEX(Parâmetros!$B$39:$B$48,MATCH($E1057,Parâmetros!$A$39:$A$48,0)),99),IFERROR(INDEX(Cadastro!$F$5:$F$167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2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registro"),IF(AND($AB1057&lt;&gt;$AB1056,IFERROR(INDEX(Cadastro!$F$5:$F$167,$AB1057),"")=""),"Indeterminado (início da série)",IF($X1057&gt;0,"Folga","Falta de registro"))))))))</f>
        <v>Folga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IFERROR(MATCH($A1057&amp;"|"&amp;TEXT(_xlfn.MAXIFS(Cadastro!$E$5:$E$167,Cadastro!$A$5:$A$167,$A1057,Cadastro!$E$5:$E$167,"&lt;="&amp;$F1057),"yyyymmdd"),Cadastro!$I$5:$I$167,0),"")</f>
        <v>88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IFERROR(INDEX(Cadastro!$C$5:$C$167,$AB1058),"NÃO INFORMADO")</f>
        <v>MEC</v>
      </c>
      <c r="D1058" s="17" t="str">
        <f>IFERROR(INDEX(Cadastro!$D$5:$D$167,$AB1058),"")</f>
        <v>Folguista</v>
      </c>
      <c r="E1058" s="17" t="str">
        <f>IFERROR(INDEX(Cadastro!$G$5:$G$167,$AB1058),"")</f>
        <v>Folguista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>B</v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B</v>
      </c>
      <c r="L1058" s="30">
        <f>SUMIFS(Dados!$E:$E,Dados!$A:$A,$A1058,Dados!$S:$S,$F1058)</f>
        <v>0</v>
      </c>
      <c r="M1058" s="30">
        <f>IFERROR(INDEX(Parâmetros!$E$6:$E$11,MATCH($K1058,Parâmetros!$A$6:$A$11,0)),"")</f>
        <v>7.67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1 de 4 do ciclo</v>
      </c>
      <c r="W1058" s="34">
        <f>IF(OR(OR($D1058="6x1",$D1058="FF 6x1"),$D1058="5x2"),"",IF($AB1058&lt;&gt;$AB1057,IF(IFERROR(INDEX(Cadastro!$F$5:$F$167,$AB1058),"")="",IF($L1058&gt;0,1,0),IF(IFERROR(INDEX(Cadastro!$F$5:$F$167,$AB1058),"")&lt;=IFERROR(INDEX(Parâmetros!$B$39:$B$48,MATCH($E1058,Parâmetros!$A$39:$A$48,0)),99),IFERROR(INDEX(Cadastro!$F$5:$F$167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1</v>
      </c>
      <c r="X1058" s="34">
        <f>IF(OR(OR($D1058="6x1",$D1058="FF 6x1"),$D1058="5x2"),"",IF($AB1058&lt;&gt;$AB1057,IF(IFERROR(INDEX(Cadastro!$F$5:$F$167,$AB1058),"")="",0,IF(IFERROR(INDEX(Cadastro!$F$5:$F$167,$AB1058),"")&gt;IFERROR(INDEX(Parâmetros!$B$39:$B$48,MATCH($E1058,Parâmetros!$A$39:$A$48,0)),99),IFERROR(INDEX(Cadastro!$F$5:$F$167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registro"),IF(AND($AB1058&lt;&gt;$AB1057,IFERROR(INDEX(Cadastro!$F$5:$F$167,$AB1058),"")=""),"Indeterminado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IFERROR(MATCH($A1058&amp;"|"&amp;TEXT(_xlfn.MAXIFS(Cadastro!$E$5:$E$167,Cadastro!$A$5:$A$167,$A1058,Cadastro!$E$5:$E$167,"&lt;="&amp;$F1058),"yyyymmdd"),Cadastro!$I$5:$I$167,0),"")</f>
        <v>88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IFERROR(INDEX(Cadastro!$C$5:$C$167,$AB1059),"NÃO INFORMADO")</f>
        <v>MEC</v>
      </c>
      <c r="D1059" s="17" t="str">
        <f>IFERROR(INDEX(Cadastro!$D$5:$D$167,$AB1059),"")</f>
        <v>Folguista</v>
      </c>
      <c r="E1059" s="17" t="str">
        <f>IFERROR(INDEX(Cadastro!$G$5:$G$167,$AB1059),"")</f>
        <v>Folguista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>B</v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B</v>
      </c>
      <c r="L1059" s="30">
        <f>SUMIFS(Dados!$E:$E,Dados!$A:$A,$A1059,Dados!$S:$S,$F1059)</f>
        <v>0</v>
      </c>
      <c r="M1059" s="30">
        <f>IFERROR(INDEX(Parâmetros!$E$6:$E$11,MATCH($K1059,Parâmetros!$A$6:$A$11,0)),"")</f>
        <v>7.67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2 de 4 do ciclo</v>
      </c>
      <c r="W1059" s="34">
        <f>IF(OR(OR($D1059="6x1",$D1059="FF 6x1"),$D1059="5x2"),"",IF($AB1059&lt;&gt;$AB1058,IF(IFERROR(INDEX(Cadastro!$F$5:$F$167,$AB1059),"")="",IF($L1059&gt;0,1,0),IF(IFERROR(INDEX(Cadastro!$F$5:$F$167,$AB1059),"")&lt;=IFERROR(INDEX(Parâmetros!$B$39:$B$48,MATCH($E1059,Parâmetros!$A$39:$A$48,0)),99),IFERROR(INDEX(Cadastro!$F$5:$F$167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2</v>
      </c>
      <c r="X1059" s="34">
        <f>IF(OR(OR($D1059="6x1",$D1059="FF 6x1"),$D1059="5x2"),"",IF($AB1059&lt;&gt;$AB1058,IF(IFERROR(INDEX(Cadastro!$F$5:$F$167,$AB1059),"")="",0,IF(IFERROR(INDEX(Cadastro!$F$5:$F$167,$AB1059),"")&gt;IFERROR(INDEX(Parâmetros!$B$39:$B$48,MATCH($E1059,Parâmetros!$A$39:$A$48,0)),99),IFERROR(INDEX(Cadastro!$F$5:$F$167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registro"),IF(AND($AB1059&lt;&gt;$AB1058,IFERROR(INDEX(Cadastro!$F$5:$F$167,$AB1059),"")=""),"Indeterminado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IFERROR(MATCH($A1059&amp;"|"&amp;TEXT(_xlfn.MAXIFS(Cadastro!$E$5:$E$167,Cadastro!$A$5:$A$167,$A1059,Cadastro!$E$5:$E$167,"&lt;="&amp;$F1059),"yyyymmdd"),Cadastro!$I$5:$I$167,0),"")</f>
        <v>88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IFERROR(INDEX(Cadastro!$C$5:$C$167,$AB1060),"NÃO INFORMADO")</f>
        <v>MEC</v>
      </c>
      <c r="D1060" s="17" t="str">
        <f>IFERROR(INDEX(Cadastro!$D$5:$D$167,$AB1060),"")</f>
        <v>Folguista</v>
      </c>
      <c r="E1060" s="17" t="str">
        <f>IFERROR(INDEX(Cadastro!$G$5:$G$167,$AB1060),"")</f>
        <v>Folguista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>C</v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3 de 4 do ciclo</v>
      </c>
      <c r="W1060" s="34">
        <f>IF(OR(OR($D1060="6x1",$D1060="FF 6x1"),$D1060="5x2"),"",IF($AB1060&lt;&gt;$AB1059,IF(IFERROR(INDEX(Cadastro!$F$5:$F$167,$AB1060),"")="",IF($L1060&gt;0,1,0),IF(IFERROR(INDEX(Cadastro!$F$5:$F$167,$AB1060),"")&lt;=IFERROR(INDEX(Parâmetros!$B$39:$B$48,MATCH($E1060,Parâmetros!$A$39:$A$48,0)),99),IFERROR(INDEX(Cadastro!$F$5:$F$167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3</v>
      </c>
      <c r="X1060" s="34">
        <f>IF(OR(OR($D1060="6x1",$D1060="FF 6x1"),$D1060="5x2"),"",IF($AB1060&lt;&gt;$AB1059,IF(IFERROR(INDEX(Cadastro!$F$5:$F$167,$AB1060),"")="",0,IF(IFERROR(INDEX(Cadastro!$F$5:$F$167,$AB1060),"")&gt;IFERROR(INDEX(Parâmetros!$B$39:$B$48,MATCH($E1060,Parâmetros!$A$39:$A$48,0)),99),IFERROR(INDEX(Cadastro!$F$5:$F$167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registro"),IF(AND($AB1060&lt;&gt;$AB1059,IFERROR(INDEX(Cadastro!$F$5:$F$167,$AB1060),"")=""),"Indeterminado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IFERROR(MATCH($A1060&amp;"|"&amp;TEXT(_xlfn.MAXIFS(Cadastro!$E$5:$E$167,Cadastro!$A$5:$A$167,$A1060,Cadastro!$E$5:$E$167,"&lt;="&amp;$F1060),"yyyymmdd"),Cadastro!$I$5:$I$167,0),"")</f>
        <v>88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IFERROR(INDEX(Cadastro!$C$5:$C$167,$AB1061),"NÃO INFORMADO")</f>
        <v>MEC</v>
      </c>
      <c r="D1061" s="17" t="str">
        <f>IFERROR(INDEX(Cadastro!$D$5:$D$167,$AB1061),"")</f>
        <v>Folguista</v>
      </c>
      <c r="E1061" s="17" t="str">
        <f>IFERROR(INDEX(Cadastro!$G$5:$G$167,$AB1061),"")</f>
        <v>Folguista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>C</v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4 de 4 do ciclo</v>
      </c>
      <c r="W1061" s="34">
        <f>IF(OR(OR($D1061="6x1",$D1061="FF 6x1"),$D1061="5x2"),"",IF($AB1061&lt;&gt;$AB1060,IF(IFERROR(INDEX(Cadastro!$F$5:$F$167,$AB1061),"")="",IF($L1061&gt;0,1,0),IF(IFERROR(INDEX(Cadastro!$F$5:$F$167,$AB1061),"")&lt;=IFERROR(INDEX(Parâmetros!$B$39:$B$48,MATCH($E1061,Parâmetros!$A$39:$A$48,0)),99),IFERROR(INDEX(Cadastro!$F$5:$F$167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4</v>
      </c>
      <c r="X1061" s="34">
        <f>IF(OR(OR($D1061="6x1",$D1061="FF 6x1"),$D1061="5x2"),"",IF($AB1061&lt;&gt;$AB1060,IF(IFERROR(INDEX(Cadastro!$F$5:$F$167,$AB1061),"")="",0,IF(IFERROR(INDEX(Cadastro!$F$5:$F$167,$AB1061),"")&gt;IFERROR(INDEX(Parâmetros!$B$39:$B$48,MATCH($E1061,Parâmetros!$A$39:$A$48,0)),99),IFERROR(INDEX(Cadastro!$F$5:$F$167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registro"),IF(AND($AB1061&lt;&gt;$AB1060,IFERROR(INDEX(Cadastro!$F$5:$F$167,$AB1061),"")=""),"Indeterminado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IFERROR(MATCH($A1061&amp;"|"&amp;TEXT(_xlfn.MAXIFS(Cadastro!$E$5:$E$167,Cadastro!$A$5:$A$167,$A1061,Cadastro!$E$5:$E$167,"&lt;="&amp;$F1061),"yyyymmdd"),Cadastro!$I$5:$I$167,0),"")</f>
        <v>88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IFERROR(INDEX(Cadastro!$C$5:$C$167,$AB1062),"NÃO INFORMADO")</f>
        <v>MEC</v>
      </c>
      <c r="D1062" s="17" t="str">
        <f>IFERROR(INDEX(Cadastro!$D$5:$D$167,$AB1062),"")</f>
        <v>Folguista</v>
      </c>
      <c r="E1062" s="17" t="str">
        <f>IFERROR(INDEX(Cadastro!$G$5:$G$167,$AB1062),"")</f>
        <v>Folguista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>B</v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$167,$AB1062),"")="",IF($L1062&gt;0,1,0),IF(IFERROR(INDEX(Cadastro!$F$5:$F$167,$AB1062),"")&lt;=IFERROR(INDEX(Parâmetros!$B$39:$B$48,MATCH($E1062,Parâmetros!$A$39:$A$48,0)),99),IFERROR(INDEX(Cadastro!$F$5:$F$167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$167,$AB1062),"")="",0,IF(IFERROR(INDEX(Cadastro!$F$5:$F$167,$AB1062),"")&gt;IFERROR(INDEX(Parâmetros!$B$39:$B$48,MATCH($E1062,Parâmetros!$A$39:$A$48,0)),99),IFERROR(INDEX(Cadastro!$F$5:$F$167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registro"),IF(AND($AB1062&lt;&gt;$AB1061,IFERROR(INDEX(Cadastro!$F$5:$F$167,$AB1062),"")=""),"Indeterminado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IFERROR(MATCH($A1062&amp;"|"&amp;TEXT(_xlfn.MAXIFS(Cadastro!$E$5:$E$167,Cadastro!$A$5:$A$167,$A1062,Cadastro!$E$5:$E$167,"&lt;="&amp;$F1062),"yyyymmdd"),Cadastro!$I$5:$I$167,0),"")</f>
        <v>88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IFERROR(INDEX(Cadastro!$C$5:$C$167,$AB1063),"NÃO INFORMADO")</f>
        <v>MEC</v>
      </c>
      <c r="D1063" s="17" t="str">
        <f>IFERROR(INDEX(Cadastro!$D$5:$D$167,$AB1063),"")</f>
        <v>Folguista</v>
      </c>
      <c r="E1063" s="17" t="str">
        <f>IFERROR(INDEX(Cadastro!$G$5:$G$167,$AB1063),"")</f>
        <v>Folguista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>B</v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/>
      </c>
      <c r="L1063" s="30">
        <f>SUMIFS(Dados!$E:$E,Dados!$A:$A,$A1063,Dados!$S:$S,$F1063)</f>
        <v>0</v>
      </c>
      <c r="M1063" s="30" t="str">
        <f>IFERROR(INDEX(Parâmetros!$E$6:$E$11,MATCH($K1063,Parâmetros!$A$6:$A$11,0)),"")</f>
        <v/>
      </c>
      <c r="N1063" s="33" t="str">
        <f t="shared" si="97"/>
        <v/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Folga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Folga prevista pelo ciclo</v>
      </c>
      <c r="W1063" s="34">
        <f>IF(OR(OR($D1063="6x1",$D1063="FF 6x1"),$D1063="5x2"),"",IF($AB1063&lt;&gt;$AB1062,IF(IFERROR(INDEX(Cadastro!$F$5:$F$167,$AB1063),"")="",IF($L1063&gt;0,1,0),IF(IFERROR(INDEX(Cadastro!$F$5:$F$167,$AB1063),"")&lt;=IFERROR(INDEX(Parâmetros!$B$39:$B$48,MATCH($E1063,Parâmetros!$A$39:$A$48,0)),99),IFERROR(INDEX(Cadastro!$F$5:$F$167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0</v>
      </c>
      <c r="X1063" s="34">
        <f>IF(OR(OR($D1063="6x1",$D1063="FF 6x1"),$D1063="5x2"),"",IF($AB1063&lt;&gt;$AB1062,IF(IFERROR(INDEX(Cadastro!$F$5:$F$167,$AB1063),"")="",0,IF(IFERROR(INDEX(Cadastro!$F$5:$F$167,$AB1063),"")&gt;IFERROR(INDEX(Parâmetros!$B$39:$B$48,MATCH($E1063,Parâmetros!$A$39:$A$48,0)),99),IFERROR(INDEX(Cadastro!$F$5:$F$167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2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registro"),IF(AND($AB1063&lt;&gt;$AB1062,IFERROR(INDEX(Cadastro!$F$5:$F$167,$AB1063),"")=""),"Indeterminado (início da série)",IF($X1063&gt;0,"Folga","Falta de registro"))))))))</f>
        <v>Folga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IFERROR(MATCH($A1063&amp;"|"&amp;TEXT(_xlfn.MAXIFS(Cadastro!$E$5:$E$167,Cadastro!$A$5:$A$167,$A1063,Cadastro!$E$5:$E$167,"&lt;="&amp;$F1063),"yyyymmdd"),Cadastro!$I$5:$I$167,0),"")</f>
        <v>88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IFERROR(INDEX(Cadastro!$C$5:$C$167,$AB1064),"NÃO INFORMADO")</f>
        <v>MEC</v>
      </c>
      <c r="D1064" s="17" t="str">
        <f>IFERROR(INDEX(Cadastro!$D$5:$D$167,$AB1064),"")</f>
        <v>Folguista</v>
      </c>
      <c r="E1064" s="17" t="str">
        <f>IFERROR(INDEX(Cadastro!$G$5:$G$167,$AB1064),"")</f>
        <v>Folguista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>B</v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B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1 de 4 do ciclo</v>
      </c>
      <c r="W1064" s="34">
        <f>IF(OR(OR($D1064="6x1",$D1064="FF 6x1"),$D1064="5x2"),"",IF($AB1064&lt;&gt;$AB1063,IF(IFERROR(INDEX(Cadastro!$F$5:$F$167,$AB1064),"")="",IF($L1064&gt;0,1,0),IF(IFERROR(INDEX(Cadastro!$F$5:$F$167,$AB1064),"")&lt;=IFERROR(INDEX(Parâmetros!$B$39:$B$48,MATCH($E1064,Parâmetros!$A$39:$A$48,0)),99),IFERROR(INDEX(Cadastro!$F$5:$F$167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1</v>
      </c>
      <c r="X1064" s="34">
        <f>IF(OR(OR($D1064="6x1",$D1064="FF 6x1"),$D1064="5x2"),"",IF($AB1064&lt;&gt;$AB1063,IF(IFERROR(INDEX(Cadastro!$F$5:$F$167,$AB1064),"")="",0,IF(IFERROR(INDEX(Cadastro!$F$5:$F$167,$AB1064),"")&gt;IFERROR(INDEX(Parâmetros!$B$39:$B$48,MATCH($E1064,Parâmetros!$A$39:$A$48,0)),99),IFERROR(INDEX(Cadastro!$F$5:$F$167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registro"),IF(AND($AB1064&lt;&gt;$AB1063,IFERROR(INDEX(Cadastro!$F$5:$F$167,$AB1064),"")=""),"Indeterminado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IFERROR(MATCH($A1064&amp;"|"&amp;TEXT(_xlfn.MAXIFS(Cadastro!$E$5:$E$167,Cadastro!$A$5:$A$167,$A1064,Cadastro!$E$5:$E$167,"&lt;="&amp;$F1064),"yyyymmdd"),Cadastro!$I$5:$I$167,0),"")</f>
        <v>88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IFERROR(INDEX(Cadastro!$C$5:$C$167,$AB1065),"NÃO INFORMADO")</f>
        <v>MEC</v>
      </c>
      <c r="D1065" s="17" t="str">
        <f>IFERROR(INDEX(Cadastro!$D$5:$D$167,$AB1065),"")</f>
        <v>Folguista</v>
      </c>
      <c r="E1065" s="17" t="str">
        <f>IFERROR(INDEX(Cadastro!$G$5:$G$167,$AB1065),"")</f>
        <v>Folguista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>B</v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B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2 de 4 do ciclo</v>
      </c>
      <c r="W1065" s="34">
        <f>IF(OR(OR($D1065="6x1",$D1065="FF 6x1"),$D1065="5x2"),"",IF($AB1065&lt;&gt;$AB1064,IF(IFERROR(INDEX(Cadastro!$F$5:$F$167,$AB1065),"")="",IF($L1065&gt;0,1,0),IF(IFERROR(INDEX(Cadastro!$F$5:$F$167,$AB1065),"")&lt;=IFERROR(INDEX(Parâmetros!$B$39:$B$48,MATCH($E1065,Parâmetros!$A$39:$A$48,0)),99),IFERROR(INDEX(Cadastro!$F$5:$F$167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2</v>
      </c>
      <c r="X1065" s="34">
        <f>IF(OR(OR($D1065="6x1",$D1065="FF 6x1"),$D1065="5x2"),"",IF($AB1065&lt;&gt;$AB1064,IF(IFERROR(INDEX(Cadastro!$F$5:$F$167,$AB1065),"")="",0,IF(IFERROR(INDEX(Cadastro!$F$5:$F$167,$AB1065),"")&gt;IFERROR(INDEX(Parâmetros!$B$39:$B$48,MATCH($E1065,Parâmetros!$A$39:$A$48,0)),99),IFERROR(INDEX(Cadastro!$F$5:$F$167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registro"),IF(AND($AB1065&lt;&gt;$AB1064,IFERROR(INDEX(Cadastro!$F$5:$F$167,$AB1065),"")=""),"Indeterminado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IFERROR(MATCH($A1065&amp;"|"&amp;TEXT(_xlfn.MAXIFS(Cadastro!$E$5:$E$167,Cadastro!$A$5:$A$167,$A1065,Cadastro!$E$5:$E$167,"&lt;="&amp;$F1065),"yyyymmdd"),Cadastro!$I$5:$I$167,0),"")</f>
        <v>88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IFERROR(INDEX(Cadastro!$C$5:$C$167,$AB1066),"NÃO INFORMADO")</f>
        <v>CAL</v>
      </c>
      <c r="D1066" s="17" t="str">
        <f>IFERROR(INDEX(Cadastro!$D$5:$D$167,$AB1066),"")</f>
        <v>6x1</v>
      </c>
      <c r="E1066" s="17" t="str">
        <f>IFERROR(INDEX(Cadastro!$G$5:$G$167,$AB1066),"")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$167,$AB1066),"")="",IF($L1066&gt;0,1,0),IF(IFERROR(INDEX(Cadastro!$F$5:$F$167,$AB1066),"")&lt;=IFERROR(INDEX(Parâmetros!$B$39:$B$48,MATCH($E1066,Parâmetros!$A$39:$A$48,0)),99),IFERROR(INDEX(Cadastro!$F$5:$F$167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$167,$AB1066),"")="",0,IF(IFERROR(INDEX(Cadastro!$F$5:$F$167,$AB1066),"")&gt;IFERROR(INDEX(Parâmetros!$B$39:$B$48,MATCH($E1066,Parâmetros!$A$39:$A$48,0)),99),IFERROR(INDEX(Cadastro!$F$5:$F$167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registro"),IF(AND($AB1066&lt;&gt;$AB1065,IFERROR(INDEX(Cadastro!$F$5:$F$167,$AB1066),"")=""),"Indeterminado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IFERROR(MATCH($A1066&amp;"|"&amp;TEXT(_xlfn.MAXIFS(Cadastro!$E$5:$E$167,Cadastro!$A$5:$A$167,$A1066,Cadastro!$E$5:$E$167,"&lt;="&amp;$F1066),"yyyymmdd"),Cadastro!$I$5:$I$167,0),"")</f>
        <v>94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IFERROR(INDEX(Cadastro!$C$5:$C$167,$AB1067),"NÃO INFORMADO")</f>
        <v>CAL</v>
      </c>
      <c r="D1067" s="17" t="str">
        <f>IFERROR(INDEX(Cadastro!$D$5:$D$167,$AB1067),"")</f>
        <v>6x1</v>
      </c>
      <c r="E1067" s="17" t="str">
        <f>IFERROR(INDEX(Cadastro!$G$5:$G$167,$AB1067),"")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$167,$AB1067),"")="",IF($L1067&gt;0,1,0),IF(IFERROR(INDEX(Cadastro!$F$5:$F$167,$AB1067),"")&lt;=IFERROR(INDEX(Parâmetros!$B$39:$B$48,MATCH($E1067,Parâmetros!$A$39:$A$48,0)),99),IFERROR(INDEX(Cadastro!$F$5:$F$167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$167,$AB1067),"")="",0,IF(IFERROR(INDEX(Cadastro!$F$5:$F$167,$AB1067),"")&gt;IFERROR(INDEX(Parâmetros!$B$39:$B$48,MATCH($E1067,Parâmetros!$A$39:$A$48,0)),99),IFERROR(INDEX(Cadastro!$F$5:$F$167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registro"),IF(AND($AB1067&lt;&gt;$AB1066,IFERROR(INDEX(Cadastro!$F$5:$F$167,$AB1067),"")=""),"Indeterminado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IFERROR(MATCH($A1067&amp;"|"&amp;TEXT(_xlfn.MAXIFS(Cadastro!$E$5:$E$167,Cadastro!$A$5:$A$167,$A1067,Cadastro!$E$5:$E$167,"&lt;="&amp;$F1067),"yyyymmdd"),Cadastro!$I$5:$I$167,0),"")</f>
        <v>94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IFERROR(INDEX(Cadastro!$C$5:$C$167,$AB1068),"NÃO INFORMADO")</f>
        <v>CAL</v>
      </c>
      <c r="D1068" s="17" t="str">
        <f>IFERROR(INDEX(Cadastro!$D$5:$D$167,$AB1068),"")</f>
        <v>6x1</v>
      </c>
      <c r="E1068" s="17" t="str">
        <f>IFERROR(INDEX(Cadastro!$G$5:$G$167,$AB1068),"")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$167,$AB1068),"")="",IF($L1068&gt;0,1,0),IF(IFERROR(INDEX(Cadastro!$F$5:$F$167,$AB1068),"")&lt;=IFERROR(INDEX(Parâmetros!$B$39:$B$48,MATCH($E1068,Parâmetros!$A$39:$A$48,0)),99),IFERROR(INDEX(Cadastro!$F$5:$F$167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$167,$AB1068),"")="",0,IF(IFERROR(INDEX(Cadastro!$F$5:$F$167,$AB1068),"")&gt;IFERROR(INDEX(Parâmetros!$B$39:$B$48,MATCH($E1068,Parâmetros!$A$39:$A$48,0)),99),IFERROR(INDEX(Cadastro!$F$5:$F$167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registro"),IF(AND($AB1068&lt;&gt;$AB1067,IFERROR(INDEX(Cadastro!$F$5:$F$167,$AB1068),"")=""),"Indeterminado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IFERROR(MATCH($A1068&amp;"|"&amp;TEXT(_xlfn.MAXIFS(Cadastro!$E$5:$E$167,Cadastro!$A$5:$A$167,$A1068,Cadastro!$E$5:$E$167,"&lt;="&amp;$F1068),"yyyymmdd"),Cadastro!$I$5:$I$167,0),"")</f>
        <v>94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IFERROR(INDEX(Cadastro!$C$5:$C$167,$AB1069),"NÃO INFORMADO")</f>
        <v>CAL</v>
      </c>
      <c r="D1069" s="17" t="str">
        <f>IFERROR(INDEX(Cadastro!$D$5:$D$167,$AB1069),"")</f>
        <v>6x1</v>
      </c>
      <c r="E1069" s="17" t="str">
        <f>IFERROR(INDEX(Cadastro!$G$5:$G$167,$AB1069),"")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$167,$AB1069),"")="",IF($L1069&gt;0,1,0),IF(IFERROR(INDEX(Cadastro!$F$5:$F$167,$AB1069),"")&lt;=IFERROR(INDEX(Parâmetros!$B$39:$B$48,MATCH($E1069,Parâmetros!$A$39:$A$48,0)),99),IFERROR(INDEX(Cadastro!$F$5:$F$167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$167,$AB1069),"")="",0,IF(IFERROR(INDEX(Cadastro!$F$5:$F$167,$AB1069),"")&gt;IFERROR(INDEX(Parâmetros!$B$39:$B$48,MATCH($E1069,Parâmetros!$A$39:$A$48,0)),99),IFERROR(INDEX(Cadastro!$F$5:$F$167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registro"),IF(AND($AB1069&lt;&gt;$AB1068,IFERROR(INDEX(Cadastro!$F$5:$F$167,$AB1069),"")=""),"Indeterminado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IFERROR(MATCH($A1069&amp;"|"&amp;TEXT(_xlfn.MAXIFS(Cadastro!$E$5:$E$167,Cadastro!$A$5:$A$167,$A1069,Cadastro!$E$5:$E$167,"&lt;="&amp;$F1069),"yyyymmdd"),Cadastro!$I$5:$I$167,0),"")</f>
        <v>94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IFERROR(INDEX(Cadastro!$C$5:$C$167,$AB1070),"NÃO INFORMADO")</f>
        <v>CAL</v>
      </c>
      <c r="D1070" s="17" t="str">
        <f>IFERROR(INDEX(Cadastro!$D$5:$D$167,$AB1070),"")</f>
        <v>6x1</v>
      </c>
      <c r="E1070" s="17" t="str">
        <f>IFERROR(INDEX(Cadastro!$G$5:$G$167,$AB1070),"")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$167,$AB1070),"")="",IF($L1070&gt;0,1,0),IF(IFERROR(INDEX(Cadastro!$F$5:$F$167,$AB1070),"")&lt;=IFERROR(INDEX(Parâmetros!$B$39:$B$48,MATCH($E1070,Parâmetros!$A$39:$A$48,0)),99),IFERROR(INDEX(Cadastro!$F$5:$F$167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$167,$AB1070),"")="",0,IF(IFERROR(INDEX(Cadastro!$F$5:$F$167,$AB1070),"")&gt;IFERROR(INDEX(Parâmetros!$B$39:$B$48,MATCH($E1070,Parâmetros!$A$39:$A$48,0)),99),IFERROR(INDEX(Cadastro!$F$5:$F$167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registro"),IF(AND($AB1070&lt;&gt;$AB1069,IFERROR(INDEX(Cadastro!$F$5:$F$167,$AB1070),"")=""),"Indeterminado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IFERROR(MATCH($A1070&amp;"|"&amp;TEXT(_xlfn.MAXIFS(Cadastro!$E$5:$E$167,Cadastro!$A$5:$A$167,$A1070,Cadastro!$E$5:$E$167,"&lt;="&amp;$F1070),"yyyymmdd"),Cadastro!$I$5:$I$167,0),"")</f>
        <v>94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IFERROR(INDEX(Cadastro!$C$5:$C$167,$AB1071),"NÃO INFORMADO")</f>
        <v>CAL</v>
      </c>
      <c r="D1071" s="17" t="str">
        <f>IFERROR(INDEX(Cadastro!$D$5:$D$167,$AB1071),"")</f>
        <v>6x1</v>
      </c>
      <c r="E1071" s="17" t="str">
        <f>IFERROR(INDEX(Cadastro!$G$5:$G$167,$AB1071),"")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$167,$AB1071),"")="",IF($L1071&gt;0,1,0),IF(IFERROR(INDEX(Cadastro!$F$5:$F$167,$AB1071),"")&lt;=IFERROR(INDEX(Parâmetros!$B$39:$B$48,MATCH($E1071,Parâmetros!$A$39:$A$48,0)),99),IFERROR(INDEX(Cadastro!$F$5:$F$167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$167,$AB1071),"")="",0,IF(IFERROR(INDEX(Cadastro!$F$5:$F$167,$AB1071),"")&gt;IFERROR(INDEX(Parâmetros!$B$39:$B$48,MATCH($E1071,Parâmetros!$A$39:$A$48,0)),99),IFERROR(INDEX(Cadastro!$F$5:$F$167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registro"),IF(AND($AB1071&lt;&gt;$AB1070,IFERROR(INDEX(Cadastro!$F$5:$F$167,$AB1071),"")=""),"Indeterminado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IFERROR(MATCH($A1071&amp;"|"&amp;TEXT(_xlfn.MAXIFS(Cadastro!$E$5:$E$167,Cadastro!$A$5:$A$167,$A1071,Cadastro!$E$5:$E$167,"&lt;="&amp;$F1071),"yyyymmdd"),Cadastro!$I$5:$I$167,0),"")</f>
        <v>94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IFERROR(INDEX(Cadastro!$C$5:$C$167,$AB1072),"NÃO INFORMADO")</f>
        <v>CAL</v>
      </c>
      <c r="D1072" s="17" t="str">
        <f>IFERROR(INDEX(Cadastro!$D$5:$D$167,$AB1072),"")</f>
        <v>6x1</v>
      </c>
      <c r="E1072" s="17" t="str">
        <f>IFERROR(INDEX(Cadastro!$G$5:$G$167,$AB1072),"")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$167,$AB1072),"")="",IF($L1072&gt;0,1,0),IF(IFERROR(INDEX(Cadastro!$F$5:$F$167,$AB1072),"")&lt;=IFERROR(INDEX(Parâmetros!$B$39:$B$48,MATCH($E1072,Parâmetros!$A$39:$A$48,0)),99),IFERROR(INDEX(Cadastro!$F$5:$F$167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$167,$AB1072),"")="",0,IF(IFERROR(INDEX(Cadastro!$F$5:$F$167,$AB1072),"")&gt;IFERROR(INDEX(Parâmetros!$B$39:$B$48,MATCH($E1072,Parâmetros!$A$39:$A$48,0)),99),IFERROR(INDEX(Cadastro!$F$5:$F$167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registro"),IF(AND($AB1072&lt;&gt;$AB1071,IFERROR(INDEX(Cadastro!$F$5:$F$167,$AB1072),"")=""),"Indeterminado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IFERROR(MATCH($A1072&amp;"|"&amp;TEXT(_xlfn.MAXIFS(Cadastro!$E$5:$E$167,Cadastro!$A$5:$A$167,$A1072,Cadastro!$E$5:$E$167,"&lt;="&amp;$F1072),"yyyymmdd"),Cadastro!$I$5:$I$167,0),"")</f>
        <v>94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IFERROR(INDEX(Cadastro!$C$5:$C$167,$AB1073),"NÃO INFORMADO")</f>
        <v>CAL</v>
      </c>
      <c r="D1073" s="17" t="str">
        <f>IFERROR(INDEX(Cadastro!$D$5:$D$167,$AB1073),"")</f>
        <v>6x1</v>
      </c>
      <c r="E1073" s="17" t="str">
        <f>IFERROR(INDEX(Cadastro!$G$5:$G$167,$AB1073),"")</f>
        <v>6x1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680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6x1</v>
      </c>
      <c r="L1073" s="30">
        <f>SUMIFS(Dados!$E:$E,Dados!$A:$A,$A1073,Dados!$S:$S,$F1073)</f>
        <v>4</v>
      </c>
      <c r="M1073" s="30">
        <f>IFERROR(INDEX(Parâmetros!$E$6:$E$11,MATCH($K1073,Parâmetros!$A$6:$A$11,0)),"")</f>
        <v>8.8000000000000007</v>
      </c>
      <c r="N1073" s="33">
        <f t="shared" si="97"/>
        <v>0.45454545454545453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Não</v>
      </c>
      <c r="S1073" s="30">
        <f t="shared" si="100"/>
        <v>3.0400000000000009</v>
      </c>
      <c r="T1073" s="32" t="str">
        <f>IF($Q1073&lt;&gt;"Sim","",IF($N1073&gt;Parâmetros!$E$15,"Sim","Não"))</f>
        <v>Não</v>
      </c>
      <c r="U1073" s="17" t="str">
        <f t="shared" si="101"/>
        <v>Abaixo da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Jornada fixa do 6x1</v>
      </c>
      <c r="W1073" s="34" t="str">
        <f>IF(OR(OR($D1073="6x1",$D1073="FF 6x1"),$D1073="5x2"),"",IF($AB1073&lt;&gt;$AB1072,IF(IFERROR(INDEX(Cadastro!$F$5:$F$167,$AB1073),"")="",IF($L1073&gt;0,1,0),IF(IFERROR(INDEX(Cadastro!$F$5:$F$167,$AB1073),"")&lt;=IFERROR(INDEX(Parâmetros!$B$39:$B$48,MATCH($E1073,Parâmetros!$A$39:$A$48,0)),99),IFERROR(INDEX(Cadastro!$F$5:$F$167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$167,$AB1073),"")="",0,IF(IFERROR(INDEX(Cadastro!$F$5:$F$167,$AB1073),"")&gt;IFERROR(INDEX(Parâmetros!$B$39:$B$48,MATCH($E1073,Parâmetros!$A$39:$A$48,0)),99),IFERROR(INDEX(Cadastro!$F$5:$F$167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registro"),IF(AND($AB1073&lt;&gt;$AB1072,IFERROR(INDEX(Cadastro!$F$5:$F$167,$AB1073),"")=""),"Indeterminado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IFERROR(MATCH($A1073&amp;"|"&amp;TEXT(_xlfn.MAXIFS(Cadastro!$E$5:$E$167,Cadastro!$A$5:$A$167,$A1073,Cadastro!$E$5:$E$167,"&lt;="&amp;$F1073),"yyyymmdd"),Cadastro!$I$5:$I$167,0),"")</f>
        <v>94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IFERROR(INDEX(Cadastro!$C$5:$C$167,$AB1074),"NÃO INFORMADO")</f>
        <v>CAL</v>
      </c>
      <c r="D1074" s="17" t="str">
        <f>IFERROR(INDEX(Cadastro!$D$5:$D$167,$AB1074),"")</f>
        <v>6x1</v>
      </c>
      <c r="E1074" s="17" t="str">
        <f>IFERROR(INDEX(Cadastro!$G$5:$G$167,$AB1074),"")</f>
        <v>6x1</v>
      </c>
      <c r="F1074" s="29">
        <v>46308</v>
      </c>
      <c r="G1074" s="32" t="str">
        <f t="shared" si="96"/>
        <v>ter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0</v>
      </c>
      <c r="M1074" s="30">
        <f>IFERROR(INDEX(Parâmetros!$E$6:$E$11,MATCH($K1074,Parâmetros!$A$6:$A$11,0)),"")</f>
        <v>8.8000000000000007</v>
      </c>
      <c r="N1074" s="33">
        <f t="shared" si="97"/>
        <v>0</v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98"/>
        <v/>
      </c>
      <c r="R1074" s="32" t="str">
        <f t="shared" si="99"/>
        <v/>
      </c>
      <c r="S1074" s="30" t="str">
        <f t="shared" si="100"/>
        <v/>
      </c>
      <c r="T1074" s="32" t="str">
        <f>IF($Q1074&lt;&gt;"Sim","",IF($N1074&gt;Parâmetros!$E$15,"Sim","Não"))</f>
        <v/>
      </c>
      <c r="U1074" s="17" t="str">
        <f t="shared" si="101"/>
        <v>Fora da apuração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FALTA DE REGISTRO · dia útil da escala 6x1</v>
      </c>
      <c r="W1074" s="34" t="str">
        <f>IF(OR(OR($D1074="6x1",$D1074="FF 6x1"),$D1074="5x2"),"",IF($AB1074&lt;&gt;$AB1073,IF(IFERROR(INDEX(Cadastro!$F$5:$F$167,$AB1074),"")="",IF($L1074&gt;0,1,0),IF(IFERROR(INDEX(Cadastro!$F$5:$F$167,$AB1074),"")&lt;=IFERROR(INDEX(Parâmetros!$B$39:$B$48,MATCH($E1074,Parâmetros!$A$39:$A$48,0)),99),IFERROR(INDEX(Cadastro!$F$5:$F$167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$167,$AB1074),"")="",0,IF(IFERROR(INDEX(Cadastro!$F$5:$F$167,$AB1074),"")&gt;IFERROR(INDEX(Parâmetros!$B$39:$B$48,MATCH($E1074,Parâmetros!$A$39:$A$48,0)),99),IFERROR(INDEX(Cadastro!$F$5:$F$167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registro"),IF(AND($AB1074&lt;&gt;$AB1073,IFERROR(INDEX(Cadastro!$F$5:$F$167,$AB1074),"")=""),"Indeterminado (início da série)",IF($X1074&gt;0,"Folga","Falta de registro"))))))))</f>
        <v>Falta de registro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IFERROR(MATCH($A1074&amp;"|"&amp;TEXT(_xlfn.MAXIFS(Cadastro!$E$5:$E$167,Cadastro!$A$5:$A$167,$A1074,Cadastro!$E$5:$E$167,"&lt;="&amp;$F1074),"yyyymmdd"),Cadastro!$I$5:$I$167,0),"")</f>
        <v>94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IFERROR(INDEX(Cadastro!$C$5:$C$167,$AB1075),"NÃO INFORMADO")</f>
        <v>CAL</v>
      </c>
      <c r="D1075" s="17" t="str">
        <f>IFERROR(INDEX(Cadastro!$D$5:$D$167,$AB1075),"")</f>
        <v>6x1</v>
      </c>
      <c r="E1075" s="17" t="str">
        <f>IFERROR(INDEX(Cadastro!$G$5:$G$167,$AB1075),"")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$167,$AB1075),"")="",IF($L1075&gt;0,1,0),IF(IFERROR(INDEX(Cadastro!$F$5:$F$167,$AB1075),"")&lt;=IFERROR(INDEX(Parâmetros!$B$39:$B$48,MATCH($E1075,Parâmetros!$A$39:$A$48,0)),99),IFERROR(INDEX(Cadastro!$F$5:$F$167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$167,$AB1075),"")="",0,IF(IFERROR(INDEX(Cadastro!$F$5:$F$167,$AB1075),"")&gt;IFERROR(INDEX(Parâmetros!$B$39:$B$48,MATCH($E1075,Parâmetros!$A$39:$A$48,0)),99),IFERROR(INDEX(Cadastro!$F$5:$F$167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registro"),IF(AND($AB1075&lt;&gt;$AB1074,IFERROR(INDEX(Cadastro!$F$5:$F$167,$AB1075),"")=""),"Indeterminado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IFERROR(MATCH($A1075&amp;"|"&amp;TEXT(_xlfn.MAXIFS(Cadastro!$E$5:$E$167,Cadastro!$A$5:$A$167,$A1075,Cadastro!$E$5:$E$167,"&lt;="&amp;$F1075),"yyyymmdd"),Cadastro!$I$5:$I$167,0),"")</f>
        <v>94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IFERROR(INDEX(Cadastro!$C$5:$C$167,$AB1076),"NÃO INFORMADO")</f>
        <v>CAL</v>
      </c>
      <c r="D1076" s="17" t="str">
        <f>IFERROR(INDEX(Cadastro!$D$5:$D$167,$AB1076),"")</f>
        <v>6x1</v>
      </c>
      <c r="E1076" s="17" t="str">
        <f>IFERROR(INDEX(Cadastro!$G$5:$G$167,$AB1076),"")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$167,$AB1076),"")="",IF($L1076&gt;0,1,0),IF(IFERROR(INDEX(Cadastro!$F$5:$F$167,$AB1076),"")&lt;=IFERROR(INDEX(Parâmetros!$B$39:$B$48,MATCH($E1076,Parâmetros!$A$39:$A$48,0)),99),IFERROR(INDEX(Cadastro!$F$5:$F$167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$167,$AB1076),"")="",0,IF(IFERROR(INDEX(Cadastro!$F$5:$F$167,$AB1076),"")&gt;IFERROR(INDEX(Parâmetros!$B$39:$B$48,MATCH($E1076,Parâmetros!$A$39:$A$48,0)),99),IFERROR(INDEX(Cadastro!$F$5:$F$167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registro"),IF(AND($AB1076&lt;&gt;$AB1075,IFERROR(INDEX(Cadastro!$F$5:$F$167,$AB1076),"")=""),"Indeterminado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IFERROR(MATCH($A1076&amp;"|"&amp;TEXT(_xlfn.MAXIFS(Cadastro!$E$5:$E$167,Cadastro!$A$5:$A$167,$A1076,Cadastro!$E$5:$E$167,"&lt;="&amp;$F1076),"yyyymmdd"),Cadastro!$I$5:$I$167,0),"")</f>
        <v>94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IFERROR(INDEX(Cadastro!$C$5:$C$167,$AB1077),"NÃO INFORMADO")</f>
        <v>CAL</v>
      </c>
      <c r="D1077" s="17" t="str">
        <f>IFERROR(INDEX(Cadastro!$D$5:$D$167,$AB1077),"")</f>
        <v>6x1</v>
      </c>
      <c r="E1077" s="17" t="str">
        <f>IFERROR(INDEX(Cadastro!$G$5:$G$167,$AB1077),"")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$167,$AB1077),"")="",IF($L1077&gt;0,1,0),IF(IFERROR(INDEX(Cadastro!$F$5:$F$167,$AB1077),"")&lt;=IFERROR(INDEX(Parâmetros!$B$39:$B$48,MATCH($E1077,Parâmetros!$A$39:$A$48,0)),99),IFERROR(INDEX(Cadastro!$F$5:$F$167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$167,$AB1077),"")="",0,IF(IFERROR(INDEX(Cadastro!$F$5:$F$167,$AB1077),"")&gt;IFERROR(INDEX(Parâmetros!$B$39:$B$48,MATCH($E1077,Parâmetros!$A$39:$A$48,0)),99),IFERROR(INDEX(Cadastro!$F$5:$F$167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registro"),IF(AND($AB1077&lt;&gt;$AB1076,IFERROR(INDEX(Cadastro!$F$5:$F$167,$AB1077),"")=""),"Indeterminado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IFERROR(MATCH($A1077&amp;"|"&amp;TEXT(_xlfn.MAXIFS(Cadastro!$E$5:$E$167,Cadastro!$A$5:$A$167,$A1077,Cadastro!$E$5:$E$167,"&lt;="&amp;$F1077),"yyyymmdd"),Cadastro!$I$5:$I$167,0),"")</f>
        <v>94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IFERROR(INDEX(Cadastro!$C$5:$C$167,$AB1078),"NÃO INFORMADO")</f>
        <v>CAL</v>
      </c>
      <c r="D1078" s="17" t="str">
        <f>IFERROR(INDEX(Cadastro!$D$5:$D$167,$AB1078),"")</f>
        <v>6x1</v>
      </c>
      <c r="E1078" s="17" t="str">
        <f>IFERROR(INDEX(Cadastro!$G$5:$G$167,$AB1078),"")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$167,$AB1078),"")="",IF($L1078&gt;0,1,0),IF(IFERROR(INDEX(Cadastro!$F$5:$F$167,$AB1078),"")&lt;=IFERROR(INDEX(Parâmetros!$B$39:$B$48,MATCH($E1078,Parâmetros!$A$39:$A$48,0)),99),IFERROR(INDEX(Cadastro!$F$5:$F$167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$167,$AB1078),"")="",0,IF(IFERROR(INDEX(Cadastro!$F$5:$F$167,$AB1078),"")&gt;IFERROR(INDEX(Parâmetros!$B$39:$B$48,MATCH($E1078,Parâmetros!$A$39:$A$48,0)),99),IFERROR(INDEX(Cadastro!$F$5:$F$167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registro"),IF(AND($AB1078&lt;&gt;$AB1077,IFERROR(INDEX(Cadastro!$F$5:$F$167,$AB1078),"")=""),"Indeterminado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IFERROR(MATCH($A1078&amp;"|"&amp;TEXT(_xlfn.MAXIFS(Cadastro!$E$5:$E$167,Cadastro!$A$5:$A$167,$A1078,Cadastro!$E$5:$E$167,"&lt;="&amp;$F1078),"yyyymmdd"),Cadastro!$I$5:$I$167,0),"")</f>
        <v>94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IFERROR(INDEX(Cadastro!$C$5:$C$167,$AB1079),"NÃO INFORMADO")</f>
        <v>CAL</v>
      </c>
      <c r="D1079" s="17" t="str">
        <f>IFERROR(INDEX(Cadastro!$D$5:$D$167,$AB1079),"")</f>
        <v>6x1</v>
      </c>
      <c r="E1079" s="17" t="str">
        <f>IFERROR(INDEX(Cadastro!$G$5:$G$167,$AB1079),"")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$167,$AB1079),"")="",IF($L1079&gt;0,1,0),IF(IFERROR(INDEX(Cadastro!$F$5:$F$167,$AB1079),"")&lt;=IFERROR(INDEX(Parâmetros!$B$39:$B$48,MATCH($E1079,Parâmetros!$A$39:$A$48,0)),99),IFERROR(INDEX(Cadastro!$F$5:$F$167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$167,$AB1079),"")="",0,IF(IFERROR(INDEX(Cadastro!$F$5:$F$167,$AB1079),"")&gt;IFERROR(INDEX(Parâmetros!$B$39:$B$48,MATCH($E1079,Parâmetros!$A$39:$A$48,0)),99),IFERROR(INDEX(Cadastro!$F$5:$F$167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registro"),IF(AND($AB1079&lt;&gt;$AB1078,IFERROR(INDEX(Cadastro!$F$5:$F$167,$AB1079),"")=""),"Indeterminado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IFERROR(MATCH($A1079&amp;"|"&amp;TEXT(_xlfn.MAXIFS(Cadastro!$E$5:$E$167,Cadastro!$A$5:$A$167,$A1079,Cadastro!$E$5:$E$167,"&lt;="&amp;$F1079),"yyyymmdd"),Cadastro!$I$5:$I$167,0),"")</f>
        <v>94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IFERROR(INDEX(Cadastro!$C$5:$C$167,$AB1080),"NÃO INFORMADO")</f>
        <v>CAL</v>
      </c>
      <c r="D1080" s="17" t="str">
        <f>IFERROR(INDEX(Cadastro!$D$5:$D$167,$AB1080),"")</f>
        <v>6x1</v>
      </c>
      <c r="E1080" s="17" t="str">
        <f>IFERROR(INDEX(Cadastro!$G$5:$G$167,$AB1080),"")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$167,$AB1080),"")="",IF($L1080&gt;0,1,0),IF(IFERROR(INDEX(Cadastro!$F$5:$F$167,$AB1080),"")&lt;=IFERROR(INDEX(Parâmetros!$B$39:$B$48,MATCH($E1080,Parâmetros!$A$39:$A$48,0)),99),IFERROR(INDEX(Cadastro!$F$5:$F$167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$167,$AB1080),"")="",0,IF(IFERROR(INDEX(Cadastro!$F$5:$F$167,$AB1080),"")&gt;IFERROR(INDEX(Parâmetros!$B$39:$B$48,MATCH($E1080,Parâmetros!$A$39:$A$48,0)),99),IFERROR(INDEX(Cadastro!$F$5:$F$167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registro"),IF(AND($AB1080&lt;&gt;$AB1079,IFERROR(INDEX(Cadastro!$F$5:$F$167,$AB1080),"")=""),"Indeterminado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IFERROR(MATCH($A1080&amp;"|"&amp;TEXT(_xlfn.MAXIFS(Cadastro!$E$5:$E$167,Cadastro!$A$5:$A$167,$A1080,Cadastro!$E$5:$E$167,"&lt;="&amp;$F1080),"yyyymmdd"),Cadastro!$I$5:$I$167,0),"")</f>
        <v>94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IFERROR(INDEX(Cadastro!$C$5:$C$167,$AB1081),"NÃO INFORMADO")</f>
        <v>CAL</v>
      </c>
      <c r="D1081" s="17" t="str">
        <f>IFERROR(INDEX(Cadastro!$D$5:$D$167,$AB1081),"")</f>
        <v>6x1</v>
      </c>
      <c r="E1081" s="17" t="str">
        <f>IFERROR(INDEX(Cadastro!$G$5:$G$167,$AB1081),"")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$167,$AB1081),"")="",IF($L1081&gt;0,1,0),IF(IFERROR(INDEX(Cadastro!$F$5:$F$167,$AB1081),"")&lt;=IFERROR(INDEX(Parâmetros!$B$39:$B$48,MATCH($E1081,Parâmetros!$A$39:$A$48,0)),99),IFERROR(INDEX(Cadastro!$F$5:$F$167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$167,$AB1081),"")="",0,IF(IFERROR(INDEX(Cadastro!$F$5:$F$167,$AB1081),"")&gt;IFERROR(INDEX(Parâmetros!$B$39:$B$48,MATCH($E1081,Parâmetros!$A$39:$A$48,0)),99),IFERROR(INDEX(Cadastro!$F$5:$F$167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registro"),IF(AND($AB1081&lt;&gt;$AB1080,IFERROR(INDEX(Cadastro!$F$5:$F$167,$AB1081),"")=""),"Indeterminado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IFERROR(MATCH($A1081&amp;"|"&amp;TEXT(_xlfn.MAXIFS(Cadastro!$E$5:$E$167,Cadastro!$A$5:$A$167,$A1081,Cadastro!$E$5:$E$167,"&lt;="&amp;$F1081),"yyyymmdd"),Cadastro!$I$5:$I$167,0),"")</f>
        <v>94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IFERROR(INDEX(Cadastro!$C$5:$C$167,$AB1082),"NÃO INFORMADO")</f>
        <v>CAL</v>
      </c>
      <c r="D1082" s="17" t="str">
        <f>IFERROR(INDEX(Cadastro!$D$5:$D$167,$AB1082),"")</f>
        <v>6x1</v>
      </c>
      <c r="E1082" s="17" t="str">
        <f>IFERROR(INDEX(Cadastro!$G$5:$G$167,$AB1082),"")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$167,$AB1082),"")="",IF($L1082&gt;0,1,0),IF(IFERROR(INDEX(Cadastro!$F$5:$F$167,$AB1082),"")&lt;=IFERROR(INDEX(Parâmetros!$B$39:$B$48,MATCH($E1082,Parâmetros!$A$39:$A$48,0)),99),IFERROR(INDEX(Cadastro!$F$5:$F$167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$167,$AB1082),"")="",0,IF(IFERROR(INDEX(Cadastro!$F$5:$F$167,$AB1082),"")&gt;IFERROR(INDEX(Parâmetros!$B$39:$B$48,MATCH($E1082,Parâmetros!$A$39:$A$48,0)),99),IFERROR(INDEX(Cadastro!$F$5:$F$167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registro"),IF(AND($AB1082&lt;&gt;$AB1081,IFERROR(INDEX(Cadastro!$F$5:$F$167,$AB1082),"")=""),"Indeterminado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IFERROR(MATCH($A1082&amp;"|"&amp;TEXT(_xlfn.MAXIFS(Cadastro!$E$5:$E$167,Cadastro!$A$5:$A$167,$A1082,Cadastro!$E$5:$E$167,"&lt;="&amp;$F1082),"yyyymmdd"),Cadastro!$I$5:$I$167,0),"")</f>
        <v>94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IFERROR(INDEX(Cadastro!$C$5:$C$167,$AB1083),"NÃO INFORMADO")</f>
        <v>CAL</v>
      </c>
      <c r="D1083" s="17" t="str">
        <f>IFERROR(INDEX(Cadastro!$D$5:$D$167,$AB1083),"")</f>
        <v>6x1</v>
      </c>
      <c r="E1083" s="17" t="str">
        <f>IFERROR(INDEX(Cadastro!$G$5:$G$167,$AB1083),"")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$167,$AB1083),"")="",IF($L1083&gt;0,1,0),IF(IFERROR(INDEX(Cadastro!$F$5:$F$167,$AB1083),"")&lt;=IFERROR(INDEX(Parâmetros!$B$39:$B$48,MATCH($E1083,Parâmetros!$A$39:$A$48,0)),99),IFERROR(INDEX(Cadastro!$F$5:$F$167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$167,$AB1083),"")="",0,IF(IFERROR(INDEX(Cadastro!$F$5:$F$167,$AB1083),"")&gt;IFERROR(INDEX(Parâmetros!$B$39:$B$48,MATCH($E1083,Parâmetros!$A$39:$A$48,0)),99),IFERROR(INDEX(Cadastro!$F$5:$F$167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registro"),IF(AND($AB1083&lt;&gt;$AB1082,IFERROR(INDEX(Cadastro!$F$5:$F$167,$AB1083),"")=""),"Indeterminado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IFERROR(MATCH($A1083&amp;"|"&amp;TEXT(_xlfn.MAXIFS(Cadastro!$E$5:$E$167,Cadastro!$A$5:$A$167,$A1083,Cadastro!$E$5:$E$167,"&lt;="&amp;$F1083),"yyyymmdd"),Cadastro!$I$5:$I$167,0),"")</f>
        <v>94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IFERROR(INDEX(Cadastro!$C$5:$C$167,$AB1084),"NÃO INFORMADO")</f>
        <v>CAL</v>
      </c>
      <c r="D1084" s="17" t="str">
        <f>IFERROR(INDEX(Cadastro!$D$5:$D$167,$AB1084),"")</f>
        <v>6x1</v>
      </c>
      <c r="E1084" s="17" t="str">
        <f>IFERROR(INDEX(Cadastro!$G$5:$G$167,$AB1084),"")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$167,$AB1084),"")="",IF($L1084&gt;0,1,0),IF(IFERROR(INDEX(Cadastro!$F$5:$F$167,$AB1084),"")&lt;=IFERROR(INDEX(Parâmetros!$B$39:$B$48,MATCH($E1084,Parâmetros!$A$39:$A$48,0)),99),IFERROR(INDEX(Cadastro!$F$5:$F$167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$167,$AB1084),"")="",0,IF(IFERROR(INDEX(Cadastro!$F$5:$F$167,$AB1084),"")&gt;IFERROR(INDEX(Parâmetros!$B$39:$B$48,MATCH($E1084,Parâmetros!$A$39:$A$48,0)),99),IFERROR(INDEX(Cadastro!$F$5:$F$167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registro"),IF(AND($AB1084&lt;&gt;$AB1083,IFERROR(INDEX(Cadastro!$F$5:$F$167,$AB1084),"")=""),"Indeterminado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IFERROR(MATCH($A1084&amp;"|"&amp;TEXT(_xlfn.MAXIFS(Cadastro!$E$5:$E$167,Cadastro!$A$5:$A$167,$A1084,Cadastro!$E$5:$E$167,"&lt;="&amp;$F1084),"yyyymmdd"),Cadastro!$I$5:$I$167,0),"")</f>
        <v>94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IFERROR(INDEX(Cadastro!$C$5:$C$167,$AB1085),"NÃO INFORMADO")</f>
        <v>CAL</v>
      </c>
      <c r="D1085" s="17" t="str">
        <f>IFERROR(INDEX(Cadastro!$D$5:$D$167,$AB1085),"")</f>
        <v>6x1</v>
      </c>
      <c r="E1085" s="17" t="str">
        <f>IFERROR(INDEX(Cadastro!$G$5:$G$167,$AB1085),"")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$167,$AB1085),"")="",IF($L1085&gt;0,1,0),IF(IFERROR(INDEX(Cadastro!$F$5:$F$167,$AB1085),"")&lt;=IFERROR(INDEX(Parâmetros!$B$39:$B$48,MATCH($E1085,Parâmetros!$A$39:$A$48,0)),99),IFERROR(INDEX(Cadastro!$F$5:$F$167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$167,$AB1085),"")="",0,IF(IFERROR(INDEX(Cadastro!$F$5:$F$167,$AB1085),"")&gt;IFERROR(INDEX(Parâmetros!$B$39:$B$48,MATCH($E1085,Parâmetros!$A$39:$A$48,0)),99),IFERROR(INDEX(Cadastro!$F$5:$F$167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registro"),IF(AND($AB1085&lt;&gt;$AB1084,IFERROR(INDEX(Cadastro!$F$5:$F$167,$AB1085),"")=""),"Indeterminado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IFERROR(MATCH($A1085&amp;"|"&amp;TEXT(_xlfn.MAXIFS(Cadastro!$E$5:$E$167,Cadastro!$A$5:$A$167,$A1085,Cadastro!$E$5:$E$167,"&lt;="&amp;$F1085),"yyyymmdd"),Cadastro!$I$5:$I$167,0),"")</f>
        <v>94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IFERROR(INDEX(Cadastro!$C$5:$C$167,$AB1086),"NÃO INFORMADO")</f>
        <v>CAL</v>
      </c>
      <c r="D1086" s="17" t="str">
        <f>IFERROR(INDEX(Cadastro!$D$5:$D$167,$AB1086),"")</f>
        <v>6x1</v>
      </c>
      <c r="E1086" s="17" t="str">
        <f>IFERROR(INDEX(Cadastro!$G$5:$G$167,$AB1086),"")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$167,$AB1086),"")="",IF($L1086&gt;0,1,0),IF(IFERROR(INDEX(Cadastro!$F$5:$F$167,$AB1086),"")&lt;=IFERROR(INDEX(Parâmetros!$B$39:$B$48,MATCH($E1086,Parâmetros!$A$39:$A$48,0)),99),IFERROR(INDEX(Cadastro!$F$5:$F$167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$167,$AB1086),"")="",0,IF(IFERROR(INDEX(Cadastro!$F$5:$F$167,$AB1086),"")&gt;IFERROR(INDEX(Parâmetros!$B$39:$B$48,MATCH($E1086,Parâmetros!$A$39:$A$48,0)),99),IFERROR(INDEX(Cadastro!$F$5:$F$167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registro"),IF(AND($AB1086&lt;&gt;$AB1085,IFERROR(INDEX(Cadastro!$F$5:$F$167,$AB1086),"")=""),"Indeterminado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IFERROR(MATCH($A1086&amp;"|"&amp;TEXT(_xlfn.MAXIFS(Cadastro!$E$5:$E$167,Cadastro!$A$5:$A$167,$A1086,Cadastro!$E$5:$E$167,"&lt;="&amp;$F1086),"yyyymmdd"),Cadastro!$I$5:$I$167,0),"")</f>
        <v>94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IFERROR(INDEX(Cadastro!$C$5:$C$167,$AB1087),"NÃO INFORMADO")</f>
        <v>CAL</v>
      </c>
      <c r="D1087" s="17" t="str">
        <f>IFERROR(INDEX(Cadastro!$D$5:$D$167,$AB1087),"")</f>
        <v>6x1</v>
      </c>
      <c r="E1087" s="17" t="str">
        <f>IFERROR(INDEX(Cadastro!$G$5:$G$167,$AB1087),"")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$167,$AB1087),"")="",IF($L1087&gt;0,1,0),IF(IFERROR(INDEX(Cadastro!$F$5:$F$167,$AB1087),"")&lt;=IFERROR(INDEX(Parâmetros!$B$39:$B$48,MATCH($E1087,Parâmetros!$A$39:$A$48,0)),99),IFERROR(INDEX(Cadastro!$F$5:$F$167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$167,$AB1087),"")="",0,IF(IFERROR(INDEX(Cadastro!$F$5:$F$167,$AB1087),"")&gt;IFERROR(INDEX(Parâmetros!$B$39:$B$48,MATCH($E1087,Parâmetros!$A$39:$A$48,0)),99),IFERROR(INDEX(Cadastro!$F$5:$F$167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registro"),IF(AND($AB1087&lt;&gt;$AB1086,IFERROR(INDEX(Cadastro!$F$5:$F$167,$AB1087),"")=""),"Indeterminado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IFERROR(MATCH($A1087&amp;"|"&amp;TEXT(_xlfn.MAXIFS(Cadastro!$E$5:$E$167,Cadastro!$A$5:$A$167,$A1087,Cadastro!$E$5:$E$167,"&lt;="&amp;$F1087),"yyyymmdd"),Cadastro!$I$5:$I$167,0),"")</f>
        <v>94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IFERROR(INDEX(Cadastro!$C$5:$C$167,$AB1088),"NÃO INFORMADO")</f>
        <v>CAL</v>
      </c>
      <c r="D1088" s="17" t="str">
        <f>IFERROR(INDEX(Cadastro!$D$5:$D$167,$AB1088),"")</f>
        <v>6x1</v>
      </c>
      <c r="E1088" s="17" t="str">
        <f>IFERROR(INDEX(Cadastro!$G$5:$G$167,$AB1088),"")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$167,$AB1088),"")="",IF($L1088&gt;0,1,0),IF(IFERROR(INDEX(Cadastro!$F$5:$F$167,$AB1088),"")&lt;=IFERROR(INDEX(Parâmetros!$B$39:$B$48,MATCH($E1088,Parâmetros!$A$39:$A$48,0)),99),IFERROR(INDEX(Cadastro!$F$5:$F$167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$167,$AB1088),"")="",0,IF(IFERROR(INDEX(Cadastro!$F$5:$F$167,$AB1088),"")&gt;IFERROR(INDEX(Parâmetros!$B$39:$B$48,MATCH($E1088,Parâmetros!$A$39:$A$48,0)),99),IFERROR(INDEX(Cadastro!$F$5:$F$167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registro"),IF(AND($AB1088&lt;&gt;$AB1087,IFERROR(INDEX(Cadastro!$F$5:$F$167,$AB1088),"")=""),"Indeterminado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IFERROR(MATCH($A1088&amp;"|"&amp;TEXT(_xlfn.MAXIFS(Cadastro!$E$5:$E$167,Cadastro!$A$5:$A$167,$A1088,Cadastro!$E$5:$E$167,"&lt;="&amp;$F1088),"yyyymmdd"),Cadastro!$I$5:$I$167,0),"")</f>
        <v>94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IFERROR(INDEX(Cadastro!$C$5:$C$167,$AB1089),"NÃO INFORMADO")</f>
        <v>CAL</v>
      </c>
      <c r="D1089" s="17" t="str">
        <f>IFERROR(INDEX(Cadastro!$D$5:$D$167,$AB1089),"")</f>
        <v>6x1</v>
      </c>
      <c r="E1089" s="17" t="str">
        <f>IFERROR(INDEX(Cadastro!$G$5:$G$167,$AB1089),"")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$167,$AB1089),"")="",IF($L1089&gt;0,1,0),IF(IFERROR(INDEX(Cadastro!$F$5:$F$167,$AB1089),"")&lt;=IFERROR(INDEX(Parâmetros!$B$39:$B$48,MATCH($E1089,Parâmetros!$A$39:$A$48,0)),99),IFERROR(INDEX(Cadastro!$F$5:$F$167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$167,$AB1089),"")="",0,IF(IFERROR(INDEX(Cadastro!$F$5:$F$167,$AB1089),"")&gt;IFERROR(INDEX(Parâmetros!$B$39:$B$48,MATCH($E1089,Parâmetros!$A$39:$A$48,0)),99),IFERROR(INDEX(Cadastro!$F$5:$F$167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registro"),IF(AND($AB1089&lt;&gt;$AB1088,IFERROR(INDEX(Cadastro!$F$5:$F$167,$AB1089),"")=""),"Indeterminado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IFERROR(MATCH($A1089&amp;"|"&amp;TEXT(_xlfn.MAXIFS(Cadastro!$E$5:$E$167,Cadastro!$A$5:$A$167,$A1089,Cadastro!$E$5:$E$167,"&lt;="&amp;$F1089),"yyyymmdd"),Cadastro!$I$5:$I$167,0),"")</f>
        <v>94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IFERROR(INDEX(Cadastro!$C$5:$C$167,$AB1090),"NÃO INFORMADO")</f>
        <v>CAL</v>
      </c>
      <c r="D1090" s="17" t="str">
        <f>IFERROR(INDEX(Cadastro!$D$5:$D$167,$AB1090),"")</f>
        <v>6x1</v>
      </c>
      <c r="E1090" s="17" t="str">
        <f>IFERROR(INDEX(Cadastro!$G$5:$G$167,$AB1090),"")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$167,$AB1090),"")="",IF($L1090&gt;0,1,0),IF(IFERROR(INDEX(Cadastro!$F$5:$F$167,$AB1090),"")&lt;=IFERROR(INDEX(Parâmetros!$B$39:$B$48,MATCH($E1090,Parâmetros!$A$39:$A$48,0)),99),IFERROR(INDEX(Cadastro!$F$5:$F$167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$167,$AB1090),"")="",0,IF(IFERROR(INDEX(Cadastro!$F$5:$F$167,$AB1090),"")&gt;IFERROR(INDEX(Parâmetros!$B$39:$B$48,MATCH($E1090,Parâmetros!$A$39:$A$48,0)),99),IFERROR(INDEX(Cadastro!$F$5:$F$167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registro"),IF(AND($AB1090&lt;&gt;$AB1089,IFERROR(INDEX(Cadastro!$F$5:$F$167,$AB1090),"")=""),"Indeterminado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IFERROR(MATCH($A1090&amp;"|"&amp;TEXT(_xlfn.MAXIFS(Cadastro!$E$5:$E$167,Cadastro!$A$5:$A$167,$A1090,Cadastro!$E$5:$E$167,"&lt;="&amp;$F1090),"yyyymmdd"),Cadastro!$I$5:$I$167,0),"")</f>
        <v>94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IFERROR(INDEX(Cadastro!$C$5:$C$167,$AB1091),"NÃO INFORMADO")</f>
        <v>CAL</v>
      </c>
      <c r="D1091" s="17" t="str">
        <f>IFERROR(INDEX(Cadastro!$D$5:$D$167,$AB1091),"")</f>
        <v>6x1</v>
      </c>
      <c r="E1091" s="17" t="str">
        <f>IFERROR(INDEX(Cadastro!$G$5:$G$167,$AB1091),"")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$167,$AB1091),"")="",IF($L1091&gt;0,1,0),IF(IFERROR(INDEX(Cadastro!$F$5:$F$167,$AB1091),"")&lt;=IFERROR(INDEX(Parâmetros!$B$39:$B$48,MATCH($E1091,Parâmetros!$A$39:$A$48,0)),99),IFERROR(INDEX(Cadastro!$F$5:$F$167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$167,$AB1091),"")="",0,IF(IFERROR(INDEX(Cadastro!$F$5:$F$167,$AB1091),"")&gt;IFERROR(INDEX(Parâmetros!$B$39:$B$48,MATCH($E1091,Parâmetros!$A$39:$A$48,0)),99),IFERROR(INDEX(Cadastro!$F$5:$F$167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registro"),IF(AND($AB1091&lt;&gt;$AB1090,IFERROR(INDEX(Cadastro!$F$5:$F$167,$AB1091),"")=""),"Indeterminado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IFERROR(MATCH($A1091&amp;"|"&amp;TEXT(_xlfn.MAXIFS(Cadastro!$E$5:$E$167,Cadastro!$A$5:$A$167,$A1091,Cadastro!$E$5:$E$167,"&lt;="&amp;$F1091),"yyyymmdd"),Cadastro!$I$5:$I$167,0),"")</f>
        <v>94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IFERROR(INDEX(Cadastro!$C$5:$C$167,$AB1092),"NÃO INFORMADO")</f>
        <v>CAL</v>
      </c>
      <c r="D1092" s="17" t="str">
        <f>IFERROR(INDEX(Cadastro!$D$5:$D$167,$AB1092),"")</f>
        <v>6x1</v>
      </c>
      <c r="E1092" s="17" t="str">
        <f>IFERROR(INDEX(Cadastro!$G$5:$G$167,$AB1092),"")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$167,$AB1092),"")="",IF($L1092&gt;0,1,0),IF(IFERROR(INDEX(Cadastro!$F$5:$F$167,$AB1092),"")&lt;=IFERROR(INDEX(Parâmetros!$B$39:$B$48,MATCH($E1092,Parâmetros!$A$39:$A$48,0)),99),IFERROR(INDEX(Cadastro!$F$5:$F$167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$167,$AB1092),"")="",0,IF(IFERROR(INDEX(Cadastro!$F$5:$F$167,$AB1092),"")&gt;IFERROR(INDEX(Parâmetros!$B$39:$B$48,MATCH($E1092,Parâmetros!$A$39:$A$48,0)),99),IFERROR(INDEX(Cadastro!$F$5:$F$167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registro"),IF(AND($AB1092&lt;&gt;$AB1091,IFERROR(INDEX(Cadastro!$F$5:$F$167,$AB1092),"")=""),"Indeterminado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IFERROR(MATCH($A1092&amp;"|"&amp;TEXT(_xlfn.MAXIFS(Cadastro!$E$5:$E$167,Cadastro!$A$5:$A$167,$A1092,Cadastro!$E$5:$E$167,"&lt;="&amp;$F1092),"yyyymmdd"),Cadastro!$I$5:$I$167,0),"")</f>
        <v>94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IFERROR(INDEX(Cadastro!$C$5:$C$167,$AB1093),"NÃO INFORMADO")</f>
        <v>CAL</v>
      </c>
      <c r="D1093" s="17" t="str">
        <f>IFERROR(INDEX(Cadastro!$D$5:$D$167,$AB1093),"")</f>
        <v>6x1</v>
      </c>
      <c r="E1093" s="17" t="str">
        <f>IFERROR(INDEX(Cadastro!$G$5:$G$167,$AB1093),"")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$167,$AB1093),"")="",IF($L1093&gt;0,1,0),IF(IFERROR(INDEX(Cadastro!$F$5:$F$167,$AB1093),"")&lt;=IFERROR(INDEX(Parâmetros!$B$39:$B$48,MATCH($E1093,Parâmetros!$A$39:$A$48,0)),99),IFERROR(INDEX(Cadastro!$F$5:$F$167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$167,$AB1093),"")="",0,IF(IFERROR(INDEX(Cadastro!$F$5:$F$167,$AB1093),"")&gt;IFERROR(INDEX(Parâmetros!$B$39:$B$48,MATCH($E1093,Parâmetros!$A$39:$A$48,0)),99),IFERROR(INDEX(Cadastro!$F$5:$F$167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registro"),IF(AND($AB1093&lt;&gt;$AB1092,IFERROR(INDEX(Cadastro!$F$5:$F$167,$AB1093),"")=""),"Indeterminado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IFERROR(MATCH($A1093&amp;"|"&amp;TEXT(_xlfn.MAXIFS(Cadastro!$E$5:$E$167,Cadastro!$A$5:$A$167,$A1093,Cadastro!$E$5:$E$167,"&lt;="&amp;$F1093),"yyyymmdd"),Cadastro!$I$5:$I$167,0),"")</f>
        <v>94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IFERROR(INDEX(Cadastro!$C$5:$C$167,$AB1094),"NÃO INFORMADO")</f>
        <v>MEC</v>
      </c>
      <c r="D1094" s="17" t="str">
        <f>IFERROR(INDEX(Cadastro!$D$5:$D$167,$AB1094),"")</f>
        <v>A</v>
      </c>
      <c r="E1094" s="17" t="str">
        <f>IFERROR(INDEX(Cadastro!$G$5:$G$167,$AB1094),"")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$167,$AB1094),"")="",IF($L1094&gt;0,1,0),IF(IFERROR(INDEX(Cadastro!$F$5:$F$167,$AB1094),"")&lt;=IFERROR(INDEX(Parâmetros!$B$39:$B$48,MATCH($E1094,Parâmetros!$A$39:$A$48,0)),99),IFERROR(INDEX(Cadastro!$F$5:$F$167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$167,$AB1094),"")="",0,IF(IFERROR(INDEX(Cadastro!$F$5:$F$167,$AB1094),"")&gt;IFERROR(INDEX(Parâmetros!$B$39:$B$48,MATCH($E1094,Parâmetros!$A$39:$A$48,0)),99),IFERROR(INDEX(Cadastro!$F$5:$F$167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registro"),IF(AND($AB1094&lt;&gt;$AB1093,IFERROR(INDEX(Cadastro!$F$5:$F$167,$AB1094),"")=""),"Indeterminado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IFERROR(MATCH($A1094&amp;"|"&amp;TEXT(_xlfn.MAXIFS(Cadastro!$E$5:$E$167,Cadastro!$A$5:$A$167,$A1094,Cadastro!$E$5:$E$167,"&lt;="&amp;$F1094),"yyyymmdd"),Cadastro!$I$5:$I$167,0),"")</f>
        <v>95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IFERROR(INDEX(Cadastro!$C$5:$C$167,$AB1095),"NÃO INFORMADO")</f>
        <v>MEC</v>
      </c>
      <c r="D1095" s="17" t="str">
        <f>IFERROR(INDEX(Cadastro!$D$5:$D$167,$AB1095),"")</f>
        <v>A</v>
      </c>
      <c r="E1095" s="17" t="str">
        <f>IFERROR(INDEX(Cadastro!$G$5:$G$167,$AB1095),"")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$167,$AB1095),"")="",IF($L1095&gt;0,1,0),IF(IFERROR(INDEX(Cadastro!$F$5:$F$167,$AB1095),"")&lt;=IFERROR(INDEX(Parâmetros!$B$39:$B$48,MATCH($E1095,Parâmetros!$A$39:$A$48,0)),99),IFERROR(INDEX(Cadastro!$F$5:$F$167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$167,$AB1095),"")="",0,IF(IFERROR(INDEX(Cadastro!$F$5:$F$167,$AB1095),"")&gt;IFERROR(INDEX(Parâmetros!$B$39:$B$48,MATCH($E1095,Parâmetros!$A$39:$A$48,0)),99),IFERROR(INDEX(Cadastro!$F$5:$F$167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registro"),IF(AND($AB1095&lt;&gt;$AB1094,IFERROR(INDEX(Cadastro!$F$5:$F$167,$AB1095),"")=""),"Indeterminado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IFERROR(MATCH($A1095&amp;"|"&amp;TEXT(_xlfn.MAXIFS(Cadastro!$E$5:$E$167,Cadastro!$A$5:$A$167,$A1095,Cadastro!$E$5:$E$167,"&lt;="&amp;$F1095),"yyyymmdd"),Cadastro!$I$5:$I$167,0),"")</f>
        <v>95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IFERROR(INDEX(Cadastro!$C$5:$C$167,$AB1096),"NÃO INFORMADO")</f>
        <v>MEC</v>
      </c>
      <c r="D1096" s="17" t="str">
        <f>IFERROR(INDEX(Cadastro!$D$5:$D$167,$AB1096),"")</f>
        <v>A</v>
      </c>
      <c r="E1096" s="17" t="str">
        <f>IFERROR(INDEX(Cadastro!$G$5:$G$167,$AB1096),"")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$167,$AB1096),"")="",IF($L1096&gt;0,1,0),IF(IFERROR(INDEX(Cadastro!$F$5:$F$167,$AB1096),"")&lt;=IFERROR(INDEX(Parâmetros!$B$39:$B$48,MATCH($E1096,Parâmetros!$A$39:$A$48,0)),99),IFERROR(INDEX(Cadastro!$F$5:$F$167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$167,$AB1096),"")="",0,IF(IFERROR(INDEX(Cadastro!$F$5:$F$167,$AB1096),"")&gt;IFERROR(INDEX(Parâmetros!$B$39:$B$48,MATCH($E1096,Parâmetros!$A$39:$A$48,0)),99),IFERROR(INDEX(Cadastro!$F$5:$F$167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registro"),IF(AND($AB1096&lt;&gt;$AB1095,IFERROR(INDEX(Cadastro!$F$5:$F$167,$AB1096),"")=""),"Indeterminado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IFERROR(MATCH($A1096&amp;"|"&amp;TEXT(_xlfn.MAXIFS(Cadastro!$E$5:$E$167,Cadastro!$A$5:$A$167,$A1096,Cadastro!$E$5:$E$167,"&lt;="&amp;$F1096),"yyyymmdd"),Cadastro!$I$5:$I$167,0),"")</f>
        <v>95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IFERROR(INDEX(Cadastro!$C$5:$C$167,$AB1097),"NÃO INFORMADO")</f>
        <v>MEC</v>
      </c>
      <c r="D1097" s="17" t="str">
        <f>IFERROR(INDEX(Cadastro!$D$5:$D$167,$AB1097),"")</f>
        <v>A</v>
      </c>
      <c r="E1097" s="17" t="str">
        <f>IFERROR(INDEX(Cadastro!$G$5:$G$167,$AB1097),"")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$167,$AB1097),"")="",IF($L1097&gt;0,1,0),IF(IFERROR(INDEX(Cadastro!$F$5:$F$167,$AB1097),"")&lt;=IFERROR(INDEX(Parâmetros!$B$39:$B$48,MATCH($E1097,Parâmetros!$A$39:$A$48,0)),99),IFERROR(INDEX(Cadastro!$F$5:$F$167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$167,$AB1097),"")="",0,IF(IFERROR(INDEX(Cadastro!$F$5:$F$167,$AB1097),"")&gt;IFERROR(INDEX(Parâmetros!$B$39:$B$48,MATCH($E1097,Parâmetros!$A$39:$A$48,0)),99),IFERROR(INDEX(Cadastro!$F$5:$F$167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registro"),IF(AND($AB1097&lt;&gt;$AB1096,IFERROR(INDEX(Cadastro!$F$5:$F$167,$AB1097),"")=""),"Indeterminado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IFERROR(MATCH($A1097&amp;"|"&amp;TEXT(_xlfn.MAXIFS(Cadastro!$E$5:$E$167,Cadastro!$A$5:$A$167,$A1097,Cadastro!$E$5:$E$167,"&lt;="&amp;$F1097),"yyyymmdd"),Cadastro!$I$5:$I$167,0),"")</f>
        <v>95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IFERROR(INDEX(Cadastro!$C$5:$C$167,$AB1098),"NÃO INFORMADO")</f>
        <v>MEC</v>
      </c>
      <c r="D1098" s="17" t="str">
        <f>IFERROR(INDEX(Cadastro!$D$5:$D$167,$AB1098),"")</f>
        <v>A</v>
      </c>
      <c r="E1098" s="17" t="str">
        <f>IFERROR(INDEX(Cadastro!$G$5:$G$167,$AB1098),"")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$167,$AB1098),"")="",IF($L1098&gt;0,1,0),IF(IFERROR(INDEX(Cadastro!$F$5:$F$167,$AB1098),"")&lt;=IFERROR(INDEX(Parâmetros!$B$39:$B$48,MATCH($E1098,Parâmetros!$A$39:$A$48,0)),99),IFERROR(INDEX(Cadastro!$F$5:$F$167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$167,$AB1098),"")="",0,IF(IFERROR(INDEX(Cadastro!$F$5:$F$167,$AB1098),"")&gt;IFERROR(INDEX(Parâmetros!$B$39:$B$48,MATCH($E1098,Parâmetros!$A$39:$A$48,0)),99),IFERROR(INDEX(Cadastro!$F$5:$F$167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registro"),IF(AND($AB1098&lt;&gt;$AB1097,IFERROR(INDEX(Cadastro!$F$5:$F$167,$AB1098),"")=""),"Indeterminado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IFERROR(MATCH($A1098&amp;"|"&amp;TEXT(_xlfn.MAXIFS(Cadastro!$E$5:$E$167,Cadastro!$A$5:$A$167,$A1098,Cadastro!$E$5:$E$167,"&lt;="&amp;$F1098),"yyyymmdd"),Cadastro!$I$5:$I$167,0),"")</f>
        <v>95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IFERROR(INDEX(Cadastro!$C$5:$C$167,$AB1099),"NÃO INFORMADO")</f>
        <v>MEC</v>
      </c>
      <c r="D1099" s="17" t="str">
        <f>IFERROR(INDEX(Cadastro!$D$5:$D$167,$AB1099),"")</f>
        <v>A</v>
      </c>
      <c r="E1099" s="17" t="str">
        <f>IFERROR(INDEX(Cadastro!$G$5:$G$167,$AB1099),"")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$167,$AB1099),"")="",IF($L1099&gt;0,1,0),IF(IFERROR(INDEX(Cadastro!$F$5:$F$167,$AB1099),"")&lt;=IFERROR(INDEX(Parâmetros!$B$39:$B$48,MATCH($E1099,Parâmetros!$A$39:$A$48,0)),99),IFERROR(INDEX(Cadastro!$F$5:$F$167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$167,$AB1099),"")="",0,IF(IFERROR(INDEX(Cadastro!$F$5:$F$167,$AB1099),"")&gt;IFERROR(INDEX(Parâmetros!$B$39:$B$48,MATCH($E1099,Parâmetros!$A$39:$A$48,0)),99),IFERROR(INDEX(Cadastro!$F$5:$F$167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registro"),IF(AND($AB1099&lt;&gt;$AB1098,IFERROR(INDEX(Cadastro!$F$5:$F$167,$AB1099),"")=""),"Indeterminado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IFERROR(MATCH($A1099&amp;"|"&amp;TEXT(_xlfn.MAXIFS(Cadastro!$E$5:$E$167,Cadastro!$A$5:$A$167,$A1099,Cadastro!$E$5:$E$167,"&lt;="&amp;$F1099),"yyyymmdd"),Cadastro!$I$5:$I$167,0),"")</f>
        <v>95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IFERROR(INDEX(Cadastro!$C$5:$C$167,$AB1100),"NÃO INFORMADO")</f>
        <v>MEC</v>
      </c>
      <c r="D1100" s="17" t="str">
        <f>IFERROR(INDEX(Cadastro!$D$5:$D$167,$AB1100),"")</f>
        <v>A</v>
      </c>
      <c r="E1100" s="17" t="str">
        <f>IFERROR(INDEX(Cadastro!$G$5:$G$167,$AB1100),"")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$167,$AB1100),"")="",IF($L1100&gt;0,1,0),IF(IFERROR(INDEX(Cadastro!$F$5:$F$167,$AB1100),"")&lt;=IFERROR(INDEX(Parâmetros!$B$39:$B$48,MATCH($E1100,Parâmetros!$A$39:$A$48,0)),99),IFERROR(INDEX(Cadastro!$F$5:$F$167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$167,$AB1100),"")="",0,IF(IFERROR(INDEX(Cadastro!$F$5:$F$167,$AB1100),"")&gt;IFERROR(INDEX(Parâmetros!$B$39:$B$48,MATCH($E1100,Parâmetros!$A$39:$A$48,0)),99),IFERROR(INDEX(Cadastro!$F$5:$F$167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registro"),IF(AND($AB1100&lt;&gt;$AB1099,IFERROR(INDEX(Cadastro!$F$5:$F$167,$AB1100),"")=""),"Indeterminado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IFERROR(MATCH($A1100&amp;"|"&amp;TEXT(_xlfn.MAXIFS(Cadastro!$E$5:$E$167,Cadastro!$A$5:$A$167,$A1100,Cadastro!$E$5:$E$167,"&lt;="&amp;$F1100),"yyyymmdd"),Cadastro!$I$5:$I$167,0),"")</f>
        <v>95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IFERROR(INDEX(Cadastro!$C$5:$C$167,$AB1101),"NÃO INFORMADO")</f>
        <v>MEC</v>
      </c>
      <c r="D1101" s="17" t="str">
        <f>IFERROR(INDEX(Cadastro!$D$5:$D$167,$AB1101),"")</f>
        <v>A</v>
      </c>
      <c r="E1101" s="17" t="str">
        <f>IFERROR(INDEX(Cadastro!$G$5:$G$167,$AB1101),"")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$167,$AB1101),"")="",IF($L1101&gt;0,1,0),IF(IFERROR(INDEX(Cadastro!$F$5:$F$167,$AB1101),"")&lt;=IFERROR(INDEX(Parâmetros!$B$39:$B$48,MATCH($E1101,Parâmetros!$A$39:$A$48,0)),99),IFERROR(INDEX(Cadastro!$F$5:$F$167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$167,$AB1101),"")="",0,IF(IFERROR(INDEX(Cadastro!$F$5:$F$167,$AB1101),"")&gt;IFERROR(INDEX(Parâmetros!$B$39:$B$48,MATCH($E1101,Parâmetros!$A$39:$A$48,0)),99),IFERROR(INDEX(Cadastro!$F$5:$F$167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registro"),IF(AND($AB1101&lt;&gt;$AB1100,IFERROR(INDEX(Cadastro!$F$5:$F$167,$AB1101),"")=""),"Indeterminado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IFERROR(MATCH($A1101&amp;"|"&amp;TEXT(_xlfn.MAXIFS(Cadastro!$E$5:$E$167,Cadastro!$A$5:$A$167,$A1101,Cadastro!$E$5:$E$167,"&lt;="&amp;$F1101),"yyyymmdd"),Cadastro!$I$5:$I$167,0),"")</f>
        <v>95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IFERROR(INDEX(Cadastro!$C$5:$C$167,$AB1102),"NÃO INFORMADO")</f>
        <v>MEC</v>
      </c>
      <c r="D1102" s="17" t="str">
        <f>IFERROR(INDEX(Cadastro!$D$5:$D$167,$AB1102),"")</f>
        <v>A</v>
      </c>
      <c r="E1102" s="17" t="str">
        <f>IFERROR(INDEX(Cadastro!$G$5:$G$167,$AB1102),"")</f>
        <v>A</v>
      </c>
      <c r="F1102" s="29">
        <v>46308</v>
      </c>
      <c r="G1102" s="32" t="str">
        <f t="shared" si="102"/>
        <v>ter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0</v>
      </c>
      <c r="M1102" s="30">
        <f>IFERROR(INDEX(Parâmetros!$E$6:$E$11,MATCH($K1102,Parâmetros!$A$6:$A$11,0)),"")</f>
        <v>7.58</v>
      </c>
      <c r="N1102" s="33">
        <f t="shared" si="103"/>
        <v>0</v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04"/>
        <v/>
      </c>
      <c r="R1102" s="32" t="str">
        <f t="shared" si="105"/>
        <v/>
      </c>
      <c r="S1102" s="30" t="str">
        <f t="shared" si="106"/>
        <v/>
      </c>
      <c r="T1102" s="32" t="str">
        <f>IF($Q1102&lt;&gt;"Sim","",IF($N1102&gt;Parâmetros!$E$15,"Sim","Não"))</f>
        <v/>
      </c>
      <c r="U1102" s="17" t="str">
        <f t="shared" si="107"/>
        <v>Fora da apuração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FALTA DE REGISTRO · dia 5 de 5 do ciclo</v>
      </c>
      <c r="W1102" s="34">
        <f>IF(OR(OR($D1102="6x1",$D1102="FF 6x1"),$D1102="5x2"),"",IF($AB1102&lt;&gt;$AB1101,IF(IFERROR(INDEX(Cadastro!$F$5:$F$167,$AB1102),"")="",IF($L1102&gt;0,1,0),IF(IFERROR(INDEX(Cadastro!$F$5:$F$167,$AB1102),"")&lt;=IFERROR(INDEX(Parâmetros!$B$39:$B$48,MATCH($E1102,Parâmetros!$A$39:$A$48,0)),99),IFERROR(INDEX(Cadastro!$F$5:$F$167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$167,$AB1102),"")="",0,IF(IFERROR(INDEX(Cadastro!$F$5:$F$167,$AB1102),"")&gt;IFERROR(INDEX(Parâmetros!$B$39:$B$48,MATCH($E1102,Parâmetros!$A$39:$A$48,0)),99),IFERROR(INDEX(Cadastro!$F$5:$F$167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registro"),IF(AND($AB1102&lt;&gt;$AB1101,IFERROR(INDEX(Cadastro!$F$5:$F$167,$AB1102),"")=""),"Indeterminado (início da série)",IF($X1102&gt;0,"Folga","Falta de registro"))))))))</f>
        <v>Falta de registro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IFERROR(MATCH($A1102&amp;"|"&amp;TEXT(_xlfn.MAXIFS(Cadastro!$E$5:$E$167,Cadastro!$A$5:$A$167,$A1102,Cadastro!$E$5:$E$167,"&lt;="&amp;$F1102),"yyyymmdd"),Cadastro!$I$5:$I$167,0),"")</f>
        <v>95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IFERROR(INDEX(Cadastro!$C$5:$C$167,$AB1103),"NÃO INFORMADO")</f>
        <v>MEC</v>
      </c>
      <c r="D1103" s="17" t="str">
        <f>IFERROR(INDEX(Cadastro!$D$5:$D$167,$AB1103),"")</f>
        <v>A</v>
      </c>
      <c r="E1103" s="17" t="str">
        <f>IFERROR(INDEX(Cadastro!$G$5:$G$167,$AB1103),"")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$167,$AB1103),"")="",IF($L1103&gt;0,1,0),IF(IFERROR(INDEX(Cadastro!$F$5:$F$167,$AB1103),"")&lt;=IFERROR(INDEX(Parâmetros!$B$39:$B$48,MATCH($E1103,Parâmetros!$A$39:$A$48,0)),99),IFERROR(INDEX(Cadastro!$F$5:$F$167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$167,$AB1103),"")="",0,IF(IFERROR(INDEX(Cadastro!$F$5:$F$167,$AB1103),"")&gt;IFERROR(INDEX(Parâmetros!$B$39:$B$48,MATCH($E1103,Parâmetros!$A$39:$A$48,0)),99),IFERROR(INDEX(Cadastro!$F$5:$F$167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registro"),IF(AND($AB1103&lt;&gt;$AB1102,IFERROR(INDEX(Cadastro!$F$5:$F$167,$AB1103),"")=""),"Indeterminado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IFERROR(MATCH($A1103&amp;"|"&amp;TEXT(_xlfn.MAXIFS(Cadastro!$E$5:$E$167,Cadastro!$A$5:$A$167,$A1103,Cadastro!$E$5:$E$167,"&lt;="&amp;$F1103),"yyyymmdd"),Cadastro!$I$5:$I$167,0),"")</f>
        <v>95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IFERROR(INDEX(Cadastro!$C$5:$C$167,$AB1104),"NÃO INFORMADO")</f>
        <v>MEC</v>
      </c>
      <c r="D1104" s="17" t="str">
        <f>IFERROR(INDEX(Cadastro!$D$5:$D$167,$AB1104),"")</f>
        <v>A</v>
      </c>
      <c r="E1104" s="17" t="str">
        <f>IFERROR(INDEX(Cadastro!$G$5:$G$167,$AB1104),"")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$167,$AB1104),"")="",IF($L1104&gt;0,1,0),IF(IFERROR(INDEX(Cadastro!$F$5:$F$167,$AB1104),"")&lt;=IFERROR(INDEX(Parâmetros!$B$39:$B$48,MATCH($E1104,Parâmetros!$A$39:$A$48,0)),99),IFERROR(INDEX(Cadastro!$F$5:$F$167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$167,$AB1104),"")="",0,IF(IFERROR(INDEX(Cadastro!$F$5:$F$167,$AB1104),"")&gt;IFERROR(INDEX(Parâmetros!$B$39:$B$48,MATCH($E1104,Parâmetros!$A$39:$A$48,0)),99),IFERROR(INDEX(Cadastro!$F$5:$F$167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registro"),IF(AND($AB1104&lt;&gt;$AB1103,IFERROR(INDEX(Cadastro!$F$5:$F$167,$AB1104),"")=""),"Indeterminado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IFERROR(MATCH($A1104&amp;"|"&amp;TEXT(_xlfn.MAXIFS(Cadastro!$E$5:$E$167,Cadastro!$A$5:$A$167,$A1104,Cadastro!$E$5:$E$167,"&lt;="&amp;$F1104),"yyyymmdd"),Cadastro!$I$5:$I$167,0),"")</f>
        <v>95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IFERROR(INDEX(Cadastro!$C$5:$C$167,$AB1105),"NÃO INFORMADO")</f>
        <v>MEC</v>
      </c>
      <c r="D1105" s="17" t="str">
        <f>IFERROR(INDEX(Cadastro!$D$5:$D$167,$AB1105),"")</f>
        <v>A</v>
      </c>
      <c r="E1105" s="17" t="str">
        <f>IFERROR(INDEX(Cadastro!$G$5:$G$167,$AB1105),"")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$167,$AB1105),"")="",IF($L1105&gt;0,1,0),IF(IFERROR(INDEX(Cadastro!$F$5:$F$167,$AB1105),"")&lt;=IFERROR(INDEX(Parâmetros!$B$39:$B$48,MATCH($E1105,Parâmetros!$A$39:$A$48,0)),99),IFERROR(INDEX(Cadastro!$F$5:$F$167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$167,$AB1105),"")="",0,IF(IFERROR(INDEX(Cadastro!$F$5:$F$167,$AB1105),"")&gt;IFERROR(INDEX(Parâmetros!$B$39:$B$48,MATCH($E1105,Parâmetros!$A$39:$A$48,0)),99),IFERROR(INDEX(Cadastro!$F$5:$F$167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registro"),IF(AND($AB1105&lt;&gt;$AB1104,IFERROR(INDEX(Cadastro!$F$5:$F$167,$AB1105),"")=""),"Indeterminado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IFERROR(MATCH($A1105&amp;"|"&amp;TEXT(_xlfn.MAXIFS(Cadastro!$E$5:$E$167,Cadastro!$A$5:$A$167,$A1105,Cadastro!$E$5:$E$167,"&lt;="&amp;$F1105),"yyyymmdd"),Cadastro!$I$5:$I$167,0),"")</f>
        <v>95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IFERROR(INDEX(Cadastro!$C$5:$C$167,$AB1106),"NÃO INFORMADO")</f>
        <v>MEC</v>
      </c>
      <c r="D1106" s="17" t="str">
        <f>IFERROR(INDEX(Cadastro!$D$5:$D$167,$AB1106),"")</f>
        <v>A</v>
      </c>
      <c r="E1106" s="17" t="str">
        <f>IFERROR(INDEX(Cadastro!$G$5:$G$167,$AB1106),"")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$167,$AB1106),"")="",IF($L1106&gt;0,1,0),IF(IFERROR(INDEX(Cadastro!$F$5:$F$167,$AB1106),"")&lt;=IFERROR(INDEX(Parâmetros!$B$39:$B$48,MATCH($E1106,Parâmetros!$A$39:$A$48,0)),99),IFERROR(INDEX(Cadastro!$F$5:$F$167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$167,$AB1106),"")="",0,IF(IFERROR(INDEX(Cadastro!$F$5:$F$167,$AB1106),"")&gt;IFERROR(INDEX(Parâmetros!$B$39:$B$48,MATCH($E1106,Parâmetros!$A$39:$A$48,0)),99),IFERROR(INDEX(Cadastro!$F$5:$F$167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registro"),IF(AND($AB1106&lt;&gt;$AB1105,IFERROR(INDEX(Cadastro!$F$5:$F$167,$AB1106),"")=""),"Indeterminado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IFERROR(MATCH($A1106&amp;"|"&amp;TEXT(_xlfn.MAXIFS(Cadastro!$E$5:$E$167,Cadastro!$A$5:$A$167,$A1106,Cadastro!$E$5:$E$167,"&lt;="&amp;$F1106),"yyyymmdd"),Cadastro!$I$5:$I$167,0),"")</f>
        <v>95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IFERROR(INDEX(Cadastro!$C$5:$C$167,$AB1107),"NÃO INFORMADO")</f>
        <v>MEC</v>
      </c>
      <c r="D1107" s="17" t="str">
        <f>IFERROR(INDEX(Cadastro!$D$5:$D$167,$AB1107),"")</f>
        <v>A</v>
      </c>
      <c r="E1107" s="17" t="str">
        <f>IFERROR(INDEX(Cadastro!$G$5:$G$167,$AB1107),"")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$167,$AB1107),"")="",IF($L1107&gt;0,1,0),IF(IFERROR(INDEX(Cadastro!$F$5:$F$167,$AB1107),"")&lt;=IFERROR(INDEX(Parâmetros!$B$39:$B$48,MATCH($E1107,Parâmetros!$A$39:$A$48,0)),99),IFERROR(INDEX(Cadastro!$F$5:$F$167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$167,$AB1107),"")="",0,IF(IFERROR(INDEX(Cadastro!$F$5:$F$167,$AB1107),"")&gt;IFERROR(INDEX(Parâmetros!$B$39:$B$48,MATCH($E1107,Parâmetros!$A$39:$A$48,0)),99),IFERROR(INDEX(Cadastro!$F$5:$F$167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registro"),IF(AND($AB1107&lt;&gt;$AB1106,IFERROR(INDEX(Cadastro!$F$5:$F$167,$AB1107),"")=""),"Indeterminado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IFERROR(MATCH($A1107&amp;"|"&amp;TEXT(_xlfn.MAXIFS(Cadastro!$E$5:$E$167,Cadastro!$A$5:$A$167,$A1107,Cadastro!$E$5:$E$167,"&lt;="&amp;$F1107),"yyyymmdd"),Cadastro!$I$5:$I$167,0),"")</f>
        <v>95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IFERROR(INDEX(Cadastro!$C$5:$C$167,$AB1108),"NÃO INFORMADO")</f>
        <v>MEC</v>
      </c>
      <c r="D1108" s="17" t="str">
        <f>IFERROR(INDEX(Cadastro!$D$5:$D$167,$AB1108),"")</f>
        <v>A</v>
      </c>
      <c r="E1108" s="17" t="str">
        <f>IFERROR(INDEX(Cadastro!$G$5:$G$167,$AB1108),"")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$167,$AB1108),"")="",IF($L1108&gt;0,1,0),IF(IFERROR(INDEX(Cadastro!$F$5:$F$167,$AB1108),"")&lt;=IFERROR(INDEX(Parâmetros!$B$39:$B$48,MATCH($E1108,Parâmetros!$A$39:$A$48,0)),99),IFERROR(INDEX(Cadastro!$F$5:$F$167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$167,$AB1108),"")="",0,IF(IFERROR(INDEX(Cadastro!$F$5:$F$167,$AB1108),"")&gt;IFERROR(INDEX(Parâmetros!$B$39:$B$48,MATCH($E1108,Parâmetros!$A$39:$A$48,0)),99),IFERROR(INDEX(Cadastro!$F$5:$F$167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registro"),IF(AND($AB1108&lt;&gt;$AB1107,IFERROR(INDEX(Cadastro!$F$5:$F$167,$AB1108),"")=""),"Indeterminado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IFERROR(MATCH($A1108&amp;"|"&amp;TEXT(_xlfn.MAXIFS(Cadastro!$E$5:$E$167,Cadastro!$A$5:$A$167,$A1108,Cadastro!$E$5:$E$167,"&lt;="&amp;$F1108),"yyyymmdd"),Cadastro!$I$5:$I$167,0),"")</f>
        <v>95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IFERROR(INDEX(Cadastro!$C$5:$C$167,$AB1109),"NÃO INFORMADO")</f>
        <v>MEC</v>
      </c>
      <c r="D1109" s="17" t="str">
        <f>IFERROR(INDEX(Cadastro!$D$5:$D$167,$AB1109),"")</f>
        <v>A</v>
      </c>
      <c r="E1109" s="17" t="str">
        <f>IFERROR(INDEX(Cadastro!$G$5:$G$167,$AB1109),"")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$167,$AB1109),"")="",IF($L1109&gt;0,1,0),IF(IFERROR(INDEX(Cadastro!$F$5:$F$167,$AB1109),"")&lt;=IFERROR(INDEX(Parâmetros!$B$39:$B$48,MATCH($E1109,Parâmetros!$A$39:$A$48,0)),99),IFERROR(INDEX(Cadastro!$F$5:$F$167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$167,$AB1109),"")="",0,IF(IFERROR(INDEX(Cadastro!$F$5:$F$167,$AB1109),"")&gt;IFERROR(INDEX(Parâmetros!$B$39:$B$48,MATCH($E1109,Parâmetros!$A$39:$A$48,0)),99),IFERROR(INDEX(Cadastro!$F$5:$F$167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registro"),IF(AND($AB1109&lt;&gt;$AB1108,IFERROR(INDEX(Cadastro!$F$5:$F$167,$AB1109),"")=""),"Indeterminado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IFERROR(MATCH($A1109&amp;"|"&amp;TEXT(_xlfn.MAXIFS(Cadastro!$E$5:$E$167,Cadastro!$A$5:$A$167,$A1109,Cadastro!$E$5:$E$167,"&lt;="&amp;$F1109),"yyyymmdd"),Cadastro!$I$5:$I$167,0),"")</f>
        <v>95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IFERROR(INDEX(Cadastro!$C$5:$C$167,$AB1110),"NÃO INFORMADO")</f>
        <v>MEC</v>
      </c>
      <c r="D1110" s="17" t="str">
        <f>IFERROR(INDEX(Cadastro!$D$5:$D$167,$AB1110),"")</f>
        <v>A</v>
      </c>
      <c r="E1110" s="17" t="str">
        <f>IFERROR(INDEX(Cadastro!$G$5:$G$167,$AB1110),"")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$167,$AB1110),"")="",IF($L1110&gt;0,1,0),IF(IFERROR(INDEX(Cadastro!$F$5:$F$167,$AB1110),"")&lt;=IFERROR(INDEX(Parâmetros!$B$39:$B$48,MATCH($E1110,Parâmetros!$A$39:$A$48,0)),99),IFERROR(INDEX(Cadastro!$F$5:$F$167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$167,$AB1110),"")="",0,IF(IFERROR(INDEX(Cadastro!$F$5:$F$167,$AB1110),"")&gt;IFERROR(INDEX(Parâmetros!$B$39:$B$48,MATCH($E1110,Parâmetros!$A$39:$A$48,0)),99),IFERROR(INDEX(Cadastro!$F$5:$F$167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registro"),IF(AND($AB1110&lt;&gt;$AB1109,IFERROR(INDEX(Cadastro!$F$5:$F$167,$AB1110),"")=""),"Indeterminado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IFERROR(MATCH($A1110&amp;"|"&amp;TEXT(_xlfn.MAXIFS(Cadastro!$E$5:$E$167,Cadastro!$A$5:$A$167,$A1110,Cadastro!$E$5:$E$167,"&lt;="&amp;$F1110),"yyyymmdd"),Cadastro!$I$5:$I$167,0),"")</f>
        <v>95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IFERROR(INDEX(Cadastro!$C$5:$C$167,$AB1111),"NÃO INFORMADO")</f>
        <v>MEC</v>
      </c>
      <c r="D1111" s="17" t="str">
        <f>IFERROR(INDEX(Cadastro!$D$5:$D$167,$AB1111),"")</f>
        <v>A</v>
      </c>
      <c r="E1111" s="17" t="str">
        <f>IFERROR(INDEX(Cadastro!$G$5:$G$167,$AB1111),"")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$167,$AB1111),"")="",IF($L1111&gt;0,1,0),IF(IFERROR(INDEX(Cadastro!$F$5:$F$167,$AB1111),"")&lt;=IFERROR(INDEX(Parâmetros!$B$39:$B$48,MATCH($E1111,Parâmetros!$A$39:$A$48,0)),99),IFERROR(INDEX(Cadastro!$F$5:$F$167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$167,$AB1111),"")="",0,IF(IFERROR(INDEX(Cadastro!$F$5:$F$167,$AB1111),"")&gt;IFERROR(INDEX(Parâmetros!$B$39:$B$48,MATCH($E1111,Parâmetros!$A$39:$A$48,0)),99),IFERROR(INDEX(Cadastro!$F$5:$F$167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registro"),IF(AND($AB1111&lt;&gt;$AB1110,IFERROR(INDEX(Cadastro!$F$5:$F$167,$AB1111),"")=""),"Indeterminado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IFERROR(MATCH($A1111&amp;"|"&amp;TEXT(_xlfn.MAXIFS(Cadastro!$E$5:$E$167,Cadastro!$A$5:$A$167,$A1111,Cadastro!$E$5:$E$167,"&lt;="&amp;$F1111),"yyyymmdd"),Cadastro!$I$5:$I$167,0),"")</f>
        <v>95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IFERROR(INDEX(Cadastro!$C$5:$C$167,$AB1112),"NÃO INFORMADO")</f>
        <v>MEC</v>
      </c>
      <c r="D1112" s="17" t="str">
        <f>IFERROR(INDEX(Cadastro!$D$5:$D$167,$AB1112),"")</f>
        <v>A</v>
      </c>
      <c r="E1112" s="17" t="str">
        <f>IFERROR(INDEX(Cadastro!$G$5:$G$167,$AB1112),"")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$167,$AB1112),"")="",IF($L1112&gt;0,1,0),IF(IFERROR(INDEX(Cadastro!$F$5:$F$167,$AB1112),"")&lt;=IFERROR(INDEX(Parâmetros!$B$39:$B$48,MATCH($E1112,Parâmetros!$A$39:$A$48,0)),99),IFERROR(INDEX(Cadastro!$F$5:$F$167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$167,$AB1112),"")="",0,IF(IFERROR(INDEX(Cadastro!$F$5:$F$167,$AB1112),"")&gt;IFERROR(INDEX(Parâmetros!$B$39:$B$48,MATCH($E1112,Parâmetros!$A$39:$A$48,0)),99),IFERROR(INDEX(Cadastro!$F$5:$F$167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registro"),IF(AND($AB1112&lt;&gt;$AB1111,IFERROR(INDEX(Cadastro!$F$5:$F$167,$AB1112),"")=""),"Indeterminado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IFERROR(MATCH($A1112&amp;"|"&amp;TEXT(_xlfn.MAXIFS(Cadastro!$E$5:$E$167,Cadastro!$A$5:$A$167,$A1112,Cadastro!$E$5:$E$167,"&lt;="&amp;$F1112),"yyyymmdd"),Cadastro!$I$5:$I$167,0),"")</f>
        <v>95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IFERROR(INDEX(Cadastro!$C$5:$C$167,$AB1113),"NÃO INFORMADO")</f>
        <v>MEC</v>
      </c>
      <c r="D1113" s="17" t="str">
        <f>IFERROR(INDEX(Cadastro!$D$5:$D$167,$AB1113),"")</f>
        <v>A</v>
      </c>
      <c r="E1113" s="17" t="str">
        <f>IFERROR(INDEX(Cadastro!$G$5:$G$167,$AB1113),"")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$167,$AB1113),"")="",IF($L1113&gt;0,1,0),IF(IFERROR(INDEX(Cadastro!$F$5:$F$167,$AB1113),"")&lt;=IFERROR(INDEX(Parâmetros!$B$39:$B$48,MATCH($E1113,Parâmetros!$A$39:$A$48,0)),99),IFERROR(INDEX(Cadastro!$F$5:$F$167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$167,$AB1113),"")="",0,IF(IFERROR(INDEX(Cadastro!$F$5:$F$167,$AB1113),"")&gt;IFERROR(INDEX(Parâmetros!$B$39:$B$48,MATCH($E1113,Parâmetros!$A$39:$A$48,0)),99),IFERROR(INDEX(Cadastro!$F$5:$F$167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registro"),IF(AND($AB1113&lt;&gt;$AB1112,IFERROR(INDEX(Cadastro!$F$5:$F$167,$AB1113),"")=""),"Indeterminado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IFERROR(MATCH($A1113&amp;"|"&amp;TEXT(_xlfn.MAXIFS(Cadastro!$E$5:$E$167,Cadastro!$A$5:$A$167,$A1113,Cadastro!$E$5:$E$167,"&lt;="&amp;$F1113),"yyyymmdd"),Cadastro!$I$5:$I$167,0),"")</f>
        <v>95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IFERROR(INDEX(Cadastro!$C$5:$C$167,$AB1114),"NÃO INFORMADO")</f>
        <v>MEC</v>
      </c>
      <c r="D1114" s="17" t="str">
        <f>IFERROR(INDEX(Cadastro!$D$5:$D$167,$AB1114),"")</f>
        <v>A</v>
      </c>
      <c r="E1114" s="17" t="str">
        <f>IFERROR(INDEX(Cadastro!$G$5:$G$167,$AB1114),"")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$167,$AB1114),"")="",IF($L1114&gt;0,1,0),IF(IFERROR(INDEX(Cadastro!$F$5:$F$167,$AB1114),"")&lt;=IFERROR(INDEX(Parâmetros!$B$39:$B$48,MATCH($E1114,Parâmetros!$A$39:$A$48,0)),99),IFERROR(INDEX(Cadastro!$F$5:$F$167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$167,$AB1114),"")="",0,IF(IFERROR(INDEX(Cadastro!$F$5:$F$167,$AB1114),"")&gt;IFERROR(INDEX(Parâmetros!$B$39:$B$48,MATCH($E1114,Parâmetros!$A$39:$A$48,0)),99),IFERROR(INDEX(Cadastro!$F$5:$F$167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registro"),IF(AND($AB1114&lt;&gt;$AB1113,IFERROR(INDEX(Cadastro!$F$5:$F$167,$AB1114),"")=""),"Indeterminado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IFERROR(MATCH($A1114&amp;"|"&amp;TEXT(_xlfn.MAXIFS(Cadastro!$E$5:$E$167,Cadastro!$A$5:$A$167,$A1114,Cadastro!$E$5:$E$167,"&lt;="&amp;$F1114),"yyyymmdd"),Cadastro!$I$5:$I$167,0),"")</f>
        <v>95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IFERROR(INDEX(Cadastro!$C$5:$C$167,$AB1115),"NÃO INFORMADO")</f>
        <v>MEC</v>
      </c>
      <c r="D1115" s="17" t="str">
        <f>IFERROR(INDEX(Cadastro!$D$5:$D$167,$AB1115),"")</f>
        <v>A</v>
      </c>
      <c r="E1115" s="17" t="str">
        <f>IFERROR(INDEX(Cadastro!$G$5:$G$167,$AB1115),"")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$167,$AB1115),"")="",IF($L1115&gt;0,1,0),IF(IFERROR(INDEX(Cadastro!$F$5:$F$167,$AB1115),"")&lt;=IFERROR(INDEX(Parâmetros!$B$39:$B$48,MATCH($E1115,Parâmetros!$A$39:$A$48,0)),99),IFERROR(INDEX(Cadastro!$F$5:$F$167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$167,$AB1115),"")="",0,IF(IFERROR(INDEX(Cadastro!$F$5:$F$167,$AB1115),"")&gt;IFERROR(INDEX(Parâmetros!$B$39:$B$48,MATCH($E1115,Parâmetros!$A$39:$A$48,0)),99),IFERROR(INDEX(Cadastro!$F$5:$F$167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registro"),IF(AND($AB1115&lt;&gt;$AB1114,IFERROR(INDEX(Cadastro!$F$5:$F$167,$AB1115),"")=""),"Indeterminado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IFERROR(MATCH($A1115&amp;"|"&amp;TEXT(_xlfn.MAXIFS(Cadastro!$E$5:$E$167,Cadastro!$A$5:$A$167,$A1115,Cadastro!$E$5:$E$167,"&lt;="&amp;$F1115),"yyyymmdd"),Cadastro!$I$5:$I$167,0),"")</f>
        <v>95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IFERROR(INDEX(Cadastro!$C$5:$C$167,$AB1116),"NÃO INFORMADO")</f>
        <v>MEC</v>
      </c>
      <c r="D1116" s="17" t="str">
        <f>IFERROR(INDEX(Cadastro!$D$5:$D$167,$AB1116),"")</f>
        <v>A</v>
      </c>
      <c r="E1116" s="17" t="str">
        <f>IFERROR(INDEX(Cadastro!$G$5:$G$167,$AB1116),"")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$167,$AB1116),"")="",IF($L1116&gt;0,1,0),IF(IFERROR(INDEX(Cadastro!$F$5:$F$167,$AB1116),"")&lt;=IFERROR(INDEX(Parâmetros!$B$39:$B$48,MATCH($E1116,Parâmetros!$A$39:$A$48,0)),99),IFERROR(INDEX(Cadastro!$F$5:$F$167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$167,$AB1116),"")="",0,IF(IFERROR(INDEX(Cadastro!$F$5:$F$167,$AB1116),"")&gt;IFERROR(INDEX(Parâmetros!$B$39:$B$48,MATCH($E1116,Parâmetros!$A$39:$A$48,0)),99),IFERROR(INDEX(Cadastro!$F$5:$F$167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registro"),IF(AND($AB1116&lt;&gt;$AB1115,IFERROR(INDEX(Cadastro!$F$5:$F$167,$AB1116),"")=""),"Indeterminado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IFERROR(MATCH($A1116&amp;"|"&amp;TEXT(_xlfn.MAXIFS(Cadastro!$E$5:$E$167,Cadastro!$A$5:$A$167,$A1116,Cadastro!$E$5:$E$167,"&lt;="&amp;$F1116),"yyyymmdd"),Cadastro!$I$5:$I$167,0),"")</f>
        <v>95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IFERROR(INDEX(Cadastro!$C$5:$C$167,$AB1117),"NÃO INFORMADO")</f>
        <v>MEC</v>
      </c>
      <c r="D1117" s="17" t="str">
        <f>IFERROR(INDEX(Cadastro!$D$5:$D$167,$AB1117),"")</f>
        <v>A</v>
      </c>
      <c r="E1117" s="17" t="str">
        <f>IFERROR(INDEX(Cadastro!$G$5:$G$167,$AB1117),"")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$167,$AB1117),"")="",IF($L1117&gt;0,1,0),IF(IFERROR(INDEX(Cadastro!$F$5:$F$167,$AB1117),"")&lt;=IFERROR(INDEX(Parâmetros!$B$39:$B$48,MATCH($E1117,Parâmetros!$A$39:$A$48,0)),99),IFERROR(INDEX(Cadastro!$F$5:$F$167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$167,$AB1117),"")="",0,IF(IFERROR(INDEX(Cadastro!$F$5:$F$167,$AB1117),"")&gt;IFERROR(INDEX(Parâmetros!$B$39:$B$48,MATCH($E1117,Parâmetros!$A$39:$A$48,0)),99),IFERROR(INDEX(Cadastro!$F$5:$F$167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registro"),IF(AND($AB1117&lt;&gt;$AB1116,IFERROR(INDEX(Cadastro!$F$5:$F$167,$AB1117),"")=""),"Indeterminado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IFERROR(MATCH($A1117&amp;"|"&amp;TEXT(_xlfn.MAXIFS(Cadastro!$E$5:$E$167,Cadastro!$A$5:$A$167,$A1117,Cadastro!$E$5:$E$167,"&lt;="&amp;$F1117),"yyyymmdd"),Cadastro!$I$5:$I$167,0),"")</f>
        <v>95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IFERROR(INDEX(Cadastro!$C$5:$C$167,$AB1118),"NÃO INFORMADO")</f>
        <v>MEC</v>
      </c>
      <c r="D1118" s="17" t="str">
        <f>IFERROR(INDEX(Cadastro!$D$5:$D$167,$AB1118),"")</f>
        <v>A</v>
      </c>
      <c r="E1118" s="17" t="str">
        <f>IFERROR(INDEX(Cadastro!$G$5:$G$167,$AB1118),"")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$167,$AB1118),"")="",IF($L1118&gt;0,1,0),IF(IFERROR(INDEX(Cadastro!$F$5:$F$167,$AB1118),"")&lt;=IFERROR(INDEX(Parâmetros!$B$39:$B$48,MATCH($E1118,Parâmetros!$A$39:$A$48,0)),99),IFERROR(INDEX(Cadastro!$F$5:$F$167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$167,$AB1118),"")="",0,IF(IFERROR(INDEX(Cadastro!$F$5:$F$167,$AB1118),"")&gt;IFERROR(INDEX(Parâmetros!$B$39:$B$48,MATCH($E1118,Parâmetros!$A$39:$A$48,0)),99),IFERROR(INDEX(Cadastro!$F$5:$F$167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registro"),IF(AND($AB1118&lt;&gt;$AB1117,IFERROR(INDEX(Cadastro!$F$5:$F$167,$AB1118),"")=""),"Indeterminado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IFERROR(MATCH($A1118&amp;"|"&amp;TEXT(_xlfn.MAXIFS(Cadastro!$E$5:$E$167,Cadastro!$A$5:$A$167,$A1118,Cadastro!$E$5:$E$167,"&lt;="&amp;$F1118),"yyyymmdd"),Cadastro!$I$5:$I$167,0),"")</f>
        <v>95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IFERROR(INDEX(Cadastro!$C$5:$C$167,$AB1119),"NÃO INFORMADO")</f>
        <v>MEC</v>
      </c>
      <c r="D1119" s="17" t="str">
        <f>IFERROR(INDEX(Cadastro!$D$5:$D$167,$AB1119),"")</f>
        <v>A</v>
      </c>
      <c r="E1119" s="17" t="str">
        <f>IFERROR(INDEX(Cadastro!$G$5:$G$167,$AB1119),"")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$167,$AB1119),"")="",IF($L1119&gt;0,1,0),IF(IFERROR(INDEX(Cadastro!$F$5:$F$167,$AB1119),"")&lt;=IFERROR(INDEX(Parâmetros!$B$39:$B$48,MATCH($E1119,Parâmetros!$A$39:$A$48,0)),99),IFERROR(INDEX(Cadastro!$F$5:$F$167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$167,$AB1119),"")="",0,IF(IFERROR(INDEX(Cadastro!$F$5:$F$167,$AB1119),"")&gt;IFERROR(INDEX(Parâmetros!$B$39:$B$48,MATCH($E1119,Parâmetros!$A$39:$A$48,0)),99),IFERROR(INDEX(Cadastro!$F$5:$F$167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registro"),IF(AND($AB1119&lt;&gt;$AB1118,IFERROR(INDEX(Cadastro!$F$5:$F$167,$AB1119),"")=""),"Indeterminado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IFERROR(MATCH($A1119&amp;"|"&amp;TEXT(_xlfn.MAXIFS(Cadastro!$E$5:$E$167,Cadastro!$A$5:$A$167,$A1119,Cadastro!$E$5:$E$167,"&lt;="&amp;$F1119),"yyyymmdd"),Cadastro!$I$5:$I$167,0),"")</f>
        <v>95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IFERROR(INDEX(Cadastro!$C$5:$C$167,$AB1120),"NÃO INFORMADO")</f>
        <v>MEC</v>
      </c>
      <c r="D1120" s="17" t="str">
        <f>IFERROR(INDEX(Cadastro!$D$5:$D$167,$AB1120),"")</f>
        <v>A</v>
      </c>
      <c r="E1120" s="17" t="str">
        <f>IFERROR(INDEX(Cadastro!$G$5:$G$167,$AB1120),"")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$167,$AB1120),"")="",IF($L1120&gt;0,1,0),IF(IFERROR(INDEX(Cadastro!$F$5:$F$167,$AB1120),"")&lt;=IFERROR(INDEX(Parâmetros!$B$39:$B$48,MATCH($E1120,Parâmetros!$A$39:$A$48,0)),99),IFERROR(INDEX(Cadastro!$F$5:$F$167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$167,$AB1120),"")="",0,IF(IFERROR(INDEX(Cadastro!$F$5:$F$167,$AB1120),"")&gt;IFERROR(INDEX(Parâmetros!$B$39:$B$48,MATCH($E1120,Parâmetros!$A$39:$A$48,0)),99),IFERROR(INDEX(Cadastro!$F$5:$F$167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registro"),IF(AND($AB1120&lt;&gt;$AB1119,IFERROR(INDEX(Cadastro!$F$5:$F$167,$AB1120),"")=""),"Indeterminado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IFERROR(MATCH($A1120&amp;"|"&amp;TEXT(_xlfn.MAXIFS(Cadastro!$E$5:$E$167,Cadastro!$A$5:$A$167,$A1120,Cadastro!$E$5:$E$167,"&lt;="&amp;$F1120),"yyyymmdd"),Cadastro!$I$5:$I$167,0),"")</f>
        <v>95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IFERROR(INDEX(Cadastro!$C$5:$C$167,$AB1121),"NÃO INFORMADO")</f>
        <v>MEC</v>
      </c>
      <c r="D1121" s="17" t="str">
        <f>IFERROR(INDEX(Cadastro!$D$5:$D$167,$AB1121),"")</f>
        <v>A</v>
      </c>
      <c r="E1121" s="17" t="str">
        <f>IFERROR(INDEX(Cadastro!$G$5:$G$167,$AB1121),"")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$167,$AB1121),"")="",IF($L1121&gt;0,1,0),IF(IFERROR(INDEX(Cadastro!$F$5:$F$167,$AB1121),"")&lt;=IFERROR(INDEX(Parâmetros!$B$39:$B$48,MATCH($E1121,Parâmetros!$A$39:$A$48,0)),99),IFERROR(INDEX(Cadastro!$F$5:$F$167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$167,$AB1121),"")="",0,IF(IFERROR(INDEX(Cadastro!$F$5:$F$167,$AB1121),"")&gt;IFERROR(INDEX(Parâmetros!$B$39:$B$48,MATCH($E1121,Parâmetros!$A$39:$A$48,0)),99),IFERROR(INDEX(Cadastro!$F$5:$F$167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registro"),IF(AND($AB1121&lt;&gt;$AB1120,IFERROR(INDEX(Cadastro!$F$5:$F$167,$AB1121),"")=""),"Indeterminado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IFERROR(MATCH($A1121&amp;"|"&amp;TEXT(_xlfn.MAXIFS(Cadastro!$E$5:$E$167,Cadastro!$A$5:$A$167,$A1121,Cadastro!$E$5:$E$167,"&lt;="&amp;$F1121),"yyyymmdd"),Cadastro!$I$5:$I$167,0),"")</f>
        <v>95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IFERROR(INDEX(Cadastro!$C$5:$C$167,$AB1122),"NÃO INFORMADO")</f>
        <v>NÃO INFORMADO</v>
      </c>
      <c r="D1122" s="17" t="str">
        <f>IFERROR(INDEX(Cadastro!$D$5:$D$167,$AB1122),"")</f>
        <v>Férias</v>
      </c>
      <c r="E1122" s="17" t="str">
        <f>IFERROR(INDEX(Cadastro!$G$5:$G$167,$AB1122),"")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$167,$AB1122),"")="",IF($L1122&gt;0,1,0),IF(IFERROR(INDEX(Cadastro!$F$5:$F$167,$AB1122),"")&lt;=IFERROR(INDEX(Parâmetros!$B$39:$B$48,MATCH($E1122,Parâmetros!$A$39:$A$48,0)),99),IFERROR(INDEX(Cadastro!$F$5:$F$167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$167,$AB1122),"")="",0,IF(IFERROR(INDEX(Cadastro!$F$5:$F$167,$AB1122),"")&gt;IFERROR(INDEX(Parâmetros!$B$39:$B$48,MATCH($E1122,Parâmetros!$A$39:$A$48,0)),99),IFERROR(INDEX(Cadastro!$F$5:$F$167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registro"),IF(AND($AB1122&lt;&gt;$AB1121,IFERROR(INDEX(Cadastro!$F$5:$F$167,$AB1122),"")=""),"Indeterminado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8</v>
      </c>
      <c r="AB1122" s="31">
        <f>IFERROR(MATCH($A1122&amp;"|"&amp;TEXT(_xlfn.MAXIFS(Cadastro!$E$5:$E$167,Cadastro!$A$5:$A$167,$A1122,Cadastro!$E$5:$E$167,"&lt;="&amp;$F1122),"yyyymmdd"),Cadastro!$I$5:$I$167,0),"")</f>
        <v>97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IFERROR(INDEX(Cadastro!$C$5:$C$167,$AB1123),"NÃO INFORMADO")</f>
        <v>NÃO INFORMADO</v>
      </c>
      <c r="D1123" s="17" t="str">
        <f>IFERROR(INDEX(Cadastro!$D$5:$D$167,$AB1123),"")</f>
        <v>Férias</v>
      </c>
      <c r="E1123" s="17" t="str">
        <f>IFERROR(INDEX(Cadastro!$G$5:$G$167,$AB1123),"")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$167,$AB1123),"")="",IF($L1123&gt;0,1,0),IF(IFERROR(INDEX(Cadastro!$F$5:$F$167,$AB1123),"")&lt;=IFERROR(INDEX(Parâmetros!$B$39:$B$48,MATCH($E1123,Parâmetros!$A$39:$A$48,0)),99),IFERROR(INDEX(Cadastro!$F$5:$F$167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$167,$AB1123),"")="",0,IF(IFERROR(INDEX(Cadastro!$F$5:$F$167,$AB1123),"")&gt;IFERROR(INDEX(Parâmetros!$B$39:$B$48,MATCH($E1123,Parâmetros!$A$39:$A$48,0)),99),IFERROR(INDEX(Cadastro!$F$5:$F$167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registro"),IF(AND($AB1123&lt;&gt;$AB1122,IFERROR(INDEX(Cadastro!$F$5:$F$167,$AB1123),"")=""),"Indeterminado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7</v>
      </c>
      <c r="AB1123" s="31">
        <f>IFERROR(MATCH($A1123&amp;"|"&amp;TEXT(_xlfn.MAXIFS(Cadastro!$E$5:$E$167,Cadastro!$A$5:$A$167,$A1123,Cadastro!$E$5:$E$167,"&lt;="&amp;$F1123),"yyyymmdd"),Cadastro!$I$5:$I$167,0),"")</f>
        <v>97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IFERROR(INDEX(Cadastro!$C$5:$C$167,$AB1124),"NÃO INFORMADO")</f>
        <v>NÃO INFORMADO</v>
      </c>
      <c r="D1124" s="17" t="str">
        <f>IFERROR(INDEX(Cadastro!$D$5:$D$167,$AB1124),"")</f>
        <v>Férias</v>
      </c>
      <c r="E1124" s="17" t="str">
        <f>IFERROR(INDEX(Cadastro!$G$5:$G$167,$AB1124),"")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$167,$AB1124),"")="",IF($L1124&gt;0,1,0),IF(IFERROR(INDEX(Cadastro!$F$5:$F$167,$AB1124),"")&lt;=IFERROR(INDEX(Parâmetros!$B$39:$B$48,MATCH($E1124,Parâmetros!$A$39:$A$48,0)),99),IFERROR(INDEX(Cadastro!$F$5:$F$167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$167,$AB1124),"")="",0,IF(IFERROR(INDEX(Cadastro!$F$5:$F$167,$AB1124),"")&gt;IFERROR(INDEX(Parâmetros!$B$39:$B$48,MATCH($E1124,Parâmetros!$A$39:$A$48,0)),99),IFERROR(INDEX(Cadastro!$F$5:$F$167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registro"),IF(AND($AB1124&lt;&gt;$AB1123,IFERROR(INDEX(Cadastro!$F$5:$F$167,$AB1124),"")=""),"Indeterminado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6</v>
      </c>
      <c r="AB1124" s="31">
        <f>IFERROR(MATCH($A1124&amp;"|"&amp;TEXT(_xlfn.MAXIFS(Cadastro!$E$5:$E$167,Cadastro!$A$5:$A$167,$A1124,Cadastro!$E$5:$E$167,"&lt;="&amp;$F1124),"yyyymmdd"),Cadastro!$I$5:$I$167,0),"")</f>
        <v>97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IFERROR(INDEX(Cadastro!$C$5:$C$167,$AB1125),"NÃO INFORMADO")</f>
        <v>NÃO INFORMADO</v>
      </c>
      <c r="D1125" s="17" t="str">
        <f>IFERROR(INDEX(Cadastro!$D$5:$D$167,$AB1125),"")</f>
        <v>Férias</v>
      </c>
      <c r="E1125" s="17" t="str">
        <f>IFERROR(INDEX(Cadastro!$G$5:$G$167,$AB1125),"")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$167,$AB1125),"")="",IF($L1125&gt;0,1,0),IF(IFERROR(INDEX(Cadastro!$F$5:$F$167,$AB1125),"")&lt;=IFERROR(INDEX(Parâmetros!$B$39:$B$48,MATCH($E1125,Parâmetros!$A$39:$A$48,0)),99),IFERROR(INDEX(Cadastro!$F$5:$F$167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$167,$AB1125),"")="",0,IF(IFERROR(INDEX(Cadastro!$F$5:$F$167,$AB1125),"")&gt;IFERROR(INDEX(Parâmetros!$B$39:$B$48,MATCH($E1125,Parâmetros!$A$39:$A$48,0)),99),IFERROR(INDEX(Cadastro!$F$5:$F$167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registro"),IF(AND($AB1125&lt;&gt;$AB1124,IFERROR(INDEX(Cadastro!$F$5:$F$167,$AB1125),"")=""),"Indeterminado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5</v>
      </c>
      <c r="AB1125" s="31">
        <f>IFERROR(MATCH($A1125&amp;"|"&amp;TEXT(_xlfn.MAXIFS(Cadastro!$E$5:$E$167,Cadastro!$A$5:$A$167,$A1125,Cadastro!$E$5:$E$167,"&lt;="&amp;$F1125),"yyyymmdd"),Cadastro!$I$5:$I$167,0),"")</f>
        <v>97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IFERROR(INDEX(Cadastro!$C$5:$C$167,$AB1126),"NÃO INFORMADO")</f>
        <v>NÃO INFORMADO</v>
      </c>
      <c r="D1126" s="17" t="str">
        <f>IFERROR(INDEX(Cadastro!$D$5:$D$167,$AB1126),"")</f>
        <v>Férias</v>
      </c>
      <c r="E1126" s="17" t="str">
        <f>IFERROR(INDEX(Cadastro!$G$5:$G$167,$AB1126),"")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$167,$AB1126),"")="",IF($L1126&gt;0,1,0),IF(IFERROR(INDEX(Cadastro!$F$5:$F$167,$AB1126),"")&lt;=IFERROR(INDEX(Parâmetros!$B$39:$B$48,MATCH($E1126,Parâmetros!$A$39:$A$48,0)),99),IFERROR(INDEX(Cadastro!$F$5:$F$167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$167,$AB1126),"")="",0,IF(IFERROR(INDEX(Cadastro!$F$5:$F$167,$AB1126),"")&gt;IFERROR(INDEX(Parâmetros!$B$39:$B$48,MATCH($E1126,Parâmetros!$A$39:$A$48,0)),99),IFERROR(INDEX(Cadastro!$F$5:$F$167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registro"),IF(AND($AB1126&lt;&gt;$AB1125,IFERROR(INDEX(Cadastro!$F$5:$F$167,$AB1126),"")=""),"Indeterminado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4</v>
      </c>
      <c r="AB1126" s="31">
        <f>IFERROR(MATCH($A1126&amp;"|"&amp;TEXT(_xlfn.MAXIFS(Cadastro!$E$5:$E$167,Cadastro!$A$5:$A$167,$A1126,Cadastro!$E$5:$E$167,"&lt;="&amp;$F1126),"yyyymmdd"),Cadastro!$I$5:$I$167,0),"")</f>
        <v>97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IFERROR(INDEX(Cadastro!$C$5:$C$167,$AB1127),"NÃO INFORMADO")</f>
        <v>NÃO INFORMADO</v>
      </c>
      <c r="D1127" s="17" t="str">
        <f>IFERROR(INDEX(Cadastro!$D$5:$D$167,$AB1127),"")</f>
        <v>Férias</v>
      </c>
      <c r="E1127" s="17" t="str">
        <f>IFERROR(INDEX(Cadastro!$G$5:$G$167,$AB1127),"")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$167,$AB1127),"")="",IF($L1127&gt;0,1,0),IF(IFERROR(INDEX(Cadastro!$F$5:$F$167,$AB1127),"")&lt;=IFERROR(INDEX(Parâmetros!$B$39:$B$48,MATCH($E1127,Parâmetros!$A$39:$A$48,0)),99),IFERROR(INDEX(Cadastro!$F$5:$F$167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$167,$AB1127),"")="",0,IF(IFERROR(INDEX(Cadastro!$F$5:$F$167,$AB1127),"")&gt;IFERROR(INDEX(Parâmetros!$B$39:$B$48,MATCH($E1127,Parâmetros!$A$39:$A$48,0)),99),IFERROR(INDEX(Cadastro!$F$5:$F$167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registro"),IF(AND($AB1127&lt;&gt;$AB1126,IFERROR(INDEX(Cadastro!$F$5:$F$167,$AB1127),"")=""),"Indeterminado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3</v>
      </c>
      <c r="AB1127" s="31">
        <f>IFERROR(MATCH($A1127&amp;"|"&amp;TEXT(_xlfn.MAXIFS(Cadastro!$E$5:$E$167,Cadastro!$A$5:$A$167,$A1127,Cadastro!$E$5:$E$167,"&lt;="&amp;$F1127),"yyyymmdd"),Cadastro!$I$5:$I$167,0),"")</f>
        <v>97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IFERROR(INDEX(Cadastro!$C$5:$C$167,$AB1128),"NÃO INFORMADO")</f>
        <v>NÃO INFORMADO</v>
      </c>
      <c r="D1128" s="17" t="str">
        <f>IFERROR(INDEX(Cadastro!$D$5:$D$167,$AB1128),"")</f>
        <v>Férias</v>
      </c>
      <c r="E1128" s="17" t="str">
        <f>IFERROR(INDEX(Cadastro!$G$5:$G$167,$AB1128),"")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$167,$AB1128),"")="",IF($L1128&gt;0,1,0),IF(IFERROR(INDEX(Cadastro!$F$5:$F$167,$AB1128),"")&lt;=IFERROR(INDEX(Parâmetros!$B$39:$B$48,MATCH($E1128,Parâmetros!$A$39:$A$48,0)),99),IFERROR(INDEX(Cadastro!$F$5:$F$167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$167,$AB1128),"")="",0,IF(IFERROR(INDEX(Cadastro!$F$5:$F$167,$AB1128),"")&gt;IFERROR(INDEX(Parâmetros!$B$39:$B$48,MATCH($E1128,Parâmetros!$A$39:$A$48,0)),99),IFERROR(INDEX(Cadastro!$F$5:$F$167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registro"),IF(AND($AB1128&lt;&gt;$AB1127,IFERROR(INDEX(Cadastro!$F$5:$F$167,$AB1128),"")=""),"Indeterminado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IFERROR(MATCH($A1128&amp;"|"&amp;TEXT(_xlfn.MAXIFS(Cadastro!$E$5:$E$167,Cadastro!$A$5:$A$167,$A1128,Cadastro!$E$5:$E$167,"&lt;="&amp;$F1128),"yyyymmdd"),Cadastro!$I$5:$I$167,0),"")</f>
        <v>97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IFERROR(INDEX(Cadastro!$C$5:$C$167,$AB1129),"NÃO INFORMADO")</f>
        <v>NÃO INFORMADO</v>
      </c>
      <c r="D1129" s="17" t="str">
        <f>IFERROR(INDEX(Cadastro!$D$5:$D$167,$AB1129),"")</f>
        <v>Férias</v>
      </c>
      <c r="E1129" s="17" t="str">
        <f>IFERROR(INDEX(Cadastro!$G$5:$G$167,$AB1129),"")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$167,$AB1129),"")="",IF($L1129&gt;0,1,0),IF(IFERROR(INDEX(Cadastro!$F$5:$F$167,$AB1129),"")&lt;=IFERROR(INDEX(Parâmetros!$B$39:$B$48,MATCH($E1129,Parâmetros!$A$39:$A$48,0)),99),IFERROR(INDEX(Cadastro!$F$5:$F$167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$167,$AB1129),"")="",0,IF(IFERROR(INDEX(Cadastro!$F$5:$F$167,$AB1129),"")&gt;IFERROR(INDEX(Parâmetros!$B$39:$B$48,MATCH($E1129,Parâmetros!$A$39:$A$48,0)),99),IFERROR(INDEX(Cadastro!$F$5:$F$167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registro"),IF(AND($AB1129&lt;&gt;$AB1128,IFERROR(INDEX(Cadastro!$F$5:$F$167,$AB1129),"")=""),"Indeterminado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IFERROR(MATCH($A1129&amp;"|"&amp;TEXT(_xlfn.MAXIFS(Cadastro!$E$5:$E$167,Cadastro!$A$5:$A$167,$A1129,Cadastro!$E$5:$E$167,"&lt;="&amp;$F1129),"yyyymmdd"),Cadastro!$I$5:$I$167,0),"")</f>
        <v>97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IFERROR(INDEX(Cadastro!$C$5:$C$167,$AB1130),"NÃO INFORMADO")</f>
        <v>NÃO INFORMADO</v>
      </c>
      <c r="D1130" s="17" t="str">
        <f>IFERROR(INDEX(Cadastro!$D$5:$D$167,$AB1130),"")</f>
        <v>Férias</v>
      </c>
      <c r="E1130" s="17" t="str">
        <f>IFERROR(INDEX(Cadastro!$G$5:$G$167,$AB1130),"")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$167,$AB1130),"")="",IF($L1130&gt;0,1,0),IF(IFERROR(INDEX(Cadastro!$F$5:$F$167,$AB1130),"")&lt;=IFERROR(INDEX(Parâmetros!$B$39:$B$48,MATCH($E1130,Parâmetros!$A$39:$A$48,0)),99),IFERROR(INDEX(Cadastro!$F$5:$F$167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$167,$AB1130),"")="",0,IF(IFERROR(INDEX(Cadastro!$F$5:$F$167,$AB1130),"")&gt;IFERROR(INDEX(Parâmetros!$B$39:$B$48,MATCH($E1130,Parâmetros!$A$39:$A$48,0)),99),IFERROR(INDEX(Cadastro!$F$5:$F$167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registro"),IF(AND($AB1130&lt;&gt;$AB1129,IFERROR(INDEX(Cadastro!$F$5:$F$167,$AB1130),"")=""),"Indeterminado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IFERROR(MATCH($A1130&amp;"|"&amp;TEXT(_xlfn.MAXIFS(Cadastro!$E$5:$E$167,Cadastro!$A$5:$A$167,$A1130,Cadastro!$E$5:$E$167,"&lt;="&amp;$F1130),"yyyymmdd"),Cadastro!$I$5:$I$167,0),"")</f>
        <v>97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IFERROR(INDEX(Cadastro!$C$5:$C$167,$AB1131),"NÃO INFORMADO")</f>
        <v>NÃO INFORMADO</v>
      </c>
      <c r="D1131" s="17" t="str">
        <f>IFERROR(INDEX(Cadastro!$D$5:$D$167,$AB1131),"")</f>
        <v>Férias</v>
      </c>
      <c r="E1131" s="17" t="str">
        <f>IFERROR(INDEX(Cadastro!$G$5:$G$167,$AB1131),"")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$167,$AB1131),"")="",IF($L1131&gt;0,1,0),IF(IFERROR(INDEX(Cadastro!$F$5:$F$167,$AB1131),"")&lt;=IFERROR(INDEX(Parâmetros!$B$39:$B$48,MATCH($E1131,Parâmetros!$A$39:$A$48,0)),99),IFERROR(INDEX(Cadastro!$F$5:$F$167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$167,$AB1131),"")="",0,IF(IFERROR(INDEX(Cadastro!$F$5:$F$167,$AB1131),"")&gt;IFERROR(INDEX(Parâmetros!$B$39:$B$48,MATCH($E1131,Parâmetros!$A$39:$A$48,0)),99),IFERROR(INDEX(Cadastro!$F$5:$F$167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registro"),IF(AND($AB1131&lt;&gt;$AB1130,IFERROR(INDEX(Cadastro!$F$5:$F$167,$AB1131),"")=""),"Indeterminado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IFERROR(MATCH($A1131&amp;"|"&amp;TEXT(_xlfn.MAXIFS(Cadastro!$E$5:$E$167,Cadastro!$A$5:$A$167,$A1131,Cadastro!$E$5:$E$167,"&lt;="&amp;$F1131),"yyyymmdd"),Cadastro!$I$5:$I$167,0),"")</f>
        <v>97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IFERROR(INDEX(Cadastro!$C$5:$C$167,$AB1132),"NÃO INFORMADO")</f>
        <v>NÃO INFORMADO</v>
      </c>
      <c r="D1132" s="17" t="str">
        <f>IFERROR(INDEX(Cadastro!$D$5:$D$167,$AB1132),"")</f>
        <v>Férias</v>
      </c>
      <c r="E1132" s="17" t="str">
        <f>IFERROR(INDEX(Cadastro!$G$5:$G$167,$AB1132),"")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$167,$AB1132),"")="",IF($L1132&gt;0,1,0),IF(IFERROR(INDEX(Cadastro!$F$5:$F$167,$AB1132),"")&lt;=IFERROR(INDEX(Parâmetros!$B$39:$B$48,MATCH($E1132,Parâmetros!$A$39:$A$48,0)),99),IFERROR(INDEX(Cadastro!$F$5:$F$167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$167,$AB1132),"")="",0,IF(IFERROR(INDEX(Cadastro!$F$5:$F$167,$AB1132),"")&gt;IFERROR(INDEX(Parâmetros!$B$39:$B$48,MATCH($E1132,Parâmetros!$A$39:$A$48,0)),99),IFERROR(INDEX(Cadastro!$F$5:$F$167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registro"),IF(AND($AB1132&lt;&gt;$AB1131,IFERROR(INDEX(Cadastro!$F$5:$F$167,$AB1132),"")=""),"Indeterminado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IFERROR(MATCH($A1132&amp;"|"&amp;TEXT(_xlfn.MAXIFS(Cadastro!$E$5:$E$167,Cadastro!$A$5:$A$167,$A1132,Cadastro!$E$5:$E$167,"&lt;="&amp;$F1132),"yyyymmdd"),Cadastro!$I$5:$I$167,0),"")</f>
        <v>97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IFERROR(INDEX(Cadastro!$C$5:$C$167,$AB1133),"NÃO INFORMADO")</f>
        <v>NÃO INFORMADO</v>
      </c>
      <c r="D1133" s="17" t="str">
        <f>IFERROR(INDEX(Cadastro!$D$5:$D$167,$AB1133),"")</f>
        <v>Férias</v>
      </c>
      <c r="E1133" s="17" t="str">
        <f>IFERROR(INDEX(Cadastro!$G$5:$G$167,$AB1133),"")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$167,$AB1133),"")="",IF($L1133&gt;0,1,0),IF(IFERROR(INDEX(Cadastro!$F$5:$F$167,$AB1133),"")&lt;=IFERROR(INDEX(Parâmetros!$B$39:$B$48,MATCH($E1133,Parâmetros!$A$39:$A$48,0)),99),IFERROR(INDEX(Cadastro!$F$5:$F$167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$167,$AB1133),"")="",0,IF(IFERROR(INDEX(Cadastro!$F$5:$F$167,$AB1133),"")&gt;IFERROR(INDEX(Parâmetros!$B$39:$B$48,MATCH($E1133,Parâmetros!$A$39:$A$48,0)),99),IFERROR(INDEX(Cadastro!$F$5:$F$167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registro"),IF(AND($AB1133&lt;&gt;$AB1132,IFERROR(INDEX(Cadastro!$F$5:$F$167,$AB1133),"")=""),"Indeterminado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IFERROR(MATCH($A1133&amp;"|"&amp;TEXT(_xlfn.MAXIFS(Cadastro!$E$5:$E$167,Cadastro!$A$5:$A$167,$A1133,Cadastro!$E$5:$E$167,"&lt;="&amp;$F1133),"yyyymmdd"),Cadastro!$I$5:$I$167,0),"")</f>
        <v>97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IFERROR(INDEX(Cadastro!$C$5:$C$167,$AB1134),"NÃO INFORMADO")</f>
        <v>NÃO INFORMADO</v>
      </c>
      <c r="D1134" s="17" t="str">
        <f>IFERROR(INDEX(Cadastro!$D$5:$D$167,$AB1134),"")</f>
        <v>Férias</v>
      </c>
      <c r="E1134" s="17" t="str">
        <f>IFERROR(INDEX(Cadastro!$G$5:$G$167,$AB1134),"")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$167,$AB1134),"")="",IF($L1134&gt;0,1,0),IF(IFERROR(INDEX(Cadastro!$F$5:$F$167,$AB1134),"")&lt;=IFERROR(INDEX(Parâmetros!$B$39:$B$48,MATCH($E1134,Parâmetros!$A$39:$A$48,0)),99),IFERROR(INDEX(Cadastro!$F$5:$F$167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$167,$AB1134),"")="",0,IF(IFERROR(INDEX(Cadastro!$F$5:$F$167,$AB1134),"")&gt;IFERROR(INDEX(Parâmetros!$B$39:$B$48,MATCH($E1134,Parâmetros!$A$39:$A$48,0)),99),IFERROR(INDEX(Cadastro!$F$5:$F$167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registro"),IF(AND($AB1134&lt;&gt;$AB1133,IFERROR(INDEX(Cadastro!$F$5:$F$167,$AB1134),"")=""),"Indeterminado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IFERROR(MATCH($A1134&amp;"|"&amp;TEXT(_xlfn.MAXIFS(Cadastro!$E$5:$E$167,Cadastro!$A$5:$A$167,$A1134,Cadastro!$E$5:$E$167,"&lt;="&amp;$F1134),"yyyymmdd"),Cadastro!$I$5:$I$167,0),"")</f>
        <v>97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IFERROR(INDEX(Cadastro!$C$5:$C$167,$AB1135),"NÃO INFORMADO")</f>
        <v>NÃO INFORMADO</v>
      </c>
      <c r="D1135" s="17" t="str">
        <f>IFERROR(INDEX(Cadastro!$D$5:$D$167,$AB1135),"")</f>
        <v>Férias</v>
      </c>
      <c r="E1135" s="17" t="str">
        <f>IFERROR(INDEX(Cadastro!$G$5:$G$167,$AB1135),"")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$167,$AB1135),"")="",IF($L1135&gt;0,1,0),IF(IFERROR(INDEX(Cadastro!$F$5:$F$167,$AB1135),"")&lt;=IFERROR(INDEX(Parâmetros!$B$39:$B$48,MATCH($E1135,Parâmetros!$A$39:$A$48,0)),99),IFERROR(INDEX(Cadastro!$F$5:$F$167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$167,$AB1135),"")="",0,IF(IFERROR(INDEX(Cadastro!$F$5:$F$167,$AB1135),"")&gt;IFERROR(INDEX(Parâmetros!$B$39:$B$48,MATCH($E1135,Parâmetros!$A$39:$A$48,0)),99),IFERROR(INDEX(Cadastro!$F$5:$F$167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registro"),IF(AND($AB1135&lt;&gt;$AB1134,IFERROR(INDEX(Cadastro!$F$5:$F$167,$AB1135),"")=""),"Indeterminado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IFERROR(MATCH($A1135&amp;"|"&amp;TEXT(_xlfn.MAXIFS(Cadastro!$E$5:$E$167,Cadastro!$A$5:$A$167,$A1135,Cadastro!$E$5:$E$167,"&lt;="&amp;$F1135),"yyyymmdd"),Cadastro!$I$5:$I$167,0),"")</f>
        <v>97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IFERROR(INDEX(Cadastro!$C$5:$C$167,$AB1136),"NÃO INFORMADO")</f>
        <v>NÃO INFORMADO</v>
      </c>
      <c r="D1136" s="17" t="str">
        <f>IFERROR(INDEX(Cadastro!$D$5:$D$167,$AB1136),"")</f>
        <v>Férias</v>
      </c>
      <c r="E1136" s="17" t="str">
        <f>IFERROR(INDEX(Cadastro!$G$5:$G$167,$AB1136),"")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$167,$AB1136),"")="",IF($L1136&gt;0,1,0),IF(IFERROR(INDEX(Cadastro!$F$5:$F$167,$AB1136),"")&lt;=IFERROR(INDEX(Parâmetros!$B$39:$B$48,MATCH($E1136,Parâmetros!$A$39:$A$48,0)),99),IFERROR(INDEX(Cadastro!$F$5:$F$167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$167,$AB1136),"")="",0,IF(IFERROR(INDEX(Cadastro!$F$5:$F$167,$AB1136),"")&gt;IFERROR(INDEX(Parâmetros!$B$39:$B$48,MATCH($E1136,Parâmetros!$A$39:$A$48,0)),99),IFERROR(INDEX(Cadastro!$F$5:$F$167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registro"),IF(AND($AB1136&lt;&gt;$AB1135,IFERROR(INDEX(Cadastro!$F$5:$F$167,$AB1136),"")=""),"Indeterminado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IFERROR(MATCH($A1136&amp;"|"&amp;TEXT(_xlfn.MAXIFS(Cadastro!$E$5:$E$167,Cadastro!$A$5:$A$167,$A1136,Cadastro!$E$5:$E$167,"&lt;="&amp;$F1136),"yyyymmdd"),Cadastro!$I$5:$I$167,0),"")</f>
        <v>97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IFERROR(INDEX(Cadastro!$C$5:$C$167,$AB1137),"NÃO INFORMADO")</f>
        <v>NÃO INFORMADO</v>
      </c>
      <c r="D1137" s="17" t="str">
        <f>IFERROR(INDEX(Cadastro!$D$5:$D$167,$AB1137),"")</f>
        <v>Férias</v>
      </c>
      <c r="E1137" s="17" t="str">
        <f>IFERROR(INDEX(Cadastro!$G$5:$G$167,$AB1137),"")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$167,$AB1137),"")="",IF($L1137&gt;0,1,0),IF(IFERROR(INDEX(Cadastro!$F$5:$F$167,$AB1137),"")&lt;=IFERROR(INDEX(Parâmetros!$B$39:$B$48,MATCH($E1137,Parâmetros!$A$39:$A$48,0)),99),IFERROR(INDEX(Cadastro!$F$5:$F$167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$167,$AB1137),"")="",0,IF(IFERROR(INDEX(Cadastro!$F$5:$F$167,$AB1137),"")&gt;IFERROR(INDEX(Parâmetros!$B$39:$B$48,MATCH($E1137,Parâmetros!$A$39:$A$48,0)),99),IFERROR(INDEX(Cadastro!$F$5:$F$167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registro"),IF(AND($AB1137&lt;&gt;$AB1136,IFERROR(INDEX(Cadastro!$F$5:$F$167,$AB1137),"")=""),"Indeterminado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IFERROR(MATCH($A1137&amp;"|"&amp;TEXT(_xlfn.MAXIFS(Cadastro!$E$5:$E$167,Cadastro!$A$5:$A$167,$A1137,Cadastro!$E$5:$E$167,"&lt;="&amp;$F1137),"yyyymmdd"),Cadastro!$I$5:$I$167,0),"")</f>
        <v>97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IFERROR(INDEX(Cadastro!$C$5:$C$167,$AB1138),"NÃO INFORMADO")</f>
        <v>NÃO INFORMADO</v>
      </c>
      <c r="D1138" s="17" t="str">
        <f>IFERROR(INDEX(Cadastro!$D$5:$D$167,$AB1138),"")</f>
        <v>Férias</v>
      </c>
      <c r="E1138" s="17" t="str">
        <f>IFERROR(INDEX(Cadastro!$G$5:$G$167,$AB1138),"")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$167,$AB1138),"")="",IF($L1138&gt;0,1,0),IF(IFERROR(INDEX(Cadastro!$F$5:$F$167,$AB1138),"")&lt;=IFERROR(INDEX(Parâmetros!$B$39:$B$48,MATCH($E1138,Parâmetros!$A$39:$A$48,0)),99),IFERROR(INDEX(Cadastro!$F$5:$F$167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$167,$AB1138),"")="",0,IF(IFERROR(INDEX(Cadastro!$F$5:$F$167,$AB1138),"")&gt;IFERROR(INDEX(Parâmetros!$B$39:$B$48,MATCH($E1138,Parâmetros!$A$39:$A$48,0)),99),IFERROR(INDEX(Cadastro!$F$5:$F$167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registro"),IF(AND($AB1138&lt;&gt;$AB1137,IFERROR(INDEX(Cadastro!$F$5:$F$167,$AB1138),"")=""),"Indeterminado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IFERROR(MATCH($A1138&amp;"|"&amp;TEXT(_xlfn.MAXIFS(Cadastro!$E$5:$E$167,Cadastro!$A$5:$A$167,$A1138,Cadastro!$E$5:$E$167,"&lt;="&amp;$F1138),"yyyymmdd"),Cadastro!$I$5:$I$167,0),"")</f>
        <v>97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IFERROR(INDEX(Cadastro!$C$5:$C$167,$AB1139),"NÃO INFORMADO")</f>
        <v>NÃO INFORMADO</v>
      </c>
      <c r="D1139" s="17" t="str">
        <f>IFERROR(INDEX(Cadastro!$D$5:$D$167,$AB1139),"")</f>
        <v>Férias</v>
      </c>
      <c r="E1139" s="17" t="str">
        <f>IFERROR(INDEX(Cadastro!$G$5:$G$167,$AB1139),"")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$167,$AB1139),"")="",IF($L1139&gt;0,1,0),IF(IFERROR(INDEX(Cadastro!$F$5:$F$167,$AB1139),"")&lt;=IFERROR(INDEX(Parâmetros!$B$39:$B$48,MATCH($E1139,Parâmetros!$A$39:$A$48,0)),99),IFERROR(INDEX(Cadastro!$F$5:$F$167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$167,$AB1139),"")="",0,IF(IFERROR(INDEX(Cadastro!$F$5:$F$167,$AB1139),"")&gt;IFERROR(INDEX(Parâmetros!$B$39:$B$48,MATCH($E1139,Parâmetros!$A$39:$A$48,0)),99),IFERROR(INDEX(Cadastro!$F$5:$F$167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registro"),IF(AND($AB1139&lt;&gt;$AB1138,IFERROR(INDEX(Cadastro!$F$5:$F$167,$AB1139),"")=""),"Indeterminado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IFERROR(MATCH($A1139&amp;"|"&amp;TEXT(_xlfn.MAXIFS(Cadastro!$E$5:$E$167,Cadastro!$A$5:$A$167,$A1139,Cadastro!$E$5:$E$167,"&lt;="&amp;$F1139),"yyyymmdd"),Cadastro!$I$5:$I$167,0),"")</f>
        <v>97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IFERROR(INDEX(Cadastro!$C$5:$C$167,$AB1140),"NÃO INFORMADO")</f>
        <v>NÃO INFORMADO</v>
      </c>
      <c r="D1140" s="17" t="str">
        <f>IFERROR(INDEX(Cadastro!$D$5:$D$167,$AB1140),"")</f>
        <v>Férias</v>
      </c>
      <c r="E1140" s="17" t="str">
        <f>IFERROR(INDEX(Cadastro!$G$5:$G$167,$AB1140),"")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$167,$AB1140),"")="",IF($L1140&gt;0,1,0),IF(IFERROR(INDEX(Cadastro!$F$5:$F$167,$AB1140),"")&lt;=IFERROR(INDEX(Parâmetros!$B$39:$B$48,MATCH($E1140,Parâmetros!$A$39:$A$48,0)),99),IFERROR(INDEX(Cadastro!$F$5:$F$167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$167,$AB1140),"")="",0,IF(IFERROR(INDEX(Cadastro!$F$5:$F$167,$AB1140),"")&gt;IFERROR(INDEX(Parâmetros!$B$39:$B$48,MATCH($E1140,Parâmetros!$A$39:$A$48,0)),99),IFERROR(INDEX(Cadastro!$F$5:$F$167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registro"),IF(AND($AB1140&lt;&gt;$AB1139,IFERROR(INDEX(Cadastro!$F$5:$F$167,$AB1140),"")=""),"Indeterminado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IFERROR(MATCH($A1140&amp;"|"&amp;TEXT(_xlfn.MAXIFS(Cadastro!$E$5:$E$167,Cadastro!$A$5:$A$167,$A1140,Cadastro!$E$5:$E$167,"&lt;="&amp;$F1140),"yyyymmdd"),Cadastro!$I$5:$I$167,0),"")</f>
        <v>97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IFERROR(INDEX(Cadastro!$C$5:$C$167,$AB1141),"NÃO INFORMADO")</f>
        <v>NÃO INFORMADO</v>
      </c>
      <c r="D1141" s="17" t="str">
        <f>IFERROR(INDEX(Cadastro!$D$5:$D$167,$AB1141),"")</f>
        <v>Férias</v>
      </c>
      <c r="E1141" s="17" t="str">
        <f>IFERROR(INDEX(Cadastro!$G$5:$G$167,$AB1141),"")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$167,$AB1141),"")="",IF($L1141&gt;0,1,0),IF(IFERROR(INDEX(Cadastro!$F$5:$F$167,$AB1141),"")&lt;=IFERROR(INDEX(Parâmetros!$B$39:$B$48,MATCH($E1141,Parâmetros!$A$39:$A$48,0)),99),IFERROR(INDEX(Cadastro!$F$5:$F$167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$167,$AB1141),"")="",0,IF(IFERROR(INDEX(Cadastro!$F$5:$F$167,$AB1141),"")&gt;IFERROR(INDEX(Parâmetros!$B$39:$B$48,MATCH($E1141,Parâmetros!$A$39:$A$48,0)),99),IFERROR(INDEX(Cadastro!$F$5:$F$167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registro"),IF(AND($AB1141&lt;&gt;$AB1140,IFERROR(INDEX(Cadastro!$F$5:$F$167,$AB1141),"")=""),"Indeterminado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IFERROR(MATCH($A1141&amp;"|"&amp;TEXT(_xlfn.MAXIFS(Cadastro!$E$5:$E$167,Cadastro!$A$5:$A$167,$A1141,Cadastro!$E$5:$E$167,"&lt;="&amp;$F1141),"yyyymmdd"),Cadastro!$I$5:$I$167,0),"")</f>
        <v>97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IFERROR(INDEX(Cadastro!$C$5:$C$167,$AB1142),"NÃO INFORMADO")</f>
        <v>NÃO INFORMADO</v>
      </c>
      <c r="D1142" s="17" t="str">
        <f>IFERROR(INDEX(Cadastro!$D$5:$D$167,$AB1142),"")</f>
        <v>Férias</v>
      </c>
      <c r="E1142" s="17" t="str">
        <f>IFERROR(INDEX(Cadastro!$G$5:$G$167,$AB1142),"")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$167,$AB1142),"")="",IF($L1142&gt;0,1,0),IF(IFERROR(INDEX(Cadastro!$F$5:$F$167,$AB1142),"")&lt;=IFERROR(INDEX(Parâmetros!$B$39:$B$48,MATCH($E1142,Parâmetros!$A$39:$A$48,0)),99),IFERROR(INDEX(Cadastro!$F$5:$F$167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$167,$AB1142),"")="",0,IF(IFERROR(INDEX(Cadastro!$F$5:$F$167,$AB1142),"")&gt;IFERROR(INDEX(Parâmetros!$B$39:$B$48,MATCH($E1142,Parâmetros!$A$39:$A$48,0)),99),IFERROR(INDEX(Cadastro!$F$5:$F$167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registro"),IF(AND($AB1142&lt;&gt;$AB1141,IFERROR(INDEX(Cadastro!$F$5:$F$167,$AB1142),"")=""),"Indeterminado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IFERROR(MATCH($A1142&amp;"|"&amp;TEXT(_xlfn.MAXIFS(Cadastro!$E$5:$E$167,Cadastro!$A$5:$A$167,$A1142,Cadastro!$E$5:$E$167,"&lt;="&amp;$F1142),"yyyymmdd"),Cadastro!$I$5:$I$167,0),"")</f>
        <v>97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IFERROR(INDEX(Cadastro!$C$5:$C$167,$AB1143),"NÃO INFORMADO")</f>
        <v>NÃO INFORMADO</v>
      </c>
      <c r="D1143" s="17" t="str">
        <f>IFERROR(INDEX(Cadastro!$D$5:$D$167,$AB1143),"")</f>
        <v>Férias</v>
      </c>
      <c r="E1143" s="17" t="str">
        <f>IFERROR(INDEX(Cadastro!$G$5:$G$167,$AB1143),"")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$167,$AB1143),"")="",IF($L1143&gt;0,1,0),IF(IFERROR(INDEX(Cadastro!$F$5:$F$167,$AB1143),"")&lt;=IFERROR(INDEX(Parâmetros!$B$39:$B$48,MATCH($E1143,Parâmetros!$A$39:$A$48,0)),99),IFERROR(INDEX(Cadastro!$F$5:$F$167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$167,$AB1143),"")="",0,IF(IFERROR(INDEX(Cadastro!$F$5:$F$167,$AB1143),"")&gt;IFERROR(INDEX(Parâmetros!$B$39:$B$48,MATCH($E1143,Parâmetros!$A$39:$A$48,0)),99),IFERROR(INDEX(Cadastro!$F$5:$F$167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registro"),IF(AND($AB1143&lt;&gt;$AB1142,IFERROR(INDEX(Cadastro!$F$5:$F$167,$AB1143),"")=""),"Indeterminado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IFERROR(MATCH($A1143&amp;"|"&amp;TEXT(_xlfn.MAXIFS(Cadastro!$E$5:$E$167,Cadastro!$A$5:$A$167,$A1143,Cadastro!$E$5:$E$167,"&lt;="&amp;$F1143),"yyyymmdd"),Cadastro!$I$5:$I$167,0),"")</f>
        <v>97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IFERROR(INDEX(Cadastro!$C$5:$C$167,$AB1144),"NÃO INFORMADO")</f>
        <v>NÃO INFORMADO</v>
      </c>
      <c r="D1144" s="17" t="str">
        <f>IFERROR(INDEX(Cadastro!$D$5:$D$167,$AB1144),"")</f>
        <v>Férias</v>
      </c>
      <c r="E1144" s="17" t="str">
        <f>IFERROR(INDEX(Cadastro!$G$5:$G$167,$AB1144),"")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$167,$AB1144),"")="",IF($L1144&gt;0,1,0),IF(IFERROR(INDEX(Cadastro!$F$5:$F$167,$AB1144),"")&lt;=IFERROR(INDEX(Parâmetros!$B$39:$B$48,MATCH($E1144,Parâmetros!$A$39:$A$48,0)),99),IFERROR(INDEX(Cadastro!$F$5:$F$167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$167,$AB1144),"")="",0,IF(IFERROR(INDEX(Cadastro!$F$5:$F$167,$AB1144),"")&gt;IFERROR(INDEX(Parâmetros!$B$39:$B$48,MATCH($E1144,Parâmetros!$A$39:$A$48,0)),99),IFERROR(INDEX(Cadastro!$F$5:$F$167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registro"),IF(AND($AB1144&lt;&gt;$AB1143,IFERROR(INDEX(Cadastro!$F$5:$F$167,$AB1144),"")=""),"Indeterminado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IFERROR(MATCH($A1144&amp;"|"&amp;TEXT(_xlfn.MAXIFS(Cadastro!$E$5:$E$167,Cadastro!$A$5:$A$167,$A1144,Cadastro!$E$5:$E$167,"&lt;="&amp;$F1144),"yyyymmdd"),Cadastro!$I$5:$I$167,0),"")</f>
        <v>97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IFERROR(INDEX(Cadastro!$C$5:$C$167,$AB1145),"NÃO INFORMADO")</f>
        <v>NÃO INFORMADO</v>
      </c>
      <c r="D1145" s="17" t="str">
        <f>IFERROR(INDEX(Cadastro!$D$5:$D$167,$AB1145),"")</f>
        <v>Férias</v>
      </c>
      <c r="E1145" s="17" t="str">
        <f>IFERROR(INDEX(Cadastro!$G$5:$G$167,$AB1145),"")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$167,$AB1145),"")="",IF($L1145&gt;0,1,0),IF(IFERROR(INDEX(Cadastro!$F$5:$F$167,$AB1145),"")&lt;=IFERROR(INDEX(Parâmetros!$B$39:$B$48,MATCH($E1145,Parâmetros!$A$39:$A$48,0)),99),IFERROR(INDEX(Cadastro!$F$5:$F$167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$167,$AB1145),"")="",0,IF(IFERROR(INDEX(Cadastro!$F$5:$F$167,$AB1145),"")&gt;IFERROR(INDEX(Parâmetros!$B$39:$B$48,MATCH($E1145,Parâmetros!$A$39:$A$48,0)),99),IFERROR(INDEX(Cadastro!$F$5:$F$167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registro"),IF(AND($AB1145&lt;&gt;$AB1144,IFERROR(INDEX(Cadastro!$F$5:$F$167,$AB1145),"")=""),"Indeterminado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IFERROR(MATCH($A1145&amp;"|"&amp;TEXT(_xlfn.MAXIFS(Cadastro!$E$5:$E$167,Cadastro!$A$5:$A$167,$A1145,Cadastro!$E$5:$E$167,"&lt;="&amp;$F1145),"yyyymmdd"),Cadastro!$I$5:$I$167,0),"")</f>
        <v>97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IFERROR(INDEX(Cadastro!$C$5:$C$167,$AB1146),"NÃO INFORMADO")</f>
        <v>NÃO INFORMADO</v>
      </c>
      <c r="D1146" s="17" t="str">
        <f>IFERROR(INDEX(Cadastro!$D$5:$D$167,$AB1146),"")</f>
        <v>Férias</v>
      </c>
      <c r="E1146" s="17" t="str">
        <f>IFERROR(INDEX(Cadastro!$G$5:$G$167,$AB1146),"")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$167,$AB1146),"")="",IF($L1146&gt;0,1,0),IF(IFERROR(INDEX(Cadastro!$F$5:$F$167,$AB1146),"")&lt;=IFERROR(INDEX(Parâmetros!$B$39:$B$48,MATCH($E1146,Parâmetros!$A$39:$A$48,0)),99),IFERROR(INDEX(Cadastro!$F$5:$F$167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$167,$AB1146),"")="",0,IF(IFERROR(INDEX(Cadastro!$F$5:$F$167,$AB1146),"")&gt;IFERROR(INDEX(Parâmetros!$B$39:$B$48,MATCH($E1146,Parâmetros!$A$39:$A$48,0)),99),IFERROR(INDEX(Cadastro!$F$5:$F$167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registro"),IF(AND($AB1146&lt;&gt;$AB1145,IFERROR(INDEX(Cadastro!$F$5:$F$167,$AB1146),"")=""),"Indeterminado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IFERROR(MATCH($A1146&amp;"|"&amp;TEXT(_xlfn.MAXIFS(Cadastro!$E$5:$E$167,Cadastro!$A$5:$A$167,$A1146,Cadastro!$E$5:$E$167,"&lt;="&amp;$F1146),"yyyymmdd"),Cadastro!$I$5:$I$167,0),"")</f>
        <v>97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IFERROR(INDEX(Cadastro!$C$5:$C$167,$AB1147),"NÃO INFORMADO")</f>
        <v>NÃO INFORMADO</v>
      </c>
      <c r="D1147" s="17" t="str">
        <f>IFERROR(INDEX(Cadastro!$D$5:$D$167,$AB1147),"")</f>
        <v>Férias</v>
      </c>
      <c r="E1147" s="17" t="str">
        <f>IFERROR(INDEX(Cadastro!$G$5:$G$167,$AB1147),"")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$167,$AB1147),"")="",IF($L1147&gt;0,1,0),IF(IFERROR(INDEX(Cadastro!$F$5:$F$167,$AB1147),"")&lt;=IFERROR(INDEX(Parâmetros!$B$39:$B$48,MATCH($E1147,Parâmetros!$A$39:$A$48,0)),99),IFERROR(INDEX(Cadastro!$F$5:$F$167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$167,$AB1147),"")="",0,IF(IFERROR(INDEX(Cadastro!$F$5:$F$167,$AB1147),"")&gt;IFERROR(INDEX(Parâmetros!$B$39:$B$48,MATCH($E1147,Parâmetros!$A$39:$A$48,0)),99),IFERROR(INDEX(Cadastro!$F$5:$F$167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registro"),IF(AND($AB1147&lt;&gt;$AB1146,IFERROR(INDEX(Cadastro!$F$5:$F$167,$AB1147),"")=""),"Indeterminado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IFERROR(MATCH($A1147&amp;"|"&amp;TEXT(_xlfn.MAXIFS(Cadastro!$E$5:$E$167,Cadastro!$A$5:$A$167,$A1147,Cadastro!$E$5:$E$167,"&lt;="&amp;$F1147),"yyyymmdd"),Cadastro!$I$5:$I$167,0),"")</f>
        <v>97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IFERROR(INDEX(Cadastro!$C$5:$C$167,$AB1148),"NÃO INFORMADO")</f>
        <v>NÃO INFORMADO</v>
      </c>
      <c r="D1148" s="17" t="str">
        <f>IFERROR(INDEX(Cadastro!$D$5:$D$167,$AB1148),"")</f>
        <v>Férias</v>
      </c>
      <c r="E1148" s="17" t="str">
        <f>IFERROR(INDEX(Cadastro!$G$5:$G$167,$AB1148),"")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$167,$AB1148),"")="",IF($L1148&gt;0,1,0),IF(IFERROR(INDEX(Cadastro!$F$5:$F$167,$AB1148),"")&lt;=IFERROR(INDEX(Parâmetros!$B$39:$B$48,MATCH($E1148,Parâmetros!$A$39:$A$48,0)),99),IFERROR(INDEX(Cadastro!$F$5:$F$167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$167,$AB1148),"")="",0,IF(IFERROR(INDEX(Cadastro!$F$5:$F$167,$AB1148),"")&gt;IFERROR(INDEX(Parâmetros!$B$39:$B$48,MATCH($E1148,Parâmetros!$A$39:$A$48,0)),99),IFERROR(INDEX(Cadastro!$F$5:$F$167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registro"),IF(AND($AB1148&lt;&gt;$AB1147,IFERROR(INDEX(Cadastro!$F$5:$F$167,$AB1148),"")=""),"Indeterminado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IFERROR(MATCH($A1148&amp;"|"&amp;TEXT(_xlfn.MAXIFS(Cadastro!$E$5:$E$167,Cadastro!$A$5:$A$167,$A1148,Cadastro!$E$5:$E$167,"&lt;="&amp;$F1148),"yyyymmdd"),Cadastro!$I$5:$I$167,0),"")</f>
        <v>97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IFERROR(INDEX(Cadastro!$C$5:$C$167,$AB1149),"NÃO INFORMADO")</f>
        <v>NÃO INFORMADO</v>
      </c>
      <c r="D1149" s="17" t="str">
        <f>IFERROR(INDEX(Cadastro!$D$5:$D$167,$AB1149),"")</f>
        <v>Férias</v>
      </c>
      <c r="E1149" s="17" t="str">
        <f>IFERROR(INDEX(Cadastro!$G$5:$G$167,$AB1149),"")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$167,$AB1149),"")="",IF($L1149&gt;0,1,0),IF(IFERROR(INDEX(Cadastro!$F$5:$F$167,$AB1149),"")&lt;=IFERROR(INDEX(Parâmetros!$B$39:$B$48,MATCH($E1149,Parâmetros!$A$39:$A$48,0)),99),IFERROR(INDEX(Cadastro!$F$5:$F$167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$167,$AB1149),"")="",0,IF(IFERROR(INDEX(Cadastro!$F$5:$F$167,$AB1149),"")&gt;IFERROR(INDEX(Parâmetros!$B$39:$B$48,MATCH($E1149,Parâmetros!$A$39:$A$48,0)),99),IFERROR(INDEX(Cadastro!$F$5:$F$167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registro"),IF(AND($AB1149&lt;&gt;$AB1148,IFERROR(INDEX(Cadastro!$F$5:$F$167,$AB1149),"")=""),"Indeterminado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IFERROR(MATCH($A1149&amp;"|"&amp;TEXT(_xlfn.MAXIFS(Cadastro!$E$5:$E$167,Cadastro!$A$5:$A$167,$A1149,Cadastro!$E$5:$E$167,"&lt;="&amp;$F1149),"yyyymmdd"),Cadastro!$I$5:$I$167,0),"")</f>
        <v>97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IFERROR(INDEX(Cadastro!$C$5:$C$167,$AB1150),"NÃO INFORMADO")</f>
        <v>CAL</v>
      </c>
      <c r="D1150" s="17" t="str">
        <f>IFERROR(INDEX(Cadastro!$D$5:$D$167,$AB1150),"")</f>
        <v>6x1</v>
      </c>
      <c r="E1150" s="17" t="str">
        <f>IFERROR(INDEX(Cadastro!$G$5:$G$167,$AB1150),"")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$167,$AB1150),"")="",IF($L1150&gt;0,1,0),IF(IFERROR(INDEX(Cadastro!$F$5:$F$167,$AB1150),"")&lt;=IFERROR(INDEX(Parâmetros!$B$39:$B$48,MATCH($E1150,Parâmetros!$A$39:$A$48,0)),99),IFERROR(INDEX(Cadastro!$F$5:$F$167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$167,$AB1150),"")="",0,IF(IFERROR(INDEX(Cadastro!$F$5:$F$167,$AB1150),"")&gt;IFERROR(INDEX(Parâmetros!$B$39:$B$48,MATCH($E1150,Parâmetros!$A$39:$A$48,0)),99),IFERROR(INDEX(Cadastro!$F$5:$F$167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registro"),IF(AND($AB1150&lt;&gt;$AB1149,IFERROR(INDEX(Cadastro!$F$5:$F$167,$AB1150),"")=""),"Indeterminado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IFERROR(MATCH($A1150&amp;"|"&amp;TEXT(_xlfn.MAXIFS(Cadastro!$E$5:$E$167,Cadastro!$A$5:$A$167,$A1150,Cadastro!$E$5:$E$167,"&lt;="&amp;$F1150),"yyyymmdd"),Cadastro!$I$5:$I$167,0),"")</f>
        <v>98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IFERROR(INDEX(Cadastro!$C$5:$C$167,$AB1151),"NÃO INFORMADO")</f>
        <v>CAL</v>
      </c>
      <c r="D1151" s="17" t="str">
        <f>IFERROR(INDEX(Cadastro!$D$5:$D$167,$AB1151),"")</f>
        <v>6x1</v>
      </c>
      <c r="E1151" s="17" t="str">
        <f>IFERROR(INDEX(Cadastro!$G$5:$G$167,$AB1151),"")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$167,$AB1151),"")="",IF($L1151&gt;0,1,0),IF(IFERROR(INDEX(Cadastro!$F$5:$F$167,$AB1151),"")&lt;=IFERROR(INDEX(Parâmetros!$B$39:$B$48,MATCH($E1151,Parâmetros!$A$39:$A$48,0)),99),IFERROR(INDEX(Cadastro!$F$5:$F$167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$167,$AB1151),"")="",0,IF(IFERROR(INDEX(Cadastro!$F$5:$F$167,$AB1151),"")&gt;IFERROR(INDEX(Parâmetros!$B$39:$B$48,MATCH($E1151,Parâmetros!$A$39:$A$48,0)),99),IFERROR(INDEX(Cadastro!$F$5:$F$167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registro"),IF(AND($AB1151&lt;&gt;$AB1150,IFERROR(INDEX(Cadastro!$F$5:$F$167,$AB1151),"")=""),"Indeterminado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IFERROR(MATCH($A1151&amp;"|"&amp;TEXT(_xlfn.MAXIFS(Cadastro!$E$5:$E$167,Cadastro!$A$5:$A$167,$A1151,Cadastro!$E$5:$E$167,"&lt;="&amp;$F1151),"yyyymmdd"),Cadastro!$I$5:$I$167,0),"")</f>
        <v>98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IFERROR(INDEX(Cadastro!$C$5:$C$167,$AB1152),"NÃO INFORMADO")</f>
        <v>CAL</v>
      </c>
      <c r="D1152" s="17" t="str">
        <f>IFERROR(INDEX(Cadastro!$D$5:$D$167,$AB1152),"")</f>
        <v>6x1</v>
      </c>
      <c r="E1152" s="17" t="str">
        <f>IFERROR(INDEX(Cadastro!$G$5:$G$167,$AB1152),"")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$167,$AB1152),"")="",IF($L1152&gt;0,1,0),IF(IFERROR(INDEX(Cadastro!$F$5:$F$167,$AB1152),"")&lt;=IFERROR(INDEX(Parâmetros!$B$39:$B$48,MATCH($E1152,Parâmetros!$A$39:$A$48,0)),99),IFERROR(INDEX(Cadastro!$F$5:$F$167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$167,$AB1152),"")="",0,IF(IFERROR(INDEX(Cadastro!$F$5:$F$167,$AB1152),"")&gt;IFERROR(INDEX(Parâmetros!$B$39:$B$48,MATCH($E1152,Parâmetros!$A$39:$A$48,0)),99),IFERROR(INDEX(Cadastro!$F$5:$F$167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registro"),IF(AND($AB1152&lt;&gt;$AB1151,IFERROR(INDEX(Cadastro!$F$5:$F$167,$AB1152),"")=""),"Indeterminado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IFERROR(MATCH($A1152&amp;"|"&amp;TEXT(_xlfn.MAXIFS(Cadastro!$E$5:$E$167,Cadastro!$A$5:$A$167,$A1152,Cadastro!$E$5:$E$167,"&lt;="&amp;$F1152),"yyyymmdd"),Cadastro!$I$5:$I$167,0),"")</f>
        <v>98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IFERROR(INDEX(Cadastro!$C$5:$C$167,$AB1153),"NÃO INFORMADO")</f>
        <v>CAL</v>
      </c>
      <c r="D1153" s="17" t="str">
        <f>IFERROR(INDEX(Cadastro!$D$5:$D$167,$AB1153),"")</f>
        <v>6x1</v>
      </c>
      <c r="E1153" s="17" t="str">
        <f>IFERROR(INDEX(Cadastro!$G$5:$G$167,$AB1153),"")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$167,$AB1153),"")="",IF($L1153&gt;0,1,0),IF(IFERROR(INDEX(Cadastro!$F$5:$F$167,$AB1153),"")&lt;=IFERROR(INDEX(Parâmetros!$B$39:$B$48,MATCH($E1153,Parâmetros!$A$39:$A$48,0)),99),IFERROR(INDEX(Cadastro!$F$5:$F$167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$167,$AB1153),"")="",0,IF(IFERROR(INDEX(Cadastro!$F$5:$F$167,$AB1153),"")&gt;IFERROR(INDEX(Parâmetros!$B$39:$B$48,MATCH($E1153,Parâmetros!$A$39:$A$48,0)),99),IFERROR(INDEX(Cadastro!$F$5:$F$167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registro"),IF(AND($AB1153&lt;&gt;$AB1152,IFERROR(INDEX(Cadastro!$F$5:$F$167,$AB1153),"")=""),"Indeterminado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IFERROR(MATCH($A1153&amp;"|"&amp;TEXT(_xlfn.MAXIFS(Cadastro!$E$5:$E$167,Cadastro!$A$5:$A$167,$A1153,Cadastro!$E$5:$E$167,"&lt;="&amp;$F1153),"yyyymmdd"),Cadastro!$I$5:$I$167,0),"")</f>
        <v>98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IFERROR(INDEX(Cadastro!$C$5:$C$167,$AB1154),"NÃO INFORMADO")</f>
        <v>CAL</v>
      </c>
      <c r="D1154" s="17" t="str">
        <f>IFERROR(INDEX(Cadastro!$D$5:$D$167,$AB1154),"")</f>
        <v>6x1</v>
      </c>
      <c r="E1154" s="17" t="str">
        <f>IFERROR(INDEX(Cadastro!$G$5:$G$167,$AB1154),"")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ref="N1154:N1217" si="109">IFERROR($L1154/$M1154,"")</f>
        <v>0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ref="Q1154:Q1217" si="110">IF($P1154="Não","",IF($L1154&gt;0,"Sim","Não"))</f>
        <v>Não</v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>Falta de registro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$167,$AB1154),"")="",IF($L1154&gt;0,1,0),IF(IFERROR(INDEX(Cadastro!$F$5:$F$167,$AB1154),"")&lt;=IFERROR(INDEX(Parâmetros!$B$39:$B$48,MATCH($E1154,Parâmetros!$A$39:$A$48,0)),99),IFERROR(INDEX(Cadastro!$F$5:$F$167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$167,$AB1154),"")="",0,IF(IFERROR(INDEX(Cadastro!$F$5:$F$167,$AB1154),"")&gt;IFERROR(INDEX(Parâmetros!$B$39:$B$48,MATCH($E1154,Parâmetros!$A$39:$A$48,0)),99),IFERROR(INDEX(Cadastro!$F$5:$F$167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registro"),IF(AND($AB1154&lt;&gt;$AB1153,IFERROR(INDEX(Cadastro!$F$5:$F$167,$AB1154),"")=""),"Indeterminado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IFERROR(MATCH($A1154&amp;"|"&amp;TEXT(_xlfn.MAXIFS(Cadastro!$E$5:$E$167,Cadastro!$A$5:$A$167,$A1154,Cadastro!$E$5:$E$167,"&lt;="&amp;$F1154),"yyyymmdd"),Cadastro!$I$5:$I$167,0),"")</f>
        <v>98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IFERROR(INDEX(Cadastro!$C$5:$C$167,$AB1155),"NÃO INFORMADO")</f>
        <v>CAL</v>
      </c>
      <c r="D1155" s="17" t="str">
        <f>IFERROR(INDEX(Cadastro!$D$5:$D$167,$AB1155),"")</f>
        <v>6x1</v>
      </c>
      <c r="E1155" s="17" t="str">
        <f>IFERROR(INDEX(Cadastro!$G$5:$G$167,$AB1155),"")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$167,$AB1155),"")="",IF($L1155&gt;0,1,0),IF(IFERROR(INDEX(Cadastro!$F$5:$F$167,$AB1155),"")&lt;=IFERROR(INDEX(Parâmetros!$B$39:$B$48,MATCH($E1155,Parâmetros!$A$39:$A$48,0)),99),IFERROR(INDEX(Cadastro!$F$5:$F$167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$167,$AB1155),"")="",0,IF(IFERROR(INDEX(Cadastro!$F$5:$F$167,$AB1155),"")&gt;IFERROR(INDEX(Parâmetros!$B$39:$B$48,MATCH($E1155,Parâmetros!$A$39:$A$48,0)),99),IFERROR(INDEX(Cadastro!$F$5:$F$167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registro"),IF(AND($AB1155&lt;&gt;$AB1154,IFERROR(INDEX(Cadastro!$F$5:$F$167,$AB1155),"")=""),"Indeterminado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IFERROR(MATCH($A1155&amp;"|"&amp;TEXT(_xlfn.MAXIFS(Cadastro!$E$5:$E$167,Cadastro!$A$5:$A$167,$A1155,Cadastro!$E$5:$E$167,"&lt;="&amp;$F1155),"yyyymmdd"),Cadastro!$I$5:$I$167,0),"")</f>
        <v>98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IFERROR(INDEX(Cadastro!$C$5:$C$167,$AB1156),"NÃO INFORMADO")</f>
        <v>CAL</v>
      </c>
      <c r="D1156" s="17" t="str">
        <f>IFERROR(INDEX(Cadastro!$D$5:$D$167,$AB1156),"")</f>
        <v>6x1</v>
      </c>
      <c r="E1156" s="17" t="str">
        <f>IFERROR(INDEX(Cadastro!$G$5:$G$167,$AB1156),"")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$167,$AB1156),"")="",IF($L1156&gt;0,1,0),IF(IFERROR(INDEX(Cadastro!$F$5:$F$167,$AB1156),"")&lt;=IFERROR(INDEX(Parâmetros!$B$39:$B$48,MATCH($E1156,Parâmetros!$A$39:$A$48,0)),99),IFERROR(INDEX(Cadastro!$F$5:$F$167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$167,$AB1156),"")="",0,IF(IFERROR(INDEX(Cadastro!$F$5:$F$167,$AB1156),"")&gt;IFERROR(INDEX(Parâmetros!$B$39:$B$48,MATCH($E1156,Parâmetros!$A$39:$A$48,0)),99),IFERROR(INDEX(Cadastro!$F$5:$F$167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registro"),IF(AND($AB1156&lt;&gt;$AB1155,IFERROR(INDEX(Cadastro!$F$5:$F$167,$AB1156),"")=""),"Indeterminado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IFERROR(MATCH($A1156&amp;"|"&amp;TEXT(_xlfn.MAXIFS(Cadastro!$E$5:$E$167,Cadastro!$A$5:$A$167,$A1156,Cadastro!$E$5:$E$167,"&lt;="&amp;$F1156),"yyyymmdd"),Cadastro!$I$5:$I$167,0),"")</f>
        <v>98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IFERROR(INDEX(Cadastro!$C$5:$C$167,$AB1157),"NÃO INFORMADO")</f>
        <v>CAL</v>
      </c>
      <c r="D1157" s="17" t="str">
        <f>IFERROR(INDEX(Cadastro!$D$5:$D$167,$AB1157),"")</f>
        <v>6x1</v>
      </c>
      <c r="E1157" s="17" t="str">
        <f>IFERROR(INDEX(Cadastro!$G$5:$G$167,$AB1157),"")</f>
        <v>6x1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8.8000000000000007</v>
      </c>
      <c r="N1157" s="33">
        <f t="shared" si="109"/>
        <v>0.73409090909090913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Não</v>
      </c>
      <c r="S1157" s="30">
        <f t="shared" si="112"/>
        <v>0.58000000000000007</v>
      </c>
      <c r="T1157" s="32" t="str">
        <f>IF($Q1157&lt;&gt;"Sim","",IF($N1157&gt;Parâmetros!$E$15,"Sim","Não"))</f>
        <v>Não</v>
      </c>
      <c r="U1157" s="17" t="str">
        <f t="shared" si="11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$167,$AB1157),"")="",IF($L1157&gt;0,1,0),IF(IFERROR(INDEX(Cadastro!$F$5:$F$167,$AB1157),"")&lt;=IFERROR(INDEX(Parâmetros!$B$39:$B$48,MATCH($E1157,Parâmetros!$A$39:$A$48,0)),99),IFERROR(INDEX(Cadastro!$F$5:$F$167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$167,$AB1157),"")="",0,IF(IFERROR(INDEX(Cadastro!$F$5:$F$167,$AB1157),"")&gt;IFERROR(INDEX(Parâmetros!$B$39:$B$48,MATCH($E1157,Parâmetros!$A$39:$A$48,0)),99),IFERROR(INDEX(Cadastro!$F$5:$F$167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registro"),IF(AND($AB1157&lt;&gt;$AB1156,IFERROR(INDEX(Cadastro!$F$5:$F$167,$AB1157),"")=""),"Indeterminado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IFERROR(MATCH($A1157&amp;"|"&amp;TEXT(_xlfn.MAXIFS(Cadastro!$E$5:$E$167,Cadastro!$A$5:$A$167,$A1157,Cadastro!$E$5:$E$167,"&lt;="&amp;$F1157),"yyyymmdd"),Cadastro!$I$5:$I$167,0),"")</f>
        <v>98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IFERROR(INDEX(Cadastro!$C$5:$C$167,$AB1158),"NÃO INFORMADO")</f>
        <v>CAL</v>
      </c>
      <c r="D1158" s="17" t="str">
        <f>IFERROR(INDEX(Cadastro!$D$5:$D$167,$AB1158),"")</f>
        <v>6x1</v>
      </c>
      <c r="E1158" s="17" t="str">
        <f>IFERROR(INDEX(Cadastro!$G$5:$G$167,$AB1158),"")</f>
        <v>6x1</v>
      </c>
      <c r="F1158" s="29">
        <v>46308</v>
      </c>
      <c r="G1158" s="32" t="str">
        <f t="shared" si="108"/>
        <v>ter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0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110"/>
        <v/>
      </c>
      <c r="R1158" s="32" t="str">
        <f t="shared" si="111"/>
        <v/>
      </c>
      <c r="S1158" s="30" t="str">
        <f t="shared" si="112"/>
        <v/>
      </c>
      <c r="T1158" s="32" t="str">
        <f>IF($Q1158&lt;&gt;"Sim","",IF($N1158&gt;Parâmetros!$E$15,"Sim","Não"))</f>
        <v/>
      </c>
      <c r="U1158" s="17" t="str">
        <f t="shared" si="11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$167,$AB1158),"")="",IF($L1158&gt;0,1,0),IF(IFERROR(INDEX(Cadastro!$F$5:$F$167,$AB1158),"")&lt;=IFERROR(INDEX(Parâmetros!$B$39:$B$48,MATCH($E1158,Parâmetros!$A$39:$A$48,0)),99),IFERROR(INDEX(Cadastro!$F$5:$F$167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$167,$AB1158),"")="",0,IF(IFERROR(INDEX(Cadastro!$F$5:$F$167,$AB1158),"")&gt;IFERROR(INDEX(Parâmetros!$B$39:$B$48,MATCH($E1158,Parâmetros!$A$39:$A$48,0)),99),IFERROR(INDEX(Cadastro!$F$5:$F$167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registro"),IF(AND($AB1158&lt;&gt;$AB1157,IFERROR(INDEX(Cadastro!$F$5:$F$167,$AB1158),"")=""),"Indeterminado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IFERROR(MATCH($A1158&amp;"|"&amp;TEXT(_xlfn.MAXIFS(Cadastro!$E$5:$E$167,Cadastro!$A$5:$A$167,$A1158,Cadastro!$E$5:$E$167,"&lt;="&amp;$F1158),"yyyymmdd"),Cadastro!$I$5:$I$167,0),"")</f>
        <v>98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IFERROR(INDEX(Cadastro!$C$5:$C$167,$AB1159),"NÃO INFORMADO")</f>
        <v>CAL</v>
      </c>
      <c r="D1159" s="17" t="str">
        <f>IFERROR(INDEX(Cadastro!$D$5:$D$167,$AB1159),"")</f>
        <v>6x1</v>
      </c>
      <c r="E1159" s="17" t="str">
        <f>IFERROR(INDEX(Cadastro!$G$5:$G$167,$AB1159),"")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$167,$AB1159),"")="",IF($L1159&gt;0,1,0),IF(IFERROR(INDEX(Cadastro!$F$5:$F$167,$AB1159),"")&lt;=IFERROR(INDEX(Parâmetros!$B$39:$B$48,MATCH($E1159,Parâmetros!$A$39:$A$48,0)),99),IFERROR(INDEX(Cadastro!$F$5:$F$167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$167,$AB1159),"")="",0,IF(IFERROR(INDEX(Cadastro!$F$5:$F$167,$AB1159),"")&gt;IFERROR(INDEX(Parâmetros!$B$39:$B$48,MATCH($E1159,Parâmetros!$A$39:$A$48,0)),99),IFERROR(INDEX(Cadastro!$F$5:$F$167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registro"),IF(AND($AB1159&lt;&gt;$AB1158,IFERROR(INDEX(Cadastro!$F$5:$F$167,$AB1159),"")=""),"Indeterminado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IFERROR(MATCH($A1159&amp;"|"&amp;TEXT(_xlfn.MAXIFS(Cadastro!$E$5:$E$167,Cadastro!$A$5:$A$167,$A1159,Cadastro!$E$5:$E$167,"&lt;="&amp;$F1159),"yyyymmdd"),Cadastro!$I$5:$I$167,0),"")</f>
        <v>98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IFERROR(INDEX(Cadastro!$C$5:$C$167,$AB1160),"NÃO INFORMADO")</f>
        <v>CAL</v>
      </c>
      <c r="D1160" s="17" t="str">
        <f>IFERROR(INDEX(Cadastro!$D$5:$D$167,$AB1160),"")</f>
        <v>6x1</v>
      </c>
      <c r="E1160" s="17" t="str">
        <f>IFERROR(INDEX(Cadastro!$G$5:$G$167,$AB1160),"")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$167,$AB1160),"")="",IF($L1160&gt;0,1,0),IF(IFERROR(INDEX(Cadastro!$F$5:$F$167,$AB1160),"")&lt;=IFERROR(INDEX(Parâmetros!$B$39:$B$48,MATCH($E1160,Parâmetros!$A$39:$A$48,0)),99),IFERROR(INDEX(Cadastro!$F$5:$F$167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$167,$AB1160),"")="",0,IF(IFERROR(INDEX(Cadastro!$F$5:$F$167,$AB1160),"")&gt;IFERROR(INDEX(Parâmetros!$B$39:$B$48,MATCH($E1160,Parâmetros!$A$39:$A$48,0)),99),IFERROR(INDEX(Cadastro!$F$5:$F$167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registro"),IF(AND($AB1160&lt;&gt;$AB1159,IFERROR(INDEX(Cadastro!$F$5:$F$167,$AB1160),"")=""),"Indeterminado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IFERROR(MATCH($A1160&amp;"|"&amp;TEXT(_xlfn.MAXIFS(Cadastro!$E$5:$E$167,Cadastro!$A$5:$A$167,$A1160,Cadastro!$E$5:$E$167,"&lt;="&amp;$F1160),"yyyymmdd"),Cadastro!$I$5:$I$167,0),"")</f>
        <v>98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IFERROR(INDEX(Cadastro!$C$5:$C$167,$AB1161),"NÃO INFORMADO")</f>
        <v>CAL</v>
      </c>
      <c r="D1161" s="17" t="str">
        <f>IFERROR(INDEX(Cadastro!$D$5:$D$167,$AB1161),"")</f>
        <v>6x1</v>
      </c>
      <c r="E1161" s="17" t="str">
        <f>IFERROR(INDEX(Cadastro!$G$5:$G$167,$AB1161),"")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$167,$AB1161),"")="",IF($L1161&gt;0,1,0),IF(IFERROR(INDEX(Cadastro!$F$5:$F$167,$AB1161),"")&lt;=IFERROR(INDEX(Parâmetros!$B$39:$B$48,MATCH($E1161,Parâmetros!$A$39:$A$48,0)),99),IFERROR(INDEX(Cadastro!$F$5:$F$167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$167,$AB1161),"")="",0,IF(IFERROR(INDEX(Cadastro!$F$5:$F$167,$AB1161),"")&gt;IFERROR(INDEX(Parâmetros!$B$39:$B$48,MATCH($E1161,Parâmetros!$A$39:$A$48,0)),99),IFERROR(INDEX(Cadastro!$F$5:$F$167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registro"),IF(AND($AB1161&lt;&gt;$AB1160,IFERROR(INDEX(Cadastro!$F$5:$F$167,$AB1161),"")=""),"Indeterminado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IFERROR(MATCH($A1161&amp;"|"&amp;TEXT(_xlfn.MAXIFS(Cadastro!$E$5:$E$167,Cadastro!$A$5:$A$167,$A1161,Cadastro!$E$5:$E$167,"&lt;="&amp;$F1161),"yyyymmdd"),Cadastro!$I$5:$I$167,0),"")</f>
        <v>98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IFERROR(INDEX(Cadastro!$C$5:$C$167,$AB1162),"NÃO INFORMADO")</f>
        <v>CAL</v>
      </c>
      <c r="D1162" s="17" t="str">
        <f>IFERROR(INDEX(Cadastro!$D$5:$D$167,$AB1162),"")</f>
        <v>6x1</v>
      </c>
      <c r="E1162" s="17" t="str">
        <f>IFERROR(INDEX(Cadastro!$G$5:$G$167,$AB1162),"")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$167,$AB1162),"")="",IF($L1162&gt;0,1,0),IF(IFERROR(INDEX(Cadastro!$F$5:$F$167,$AB1162),"")&lt;=IFERROR(INDEX(Parâmetros!$B$39:$B$48,MATCH($E1162,Parâmetros!$A$39:$A$48,0)),99),IFERROR(INDEX(Cadastro!$F$5:$F$167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$167,$AB1162),"")="",0,IF(IFERROR(INDEX(Cadastro!$F$5:$F$167,$AB1162),"")&gt;IFERROR(INDEX(Parâmetros!$B$39:$B$48,MATCH($E1162,Parâmetros!$A$39:$A$48,0)),99),IFERROR(INDEX(Cadastro!$F$5:$F$167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registro"),IF(AND($AB1162&lt;&gt;$AB1161,IFERROR(INDEX(Cadastro!$F$5:$F$167,$AB1162),"")=""),"Indeterminado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IFERROR(MATCH($A1162&amp;"|"&amp;TEXT(_xlfn.MAXIFS(Cadastro!$E$5:$E$167,Cadastro!$A$5:$A$167,$A1162,Cadastro!$E$5:$E$167,"&lt;="&amp;$F1162),"yyyymmdd"),Cadastro!$I$5:$I$167,0),"")</f>
        <v>98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IFERROR(INDEX(Cadastro!$C$5:$C$167,$AB1163),"NÃO INFORMADO")</f>
        <v>CAL</v>
      </c>
      <c r="D1163" s="17" t="str">
        <f>IFERROR(INDEX(Cadastro!$D$5:$D$167,$AB1163),"")</f>
        <v>6x1</v>
      </c>
      <c r="E1163" s="17" t="str">
        <f>IFERROR(INDEX(Cadastro!$G$5:$G$167,$AB1163),"")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$167,$AB1163),"")="",IF($L1163&gt;0,1,0),IF(IFERROR(INDEX(Cadastro!$F$5:$F$167,$AB1163),"")&lt;=IFERROR(INDEX(Parâmetros!$B$39:$B$48,MATCH($E1163,Parâmetros!$A$39:$A$48,0)),99),IFERROR(INDEX(Cadastro!$F$5:$F$167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$167,$AB1163),"")="",0,IF(IFERROR(INDEX(Cadastro!$F$5:$F$167,$AB1163),"")&gt;IFERROR(INDEX(Parâmetros!$B$39:$B$48,MATCH($E1163,Parâmetros!$A$39:$A$48,0)),99),IFERROR(INDEX(Cadastro!$F$5:$F$167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registro"),IF(AND($AB1163&lt;&gt;$AB1162,IFERROR(INDEX(Cadastro!$F$5:$F$167,$AB1163),"")=""),"Indeterminado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IFERROR(MATCH($A1163&amp;"|"&amp;TEXT(_xlfn.MAXIFS(Cadastro!$E$5:$E$167,Cadastro!$A$5:$A$167,$A1163,Cadastro!$E$5:$E$167,"&lt;="&amp;$F1163),"yyyymmdd"),Cadastro!$I$5:$I$167,0),"")</f>
        <v>98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IFERROR(INDEX(Cadastro!$C$5:$C$167,$AB1164),"NÃO INFORMADO")</f>
        <v>CAL</v>
      </c>
      <c r="D1164" s="17" t="str">
        <f>IFERROR(INDEX(Cadastro!$D$5:$D$167,$AB1164),"")</f>
        <v>6x1</v>
      </c>
      <c r="E1164" s="17" t="str">
        <f>IFERROR(INDEX(Cadastro!$G$5:$G$167,$AB1164),"")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$167,$AB1164),"")="",IF($L1164&gt;0,1,0),IF(IFERROR(INDEX(Cadastro!$F$5:$F$167,$AB1164),"")&lt;=IFERROR(INDEX(Parâmetros!$B$39:$B$48,MATCH($E1164,Parâmetros!$A$39:$A$48,0)),99),IFERROR(INDEX(Cadastro!$F$5:$F$167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$167,$AB1164),"")="",0,IF(IFERROR(INDEX(Cadastro!$F$5:$F$167,$AB1164),"")&gt;IFERROR(INDEX(Parâmetros!$B$39:$B$48,MATCH($E1164,Parâmetros!$A$39:$A$48,0)),99),IFERROR(INDEX(Cadastro!$F$5:$F$167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registro"),IF(AND($AB1164&lt;&gt;$AB1163,IFERROR(INDEX(Cadastro!$F$5:$F$167,$AB1164),"")=""),"Indeterminado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IFERROR(MATCH($A1164&amp;"|"&amp;TEXT(_xlfn.MAXIFS(Cadastro!$E$5:$E$167,Cadastro!$A$5:$A$167,$A1164,Cadastro!$E$5:$E$167,"&lt;="&amp;$F1164),"yyyymmdd"),Cadastro!$I$5:$I$167,0),"")</f>
        <v>98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IFERROR(INDEX(Cadastro!$C$5:$C$167,$AB1165),"NÃO INFORMADO")</f>
        <v>CAL</v>
      </c>
      <c r="D1165" s="17" t="str">
        <f>IFERROR(INDEX(Cadastro!$D$5:$D$167,$AB1165),"")</f>
        <v>6x1</v>
      </c>
      <c r="E1165" s="17" t="str">
        <f>IFERROR(INDEX(Cadastro!$G$5:$G$167,$AB1165),"")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$167,$AB1165),"")="",IF($L1165&gt;0,1,0),IF(IFERROR(INDEX(Cadastro!$F$5:$F$167,$AB1165),"")&lt;=IFERROR(INDEX(Parâmetros!$B$39:$B$48,MATCH($E1165,Parâmetros!$A$39:$A$48,0)),99),IFERROR(INDEX(Cadastro!$F$5:$F$167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$167,$AB1165),"")="",0,IF(IFERROR(INDEX(Cadastro!$F$5:$F$167,$AB1165),"")&gt;IFERROR(INDEX(Parâmetros!$B$39:$B$48,MATCH($E1165,Parâmetros!$A$39:$A$48,0)),99),IFERROR(INDEX(Cadastro!$F$5:$F$167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registro"),IF(AND($AB1165&lt;&gt;$AB1164,IFERROR(INDEX(Cadastro!$F$5:$F$167,$AB1165),"")=""),"Indeterminado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IFERROR(MATCH($A1165&amp;"|"&amp;TEXT(_xlfn.MAXIFS(Cadastro!$E$5:$E$167,Cadastro!$A$5:$A$167,$A1165,Cadastro!$E$5:$E$167,"&lt;="&amp;$F1165),"yyyymmdd"),Cadastro!$I$5:$I$167,0),"")</f>
        <v>98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IFERROR(INDEX(Cadastro!$C$5:$C$167,$AB1166),"NÃO INFORMADO")</f>
        <v>CAL</v>
      </c>
      <c r="D1166" s="17" t="str">
        <f>IFERROR(INDEX(Cadastro!$D$5:$D$167,$AB1166),"")</f>
        <v>6x1</v>
      </c>
      <c r="E1166" s="17" t="str">
        <f>IFERROR(INDEX(Cadastro!$G$5:$G$167,$AB1166),"")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$167,$AB1166),"")="",IF($L1166&gt;0,1,0),IF(IFERROR(INDEX(Cadastro!$F$5:$F$167,$AB1166),"")&lt;=IFERROR(INDEX(Parâmetros!$B$39:$B$48,MATCH($E1166,Parâmetros!$A$39:$A$48,0)),99),IFERROR(INDEX(Cadastro!$F$5:$F$167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$167,$AB1166),"")="",0,IF(IFERROR(INDEX(Cadastro!$F$5:$F$167,$AB1166),"")&gt;IFERROR(INDEX(Parâmetros!$B$39:$B$48,MATCH($E1166,Parâmetros!$A$39:$A$48,0)),99),IFERROR(INDEX(Cadastro!$F$5:$F$167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registro"),IF(AND($AB1166&lt;&gt;$AB1165,IFERROR(INDEX(Cadastro!$F$5:$F$167,$AB1166),"")=""),"Indeterminado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IFERROR(MATCH($A1166&amp;"|"&amp;TEXT(_xlfn.MAXIFS(Cadastro!$E$5:$E$167,Cadastro!$A$5:$A$167,$A1166,Cadastro!$E$5:$E$167,"&lt;="&amp;$F1166),"yyyymmdd"),Cadastro!$I$5:$I$167,0),"")</f>
        <v>98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IFERROR(INDEX(Cadastro!$C$5:$C$167,$AB1167),"NÃO INFORMADO")</f>
        <v>CAL</v>
      </c>
      <c r="D1167" s="17" t="str">
        <f>IFERROR(INDEX(Cadastro!$D$5:$D$167,$AB1167),"")</f>
        <v>6x1</v>
      </c>
      <c r="E1167" s="17" t="str">
        <f>IFERROR(INDEX(Cadastro!$G$5:$G$167,$AB1167),"")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$167,$AB1167),"")="",IF($L1167&gt;0,1,0),IF(IFERROR(INDEX(Cadastro!$F$5:$F$167,$AB1167),"")&lt;=IFERROR(INDEX(Parâmetros!$B$39:$B$48,MATCH($E1167,Parâmetros!$A$39:$A$48,0)),99),IFERROR(INDEX(Cadastro!$F$5:$F$167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$167,$AB1167),"")="",0,IF(IFERROR(INDEX(Cadastro!$F$5:$F$167,$AB1167),"")&gt;IFERROR(INDEX(Parâmetros!$B$39:$B$48,MATCH($E1167,Parâmetros!$A$39:$A$48,0)),99),IFERROR(INDEX(Cadastro!$F$5:$F$167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registro"),IF(AND($AB1167&lt;&gt;$AB1166,IFERROR(INDEX(Cadastro!$F$5:$F$167,$AB1167),"")=""),"Indeterminado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IFERROR(MATCH($A1167&amp;"|"&amp;TEXT(_xlfn.MAXIFS(Cadastro!$E$5:$E$167,Cadastro!$A$5:$A$167,$A1167,Cadastro!$E$5:$E$167,"&lt;="&amp;$F1167),"yyyymmdd"),Cadastro!$I$5:$I$167,0),"")</f>
        <v>98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IFERROR(INDEX(Cadastro!$C$5:$C$167,$AB1168),"NÃO INFORMADO")</f>
        <v>CAL</v>
      </c>
      <c r="D1168" s="17" t="str">
        <f>IFERROR(INDEX(Cadastro!$D$5:$D$167,$AB1168),"")</f>
        <v>6x1</v>
      </c>
      <c r="E1168" s="17" t="str">
        <f>IFERROR(INDEX(Cadastro!$G$5:$G$167,$AB1168),"")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$167,$AB1168),"")="",IF($L1168&gt;0,1,0),IF(IFERROR(INDEX(Cadastro!$F$5:$F$167,$AB1168),"")&lt;=IFERROR(INDEX(Parâmetros!$B$39:$B$48,MATCH($E1168,Parâmetros!$A$39:$A$48,0)),99),IFERROR(INDEX(Cadastro!$F$5:$F$167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$167,$AB1168),"")="",0,IF(IFERROR(INDEX(Cadastro!$F$5:$F$167,$AB1168),"")&gt;IFERROR(INDEX(Parâmetros!$B$39:$B$48,MATCH($E1168,Parâmetros!$A$39:$A$48,0)),99),IFERROR(INDEX(Cadastro!$F$5:$F$167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registro"),IF(AND($AB1168&lt;&gt;$AB1167,IFERROR(INDEX(Cadastro!$F$5:$F$167,$AB1168),"")=""),"Indeterminado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IFERROR(MATCH($A1168&amp;"|"&amp;TEXT(_xlfn.MAXIFS(Cadastro!$E$5:$E$167,Cadastro!$A$5:$A$167,$A1168,Cadastro!$E$5:$E$167,"&lt;="&amp;$F1168),"yyyymmdd"),Cadastro!$I$5:$I$167,0),"")</f>
        <v>98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IFERROR(INDEX(Cadastro!$C$5:$C$167,$AB1169),"NÃO INFORMADO")</f>
        <v>CAL</v>
      </c>
      <c r="D1169" s="17" t="str">
        <f>IFERROR(INDEX(Cadastro!$D$5:$D$167,$AB1169),"")</f>
        <v>6x1</v>
      </c>
      <c r="E1169" s="17" t="str">
        <f>IFERROR(INDEX(Cadastro!$G$5:$G$167,$AB1169),"")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$167,$AB1169),"")="",IF($L1169&gt;0,1,0),IF(IFERROR(INDEX(Cadastro!$F$5:$F$167,$AB1169),"")&lt;=IFERROR(INDEX(Parâmetros!$B$39:$B$48,MATCH($E1169,Parâmetros!$A$39:$A$48,0)),99),IFERROR(INDEX(Cadastro!$F$5:$F$167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$167,$AB1169),"")="",0,IF(IFERROR(INDEX(Cadastro!$F$5:$F$167,$AB1169),"")&gt;IFERROR(INDEX(Parâmetros!$B$39:$B$48,MATCH($E1169,Parâmetros!$A$39:$A$48,0)),99),IFERROR(INDEX(Cadastro!$F$5:$F$167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registro"),IF(AND($AB1169&lt;&gt;$AB1168,IFERROR(INDEX(Cadastro!$F$5:$F$167,$AB1169),"")=""),"Indeterminado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IFERROR(MATCH($A1169&amp;"|"&amp;TEXT(_xlfn.MAXIFS(Cadastro!$E$5:$E$167,Cadastro!$A$5:$A$167,$A1169,Cadastro!$E$5:$E$167,"&lt;="&amp;$F1169),"yyyymmdd"),Cadastro!$I$5:$I$167,0),"")</f>
        <v>98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IFERROR(INDEX(Cadastro!$C$5:$C$167,$AB1170),"NÃO INFORMADO")</f>
        <v>CAL</v>
      </c>
      <c r="D1170" s="17" t="str">
        <f>IFERROR(INDEX(Cadastro!$D$5:$D$167,$AB1170),"")</f>
        <v>6x1</v>
      </c>
      <c r="E1170" s="17" t="str">
        <f>IFERROR(INDEX(Cadastro!$G$5:$G$167,$AB1170),"")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$167,$AB1170),"")="",IF($L1170&gt;0,1,0),IF(IFERROR(INDEX(Cadastro!$F$5:$F$167,$AB1170),"")&lt;=IFERROR(INDEX(Parâmetros!$B$39:$B$48,MATCH($E1170,Parâmetros!$A$39:$A$48,0)),99),IFERROR(INDEX(Cadastro!$F$5:$F$167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$167,$AB1170),"")="",0,IF(IFERROR(INDEX(Cadastro!$F$5:$F$167,$AB1170),"")&gt;IFERROR(INDEX(Parâmetros!$B$39:$B$48,MATCH($E1170,Parâmetros!$A$39:$A$48,0)),99),IFERROR(INDEX(Cadastro!$F$5:$F$167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registro"),IF(AND($AB1170&lt;&gt;$AB1169,IFERROR(INDEX(Cadastro!$F$5:$F$167,$AB1170),"")=""),"Indeterminado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IFERROR(MATCH($A1170&amp;"|"&amp;TEXT(_xlfn.MAXIFS(Cadastro!$E$5:$E$167,Cadastro!$A$5:$A$167,$A1170,Cadastro!$E$5:$E$167,"&lt;="&amp;$F1170),"yyyymmdd"),Cadastro!$I$5:$I$167,0),"")</f>
        <v>98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IFERROR(INDEX(Cadastro!$C$5:$C$167,$AB1171),"NÃO INFORMADO")</f>
        <v>CAL</v>
      </c>
      <c r="D1171" s="17" t="str">
        <f>IFERROR(INDEX(Cadastro!$D$5:$D$167,$AB1171),"")</f>
        <v>6x1</v>
      </c>
      <c r="E1171" s="17" t="str">
        <f>IFERROR(INDEX(Cadastro!$G$5:$G$167,$AB1171),"")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$167,$AB1171),"")="",IF($L1171&gt;0,1,0),IF(IFERROR(INDEX(Cadastro!$F$5:$F$167,$AB1171),"")&lt;=IFERROR(INDEX(Parâmetros!$B$39:$B$48,MATCH($E1171,Parâmetros!$A$39:$A$48,0)),99),IFERROR(INDEX(Cadastro!$F$5:$F$167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$167,$AB1171),"")="",0,IF(IFERROR(INDEX(Cadastro!$F$5:$F$167,$AB1171),"")&gt;IFERROR(INDEX(Parâmetros!$B$39:$B$48,MATCH($E1171,Parâmetros!$A$39:$A$48,0)),99),IFERROR(INDEX(Cadastro!$F$5:$F$167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registro"),IF(AND($AB1171&lt;&gt;$AB1170,IFERROR(INDEX(Cadastro!$F$5:$F$167,$AB1171),"")=""),"Indeterminado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IFERROR(MATCH($A1171&amp;"|"&amp;TEXT(_xlfn.MAXIFS(Cadastro!$E$5:$E$167,Cadastro!$A$5:$A$167,$A1171,Cadastro!$E$5:$E$167,"&lt;="&amp;$F1171),"yyyymmdd"),Cadastro!$I$5:$I$167,0),"")</f>
        <v>98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IFERROR(INDEX(Cadastro!$C$5:$C$167,$AB1172),"NÃO INFORMADO")</f>
        <v>CAL</v>
      </c>
      <c r="D1172" s="17" t="str">
        <f>IFERROR(INDEX(Cadastro!$D$5:$D$167,$AB1172),"")</f>
        <v>6x1</v>
      </c>
      <c r="E1172" s="17" t="str">
        <f>IFERROR(INDEX(Cadastro!$G$5:$G$167,$AB1172),"")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$167,$AB1172),"")="",IF($L1172&gt;0,1,0),IF(IFERROR(INDEX(Cadastro!$F$5:$F$167,$AB1172),"")&lt;=IFERROR(INDEX(Parâmetros!$B$39:$B$48,MATCH($E1172,Parâmetros!$A$39:$A$48,0)),99),IFERROR(INDEX(Cadastro!$F$5:$F$167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$167,$AB1172),"")="",0,IF(IFERROR(INDEX(Cadastro!$F$5:$F$167,$AB1172),"")&gt;IFERROR(INDEX(Parâmetros!$B$39:$B$48,MATCH($E1172,Parâmetros!$A$39:$A$48,0)),99),IFERROR(INDEX(Cadastro!$F$5:$F$167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registro"),IF(AND($AB1172&lt;&gt;$AB1171,IFERROR(INDEX(Cadastro!$F$5:$F$167,$AB1172),"")=""),"Indeterminado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IFERROR(MATCH($A1172&amp;"|"&amp;TEXT(_xlfn.MAXIFS(Cadastro!$E$5:$E$167,Cadastro!$A$5:$A$167,$A1172,Cadastro!$E$5:$E$167,"&lt;="&amp;$F1172),"yyyymmdd"),Cadastro!$I$5:$I$167,0),"")</f>
        <v>98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IFERROR(INDEX(Cadastro!$C$5:$C$167,$AB1173),"NÃO INFORMADO")</f>
        <v>CAL</v>
      </c>
      <c r="D1173" s="17" t="str">
        <f>IFERROR(INDEX(Cadastro!$D$5:$D$167,$AB1173),"")</f>
        <v>6x1</v>
      </c>
      <c r="E1173" s="17" t="str">
        <f>IFERROR(INDEX(Cadastro!$G$5:$G$167,$AB1173),"")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$167,$AB1173),"")="",IF($L1173&gt;0,1,0),IF(IFERROR(INDEX(Cadastro!$F$5:$F$167,$AB1173),"")&lt;=IFERROR(INDEX(Parâmetros!$B$39:$B$48,MATCH($E1173,Parâmetros!$A$39:$A$48,0)),99),IFERROR(INDEX(Cadastro!$F$5:$F$167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$167,$AB1173),"")="",0,IF(IFERROR(INDEX(Cadastro!$F$5:$F$167,$AB1173),"")&gt;IFERROR(INDEX(Parâmetros!$B$39:$B$48,MATCH($E1173,Parâmetros!$A$39:$A$48,0)),99),IFERROR(INDEX(Cadastro!$F$5:$F$167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registro"),IF(AND($AB1173&lt;&gt;$AB1172,IFERROR(INDEX(Cadastro!$F$5:$F$167,$AB1173),"")=""),"Indeterminado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IFERROR(MATCH($A1173&amp;"|"&amp;TEXT(_xlfn.MAXIFS(Cadastro!$E$5:$E$167,Cadastro!$A$5:$A$167,$A1173,Cadastro!$E$5:$E$167,"&lt;="&amp;$F1173),"yyyymmdd"),Cadastro!$I$5:$I$167,0),"")</f>
        <v>98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IFERROR(INDEX(Cadastro!$C$5:$C$167,$AB1174),"NÃO INFORMADO")</f>
        <v>CAL</v>
      </c>
      <c r="D1174" s="17" t="str">
        <f>IFERROR(INDEX(Cadastro!$D$5:$D$167,$AB1174),"")</f>
        <v>6x1</v>
      </c>
      <c r="E1174" s="17" t="str">
        <f>IFERROR(INDEX(Cadastro!$G$5:$G$167,$AB1174),"")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$167,$AB1174),"")="",IF($L1174&gt;0,1,0),IF(IFERROR(INDEX(Cadastro!$F$5:$F$167,$AB1174),"")&lt;=IFERROR(INDEX(Parâmetros!$B$39:$B$48,MATCH($E1174,Parâmetros!$A$39:$A$48,0)),99),IFERROR(INDEX(Cadastro!$F$5:$F$167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$167,$AB1174),"")="",0,IF(IFERROR(INDEX(Cadastro!$F$5:$F$167,$AB1174),"")&gt;IFERROR(INDEX(Parâmetros!$B$39:$B$48,MATCH($E1174,Parâmetros!$A$39:$A$48,0)),99),IFERROR(INDEX(Cadastro!$F$5:$F$167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registro"),IF(AND($AB1174&lt;&gt;$AB1173,IFERROR(INDEX(Cadastro!$F$5:$F$167,$AB1174),"")=""),"Indeterminado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IFERROR(MATCH($A1174&amp;"|"&amp;TEXT(_xlfn.MAXIFS(Cadastro!$E$5:$E$167,Cadastro!$A$5:$A$167,$A1174,Cadastro!$E$5:$E$167,"&lt;="&amp;$F1174),"yyyymmdd"),Cadastro!$I$5:$I$167,0),"")</f>
        <v>98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IFERROR(INDEX(Cadastro!$C$5:$C$167,$AB1175),"NÃO INFORMADO")</f>
        <v>CAL</v>
      </c>
      <c r="D1175" s="17" t="str">
        <f>IFERROR(INDEX(Cadastro!$D$5:$D$167,$AB1175),"")</f>
        <v>6x1</v>
      </c>
      <c r="E1175" s="17" t="str">
        <f>IFERROR(INDEX(Cadastro!$G$5:$G$167,$AB1175),"")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$167,$AB1175),"")="",IF($L1175&gt;0,1,0),IF(IFERROR(INDEX(Cadastro!$F$5:$F$167,$AB1175),"")&lt;=IFERROR(INDEX(Parâmetros!$B$39:$B$48,MATCH($E1175,Parâmetros!$A$39:$A$48,0)),99),IFERROR(INDEX(Cadastro!$F$5:$F$167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$167,$AB1175),"")="",0,IF(IFERROR(INDEX(Cadastro!$F$5:$F$167,$AB1175),"")&gt;IFERROR(INDEX(Parâmetros!$B$39:$B$48,MATCH($E1175,Parâmetros!$A$39:$A$48,0)),99),IFERROR(INDEX(Cadastro!$F$5:$F$167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registro"),IF(AND($AB1175&lt;&gt;$AB1174,IFERROR(INDEX(Cadastro!$F$5:$F$167,$AB1175),"")=""),"Indeterminado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IFERROR(MATCH($A1175&amp;"|"&amp;TEXT(_xlfn.MAXIFS(Cadastro!$E$5:$E$167,Cadastro!$A$5:$A$167,$A1175,Cadastro!$E$5:$E$167,"&lt;="&amp;$F1175),"yyyymmdd"),Cadastro!$I$5:$I$167,0),"")</f>
        <v>98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IFERROR(INDEX(Cadastro!$C$5:$C$167,$AB1176),"NÃO INFORMADO")</f>
        <v>CAL</v>
      </c>
      <c r="D1176" s="17" t="str">
        <f>IFERROR(INDEX(Cadastro!$D$5:$D$167,$AB1176),"")</f>
        <v>6x1</v>
      </c>
      <c r="E1176" s="17" t="str">
        <f>IFERROR(INDEX(Cadastro!$G$5:$G$167,$AB1176),"")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$167,$AB1176),"")="",IF($L1176&gt;0,1,0),IF(IFERROR(INDEX(Cadastro!$F$5:$F$167,$AB1176),"")&lt;=IFERROR(INDEX(Parâmetros!$B$39:$B$48,MATCH($E1176,Parâmetros!$A$39:$A$48,0)),99),IFERROR(INDEX(Cadastro!$F$5:$F$167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$167,$AB1176),"")="",0,IF(IFERROR(INDEX(Cadastro!$F$5:$F$167,$AB1176),"")&gt;IFERROR(INDEX(Parâmetros!$B$39:$B$48,MATCH($E1176,Parâmetros!$A$39:$A$48,0)),99),IFERROR(INDEX(Cadastro!$F$5:$F$167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registro"),IF(AND($AB1176&lt;&gt;$AB1175,IFERROR(INDEX(Cadastro!$F$5:$F$167,$AB1176),"")=""),"Indeterminado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IFERROR(MATCH($A1176&amp;"|"&amp;TEXT(_xlfn.MAXIFS(Cadastro!$E$5:$E$167,Cadastro!$A$5:$A$167,$A1176,Cadastro!$E$5:$E$167,"&lt;="&amp;$F1176),"yyyymmdd"),Cadastro!$I$5:$I$167,0),"")</f>
        <v>98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IFERROR(INDEX(Cadastro!$C$5:$C$167,$AB1177),"NÃO INFORMADO")</f>
        <v>CAL</v>
      </c>
      <c r="D1177" s="17" t="str">
        <f>IFERROR(INDEX(Cadastro!$D$5:$D$167,$AB1177),"")</f>
        <v>6x1</v>
      </c>
      <c r="E1177" s="17" t="str">
        <f>IFERROR(INDEX(Cadastro!$G$5:$G$167,$AB1177),"")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$167,$AB1177),"")="",IF($L1177&gt;0,1,0),IF(IFERROR(INDEX(Cadastro!$F$5:$F$167,$AB1177),"")&lt;=IFERROR(INDEX(Parâmetros!$B$39:$B$48,MATCH($E1177,Parâmetros!$A$39:$A$48,0)),99),IFERROR(INDEX(Cadastro!$F$5:$F$167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$167,$AB1177),"")="",0,IF(IFERROR(INDEX(Cadastro!$F$5:$F$167,$AB1177),"")&gt;IFERROR(INDEX(Parâmetros!$B$39:$B$48,MATCH($E1177,Parâmetros!$A$39:$A$48,0)),99),IFERROR(INDEX(Cadastro!$F$5:$F$167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registro"),IF(AND($AB1177&lt;&gt;$AB1176,IFERROR(INDEX(Cadastro!$F$5:$F$167,$AB1177),"")=""),"Indeterminado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IFERROR(MATCH($A1177&amp;"|"&amp;TEXT(_xlfn.MAXIFS(Cadastro!$E$5:$E$167,Cadastro!$A$5:$A$167,$A1177,Cadastro!$E$5:$E$167,"&lt;="&amp;$F1177),"yyyymmdd"),Cadastro!$I$5:$I$167,0),"")</f>
        <v>98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IFERROR(INDEX(Cadastro!$C$5:$C$167,$AB1178),"NÃO INFORMADO")</f>
        <v>INS</v>
      </c>
      <c r="D1178" s="17" t="str">
        <f>IFERROR(INDEX(Cadastro!$D$5:$D$167,$AB1178),"")</f>
        <v>A</v>
      </c>
      <c r="E1178" s="17" t="str">
        <f>IFERROR(INDEX(Cadastro!$G$5:$G$167,$AB1178),"")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$167,$AB1178),"")="",IF($L1178&gt;0,1,0),IF(IFERROR(INDEX(Cadastro!$F$5:$F$167,$AB1178),"")&lt;=IFERROR(INDEX(Parâmetros!$B$39:$B$48,MATCH($E1178,Parâmetros!$A$39:$A$48,0)),99),IFERROR(INDEX(Cadastro!$F$5:$F$167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$167,$AB1178),"")="",0,IF(IFERROR(INDEX(Cadastro!$F$5:$F$167,$AB1178),"")&gt;IFERROR(INDEX(Parâmetros!$B$39:$B$48,MATCH($E1178,Parâmetros!$A$39:$A$48,0)),99),IFERROR(INDEX(Cadastro!$F$5:$F$167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registro"),IF(AND($AB1178&lt;&gt;$AB1177,IFERROR(INDEX(Cadastro!$F$5:$F$167,$AB1178),"")=""),"Indeterminado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IFERROR(MATCH($A1178&amp;"|"&amp;TEXT(_xlfn.MAXIFS(Cadastro!$E$5:$E$167,Cadastro!$A$5:$A$167,$A1178,Cadastro!$E$5:$E$167,"&lt;="&amp;$F1178),"yyyymmdd"),Cadastro!$I$5:$I$167,0),"")</f>
        <v>99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IFERROR(INDEX(Cadastro!$C$5:$C$167,$AB1179),"NÃO INFORMADO")</f>
        <v>INS</v>
      </c>
      <c r="D1179" s="17" t="str">
        <f>IFERROR(INDEX(Cadastro!$D$5:$D$167,$AB1179),"")</f>
        <v>A</v>
      </c>
      <c r="E1179" s="17" t="str">
        <f>IFERROR(INDEX(Cadastro!$G$5:$G$167,$AB1179),"")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$167,$AB1179),"")="",IF($L1179&gt;0,1,0),IF(IFERROR(INDEX(Cadastro!$F$5:$F$167,$AB1179),"")&lt;=IFERROR(INDEX(Parâmetros!$B$39:$B$48,MATCH($E1179,Parâmetros!$A$39:$A$48,0)),99),IFERROR(INDEX(Cadastro!$F$5:$F$167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$167,$AB1179),"")="",0,IF(IFERROR(INDEX(Cadastro!$F$5:$F$167,$AB1179),"")&gt;IFERROR(INDEX(Parâmetros!$B$39:$B$48,MATCH($E1179,Parâmetros!$A$39:$A$48,0)),99),IFERROR(INDEX(Cadastro!$F$5:$F$167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registro"),IF(AND($AB1179&lt;&gt;$AB1178,IFERROR(INDEX(Cadastro!$F$5:$F$167,$AB1179),"")=""),"Indeterminado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IFERROR(MATCH($A1179&amp;"|"&amp;TEXT(_xlfn.MAXIFS(Cadastro!$E$5:$E$167,Cadastro!$A$5:$A$167,$A1179,Cadastro!$E$5:$E$167,"&lt;="&amp;$F1179),"yyyymmdd"),Cadastro!$I$5:$I$167,0),"")</f>
        <v>99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IFERROR(INDEX(Cadastro!$C$5:$C$167,$AB1180),"NÃO INFORMADO")</f>
        <v>INS</v>
      </c>
      <c r="D1180" s="17" t="str">
        <f>IFERROR(INDEX(Cadastro!$D$5:$D$167,$AB1180),"")</f>
        <v>A</v>
      </c>
      <c r="E1180" s="17" t="str">
        <f>IFERROR(INDEX(Cadastro!$G$5:$G$167,$AB1180),"")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$167,$AB1180),"")="",IF($L1180&gt;0,1,0),IF(IFERROR(INDEX(Cadastro!$F$5:$F$167,$AB1180),"")&lt;=IFERROR(INDEX(Parâmetros!$B$39:$B$48,MATCH($E1180,Parâmetros!$A$39:$A$48,0)),99),IFERROR(INDEX(Cadastro!$F$5:$F$167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$167,$AB1180),"")="",0,IF(IFERROR(INDEX(Cadastro!$F$5:$F$167,$AB1180),"")&gt;IFERROR(INDEX(Parâmetros!$B$39:$B$48,MATCH($E1180,Parâmetros!$A$39:$A$48,0)),99),IFERROR(INDEX(Cadastro!$F$5:$F$167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registro"),IF(AND($AB1180&lt;&gt;$AB1179,IFERROR(INDEX(Cadastro!$F$5:$F$167,$AB1180),"")=""),"Indeterminado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IFERROR(MATCH($A1180&amp;"|"&amp;TEXT(_xlfn.MAXIFS(Cadastro!$E$5:$E$167,Cadastro!$A$5:$A$167,$A1180,Cadastro!$E$5:$E$167,"&lt;="&amp;$F1180),"yyyymmdd"),Cadastro!$I$5:$I$167,0),"")</f>
        <v>99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IFERROR(INDEX(Cadastro!$C$5:$C$167,$AB1181),"NÃO INFORMADO")</f>
        <v>INS</v>
      </c>
      <c r="D1181" s="17" t="str">
        <f>IFERROR(INDEX(Cadastro!$D$5:$D$167,$AB1181),"")</f>
        <v>A</v>
      </c>
      <c r="E1181" s="17" t="str">
        <f>IFERROR(INDEX(Cadastro!$G$5:$G$167,$AB1181),"")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$167,$AB1181),"")="",IF($L1181&gt;0,1,0),IF(IFERROR(INDEX(Cadastro!$F$5:$F$167,$AB1181),"")&lt;=IFERROR(INDEX(Parâmetros!$B$39:$B$48,MATCH($E1181,Parâmetros!$A$39:$A$48,0)),99),IFERROR(INDEX(Cadastro!$F$5:$F$167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$167,$AB1181),"")="",0,IF(IFERROR(INDEX(Cadastro!$F$5:$F$167,$AB1181),"")&gt;IFERROR(INDEX(Parâmetros!$B$39:$B$48,MATCH($E1181,Parâmetros!$A$39:$A$48,0)),99),IFERROR(INDEX(Cadastro!$F$5:$F$167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registro"),IF(AND($AB1181&lt;&gt;$AB1180,IFERROR(INDEX(Cadastro!$F$5:$F$167,$AB1181),"")=""),"Indeterminado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IFERROR(MATCH($A1181&amp;"|"&amp;TEXT(_xlfn.MAXIFS(Cadastro!$E$5:$E$167,Cadastro!$A$5:$A$167,$A1181,Cadastro!$E$5:$E$167,"&lt;="&amp;$F1181),"yyyymmdd"),Cadastro!$I$5:$I$167,0),"")</f>
        <v>99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IFERROR(INDEX(Cadastro!$C$5:$C$167,$AB1182),"NÃO INFORMADO")</f>
        <v>INS</v>
      </c>
      <c r="D1182" s="17" t="str">
        <f>IFERROR(INDEX(Cadastro!$D$5:$D$167,$AB1182),"")</f>
        <v>A</v>
      </c>
      <c r="E1182" s="17" t="str">
        <f>IFERROR(INDEX(Cadastro!$G$5:$G$167,$AB1182),"")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$167,$AB1182),"")="",IF($L1182&gt;0,1,0),IF(IFERROR(INDEX(Cadastro!$F$5:$F$167,$AB1182),"")&lt;=IFERROR(INDEX(Parâmetros!$B$39:$B$48,MATCH($E1182,Parâmetros!$A$39:$A$48,0)),99),IFERROR(INDEX(Cadastro!$F$5:$F$167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$167,$AB1182),"")="",0,IF(IFERROR(INDEX(Cadastro!$F$5:$F$167,$AB1182),"")&gt;IFERROR(INDEX(Parâmetros!$B$39:$B$48,MATCH($E1182,Parâmetros!$A$39:$A$48,0)),99),IFERROR(INDEX(Cadastro!$F$5:$F$167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registro"),IF(AND($AB1182&lt;&gt;$AB1181,IFERROR(INDEX(Cadastro!$F$5:$F$167,$AB1182),"")=""),"Indeterminado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IFERROR(MATCH($A1182&amp;"|"&amp;TEXT(_xlfn.MAXIFS(Cadastro!$E$5:$E$167,Cadastro!$A$5:$A$167,$A1182,Cadastro!$E$5:$E$167,"&lt;="&amp;$F1182),"yyyymmdd"),Cadastro!$I$5:$I$167,0),"")</f>
        <v>99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IFERROR(INDEX(Cadastro!$C$5:$C$167,$AB1183),"NÃO INFORMADO")</f>
        <v>INS</v>
      </c>
      <c r="D1183" s="17" t="str">
        <f>IFERROR(INDEX(Cadastro!$D$5:$D$167,$AB1183),"")</f>
        <v>A</v>
      </c>
      <c r="E1183" s="17" t="str">
        <f>IFERROR(INDEX(Cadastro!$G$5:$G$167,$AB1183),"")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$167,$AB1183),"")="",IF($L1183&gt;0,1,0),IF(IFERROR(INDEX(Cadastro!$F$5:$F$167,$AB1183),"")&lt;=IFERROR(INDEX(Parâmetros!$B$39:$B$48,MATCH($E1183,Parâmetros!$A$39:$A$48,0)),99),IFERROR(INDEX(Cadastro!$F$5:$F$167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$167,$AB1183),"")="",0,IF(IFERROR(INDEX(Cadastro!$F$5:$F$167,$AB1183),"")&gt;IFERROR(INDEX(Parâmetros!$B$39:$B$48,MATCH($E1183,Parâmetros!$A$39:$A$48,0)),99),IFERROR(INDEX(Cadastro!$F$5:$F$167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registro"),IF(AND($AB1183&lt;&gt;$AB1182,IFERROR(INDEX(Cadastro!$F$5:$F$167,$AB1183),"")=""),"Indeterminado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IFERROR(MATCH($A1183&amp;"|"&amp;TEXT(_xlfn.MAXIFS(Cadastro!$E$5:$E$167,Cadastro!$A$5:$A$167,$A1183,Cadastro!$E$5:$E$167,"&lt;="&amp;$F1183),"yyyymmdd"),Cadastro!$I$5:$I$167,0),"")</f>
        <v>99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IFERROR(INDEX(Cadastro!$C$5:$C$167,$AB1184),"NÃO INFORMADO")</f>
        <v>INS</v>
      </c>
      <c r="D1184" s="17" t="str">
        <f>IFERROR(INDEX(Cadastro!$D$5:$D$167,$AB1184),"")</f>
        <v>A</v>
      </c>
      <c r="E1184" s="17" t="str">
        <f>IFERROR(INDEX(Cadastro!$G$5:$G$167,$AB1184),"")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$167,$AB1184),"")="",IF($L1184&gt;0,1,0),IF(IFERROR(INDEX(Cadastro!$F$5:$F$167,$AB1184),"")&lt;=IFERROR(INDEX(Parâmetros!$B$39:$B$48,MATCH($E1184,Parâmetros!$A$39:$A$48,0)),99),IFERROR(INDEX(Cadastro!$F$5:$F$167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$167,$AB1184),"")="",0,IF(IFERROR(INDEX(Cadastro!$F$5:$F$167,$AB1184),"")&gt;IFERROR(INDEX(Parâmetros!$B$39:$B$48,MATCH($E1184,Parâmetros!$A$39:$A$48,0)),99),IFERROR(INDEX(Cadastro!$F$5:$F$167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registro"),IF(AND($AB1184&lt;&gt;$AB1183,IFERROR(INDEX(Cadastro!$F$5:$F$167,$AB1184),"")=""),"Indeterminado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2</v>
      </c>
      <c r="AB1184" s="31">
        <f>IFERROR(MATCH($A1184&amp;"|"&amp;TEXT(_xlfn.MAXIFS(Cadastro!$E$5:$E$167,Cadastro!$A$5:$A$167,$A1184,Cadastro!$E$5:$E$167,"&lt;="&amp;$F1184),"yyyymmdd"),Cadastro!$I$5:$I$167,0),"")</f>
        <v>99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IFERROR(INDEX(Cadastro!$C$5:$C$167,$AB1185),"NÃO INFORMADO")</f>
        <v>INS</v>
      </c>
      <c r="D1185" s="17" t="str">
        <f>IFERROR(INDEX(Cadastro!$D$5:$D$167,$AB1185),"")</f>
        <v>A</v>
      </c>
      <c r="E1185" s="17" t="str">
        <f>IFERROR(INDEX(Cadastro!$G$5:$G$167,$AB1185),"")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$167,$AB1185),"")="",IF($L1185&gt;0,1,0),IF(IFERROR(INDEX(Cadastro!$F$5:$F$167,$AB1185),"")&lt;=IFERROR(INDEX(Parâmetros!$B$39:$B$48,MATCH($E1185,Parâmetros!$A$39:$A$48,0)),99),IFERROR(INDEX(Cadastro!$F$5:$F$167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$167,$AB1185),"")="",0,IF(IFERROR(INDEX(Cadastro!$F$5:$F$167,$AB1185),"")&gt;IFERROR(INDEX(Parâmetros!$B$39:$B$48,MATCH($E1185,Parâmetros!$A$39:$A$48,0)),99),IFERROR(INDEX(Cadastro!$F$5:$F$167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registro"),IF(AND($AB1185&lt;&gt;$AB1184,IFERROR(INDEX(Cadastro!$F$5:$F$167,$AB1185),"")=""),"Indeterminado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1</v>
      </c>
      <c r="AB1185" s="31">
        <f>IFERROR(MATCH($A1185&amp;"|"&amp;TEXT(_xlfn.MAXIFS(Cadastro!$E$5:$E$167,Cadastro!$A$5:$A$167,$A1185,Cadastro!$E$5:$E$167,"&lt;="&amp;$F1185),"yyyymmdd"),Cadastro!$I$5:$I$167,0),"")</f>
        <v>99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IFERROR(INDEX(Cadastro!$C$5:$C$167,$AB1186),"NÃO INFORMADO")</f>
        <v>INS</v>
      </c>
      <c r="D1186" s="17" t="str">
        <f>IFERROR(INDEX(Cadastro!$D$5:$D$167,$AB1186),"")</f>
        <v>A</v>
      </c>
      <c r="E1186" s="17" t="str">
        <f>IFERROR(INDEX(Cadastro!$G$5:$G$167,$AB1186),"")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110"/>
        <v/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$167,$AB1186),"")="",IF($L1186&gt;0,1,0),IF(IFERROR(INDEX(Cadastro!$F$5:$F$167,$AB1186),"")&lt;=IFERROR(INDEX(Parâmetros!$B$39:$B$48,MATCH($E1186,Parâmetros!$A$39:$A$48,0)),99),IFERROR(INDEX(Cadastro!$F$5:$F$167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$167,$AB1186),"")="",0,IF(IFERROR(INDEX(Cadastro!$F$5:$F$167,$AB1186),"")&gt;IFERROR(INDEX(Parâmetros!$B$39:$B$48,MATCH($E1186,Parâmetros!$A$39:$A$48,0)),99),IFERROR(INDEX(Cadastro!$F$5:$F$167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registro"),IF(AND($AB1186&lt;&gt;$AB1185,IFERROR(INDEX(Cadastro!$F$5:$F$167,$AB1186),"")=""),"Indeterminado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IFERROR(MATCH($A1186&amp;"|"&amp;TEXT(_xlfn.MAXIFS(Cadastro!$E$5:$E$167,Cadastro!$A$5:$A$167,$A1186,Cadastro!$E$5:$E$167,"&lt;="&amp;$F1186),"yyyymmdd"),Cadastro!$I$5:$I$167,0),"")</f>
        <v>99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IFERROR(INDEX(Cadastro!$C$5:$C$167,$AB1187),"NÃO INFORMADO")</f>
        <v>INS</v>
      </c>
      <c r="D1187" s="17" t="str">
        <f>IFERROR(INDEX(Cadastro!$D$5:$D$167,$AB1187),"")</f>
        <v>A</v>
      </c>
      <c r="E1187" s="17" t="str">
        <f>IFERROR(INDEX(Cadastro!$G$5:$G$167,$AB1187),"")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$167,$AB1187),"")="",IF($L1187&gt;0,1,0),IF(IFERROR(INDEX(Cadastro!$F$5:$F$167,$AB1187),"")&lt;=IFERROR(INDEX(Parâmetros!$B$39:$B$48,MATCH($E1187,Parâmetros!$A$39:$A$48,0)),99),IFERROR(INDEX(Cadastro!$F$5:$F$167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$167,$AB1187),"")="",0,IF(IFERROR(INDEX(Cadastro!$F$5:$F$167,$AB1187),"")&gt;IFERROR(INDEX(Parâmetros!$B$39:$B$48,MATCH($E1187,Parâmetros!$A$39:$A$48,0)),99),IFERROR(INDEX(Cadastro!$F$5:$F$167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registro"),IF(AND($AB1187&lt;&gt;$AB1186,IFERROR(INDEX(Cadastro!$F$5:$F$167,$AB1187),"")=""),"Indeterminado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IFERROR(MATCH($A1187&amp;"|"&amp;TEXT(_xlfn.MAXIFS(Cadastro!$E$5:$E$167,Cadastro!$A$5:$A$167,$A1187,Cadastro!$E$5:$E$167,"&lt;="&amp;$F1187),"yyyymmdd"),Cadastro!$I$5:$I$167,0),"")</f>
        <v>99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IFERROR(INDEX(Cadastro!$C$5:$C$167,$AB1188),"NÃO INFORMADO")</f>
        <v>INS</v>
      </c>
      <c r="D1188" s="17" t="str">
        <f>IFERROR(INDEX(Cadastro!$D$5:$D$167,$AB1188),"")</f>
        <v>A</v>
      </c>
      <c r="E1188" s="17" t="str">
        <f>IFERROR(INDEX(Cadastro!$G$5:$G$167,$AB1188),"")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$167,$AB1188),"")="",IF($L1188&gt;0,1,0),IF(IFERROR(INDEX(Cadastro!$F$5:$F$167,$AB1188),"")&lt;=IFERROR(INDEX(Parâmetros!$B$39:$B$48,MATCH($E1188,Parâmetros!$A$39:$A$48,0)),99),IFERROR(INDEX(Cadastro!$F$5:$F$167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$167,$AB1188),"")="",0,IF(IFERROR(INDEX(Cadastro!$F$5:$F$167,$AB1188),"")&gt;IFERROR(INDEX(Parâmetros!$B$39:$B$48,MATCH($E1188,Parâmetros!$A$39:$A$48,0)),99),IFERROR(INDEX(Cadastro!$F$5:$F$167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registro"),IF(AND($AB1188&lt;&gt;$AB1187,IFERROR(INDEX(Cadastro!$F$5:$F$167,$AB1188),"")=""),"Indeterminado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IFERROR(MATCH($A1188&amp;"|"&amp;TEXT(_xlfn.MAXIFS(Cadastro!$E$5:$E$167,Cadastro!$A$5:$A$167,$A1188,Cadastro!$E$5:$E$167,"&lt;="&amp;$F1188),"yyyymmdd"),Cadastro!$I$5:$I$167,0),"")</f>
        <v>99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IFERROR(INDEX(Cadastro!$C$5:$C$167,$AB1189),"NÃO INFORMADO")</f>
        <v>INS</v>
      </c>
      <c r="D1189" s="17" t="str">
        <f>IFERROR(INDEX(Cadastro!$D$5:$D$167,$AB1189),"")</f>
        <v>A</v>
      </c>
      <c r="E1189" s="17" t="str">
        <f>IFERROR(INDEX(Cadastro!$G$5:$G$167,$AB1189),"")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$167,$AB1189),"")="",IF($L1189&gt;0,1,0),IF(IFERROR(INDEX(Cadastro!$F$5:$F$167,$AB1189),"")&lt;=IFERROR(INDEX(Parâmetros!$B$39:$B$48,MATCH($E1189,Parâmetros!$A$39:$A$48,0)),99),IFERROR(INDEX(Cadastro!$F$5:$F$167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$167,$AB1189),"")="",0,IF(IFERROR(INDEX(Cadastro!$F$5:$F$167,$AB1189),"")&gt;IFERROR(INDEX(Parâmetros!$B$39:$B$48,MATCH($E1189,Parâmetros!$A$39:$A$48,0)),99),IFERROR(INDEX(Cadastro!$F$5:$F$167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registro"),IF(AND($AB1189&lt;&gt;$AB1188,IFERROR(INDEX(Cadastro!$F$5:$F$167,$AB1189),"")=""),"Indeterminado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IFERROR(MATCH($A1189&amp;"|"&amp;TEXT(_xlfn.MAXIFS(Cadastro!$E$5:$E$167,Cadastro!$A$5:$A$167,$A1189,Cadastro!$E$5:$E$167,"&lt;="&amp;$F1189),"yyyymmdd"),Cadastro!$I$5:$I$167,0),"")</f>
        <v>99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IFERROR(INDEX(Cadastro!$C$5:$C$167,$AB1190),"NÃO INFORMADO")</f>
        <v>INS</v>
      </c>
      <c r="D1190" s="17" t="str">
        <f>IFERROR(INDEX(Cadastro!$D$5:$D$167,$AB1190),"")</f>
        <v>A</v>
      </c>
      <c r="E1190" s="17" t="str">
        <f>IFERROR(INDEX(Cadastro!$G$5:$G$167,$AB1190),"")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$167,$AB1190),"")="",IF($L1190&gt;0,1,0),IF(IFERROR(INDEX(Cadastro!$F$5:$F$167,$AB1190),"")&lt;=IFERROR(INDEX(Parâmetros!$B$39:$B$48,MATCH($E1190,Parâmetros!$A$39:$A$48,0)),99),IFERROR(INDEX(Cadastro!$F$5:$F$167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$167,$AB1190),"")="",0,IF(IFERROR(INDEX(Cadastro!$F$5:$F$167,$AB1190),"")&gt;IFERROR(INDEX(Parâmetros!$B$39:$B$48,MATCH($E1190,Parâmetros!$A$39:$A$48,0)),99),IFERROR(INDEX(Cadastro!$F$5:$F$167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registro"),IF(AND($AB1190&lt;&gt;$AB1189,IFERROR(INDEX(Cadastro!$F$5:$F$167,$AB1190),"")=""),"Indeterminado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IFERROR(MATCH($A1190&amp;"|"&amp;TEXT(_xlfn.MAXIFS(Cadastro!$E$5:$E$167,Cadastro!$A$5:$A$167,$A1190,Cadastro!$E$5:$E$167,"&lt;="&amp;$F1190),"yyyymmdd"),Cadastro!$I$5:$I$167,0),"")</f>
        <v>99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IFERROR(INDEX(Cadastro!$C$5:$C$167,$AB1191),"NÃO INFORMADO")</f>
        <v>INS</v>
      </c>
      <c r="D1191" s="17" t="str">
        <f>IFERROR(INDEX(Cadastro!$D$5:$D$167,$AB1191),"")</f>
        <v>A</v>
      </c>
      <c r="E1191" s="17" t="str">
        <f>IFERROR(INDEX(Cadastro!$G$5:$G$167,$AB1191),"")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$167,$AB1191),"")="",IF($L1191&gt;0,1,0),IF(IFERROR(INDEX(Cadastro!$F$5:$F$167,$AB1191),"")&lt;=IFERROR(INDEX(Parâmetros!$B$39:$B$48,MATCH($E1191,Parâmetros!$A$39:$A$48,0)),99),IFERROR(INDEX(Cadastro!$F$5:$F$167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$167,$AB1191),"")="",0,IF(IFERROR(INDEX(Cadastro!$F$5:$F$167,$AB1191),"")&gt;IFERROR(INDEX(Parâmetros!$B$39:$B$48,MATCH($E1191,Parâmetros!$A$39:$A$48,0)),99),IFERROR(INDEX(Cadastro!$F$5:$F$167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registro"),IF(AND($AB1191&lt;&gt;$AB1190,IFERROR(INDEX(Cadastro!$F$5:$F$167,$AB1191),"")=""),"Indeterminado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IFERROR(MATCH($A1191&amp;"|"&amp;TEXT(_xlfn.MAXIFS(Cadastro!$E$5:$E$167,Cadastro!$A$5:$A$167,$A1191,Cadastro!$E$5:$E$167,"&lt;="&amp;$F1191),"yyyymmdd"),Cadastro!$I$5:$I$167,0),"")</f>
        <v>99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IFERROR(INDEX(Cadastro!$C$5:$C$167,$AB1192),"NÃO INFORMADO")</f>
        <v>INS</v>
      </c>
      <c r="D1192" s="17" t="str">
        <f>IFERROR(INDEX(Cadastro!$D$5:$D$167,$AB1192),"")</f>
        <v>A</v>
      </c>
      <c r="E1192" s="17" t="str">
        <f>IFERROR(INDEX(Cadastro!$G$5:$G$167,$AB1192),"")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$167,$AB1192),"")="",IF($L1192&gt;0,1,0),IF(IFERROR(INDEX(Cadastro!$F$5:$F$167,$AB1192),"")&lt;=IFERROR(INDEX(Parâmetros!$B$39:$B$48,MATCH($E1192,Parâmetros!$A$39:$A$48,0)),99),IFERROR(INDEX(Cadastro!$F$5:$F$167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$167,$AB1192),"")="",0,IF(IFERROR(INDEX(Cadastro!$F$5:$F$167,$AB1192),"")&gt;IFERROR(INDEX(Parâmetros!$B$39:$B$48,MATCH($E1192,Parâmetros!$A$39:$A$48,0)),99),IFERROR(INDEX(Cadastro!$F$5:$F$167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registro"),IF(AND($AB1192&lt;&gt;$AB1191,IFERROR(INDEX(Cadastro!$F$5:$F$167,$AB1192),"")=""),"Indeterminado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IFERROR(MATCH($A1192&amp;"|"&amp;TEXT(_xlfn.MAXIFS(Cadastro!$E$5:$E$167,Cadastro!$A$5:$A$167,$A1192,Cadastro!$E$5:$E$167,"&lt;="&amp;$F1192),"yyyymmdd"),Cadastro!$I$5:$I$167,0),"")</f>
        <v>99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IFERROR(INDEX(Cadastro!$C$5:$C$167,$AB1193),"NÃO INFORMADO")</f>
        <v>INS</v>
      </c>
      <c r="D1193" s="17" t="str">
        <f>IFERROR(INDEX(Cadastro!$D$5:$D$167,$AB1193),"")</f>
        <v>A</v>
      </c>
      <c r="E1193" s="17" t="str">
        <f>IFERROR(INDEX(Cadastro!$G$5:$G$167,$AB1193),"")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$167,$AB1193),"")="",IF($L1193&gt;0,1,0),IF(IFERROR(INDEX(Cadastro!$F$5:$F$167,$AB1193),"")&lt;=IFERROR(INDEX(Parâmetros!$B$39:$B$48,MATCH($E1193,Parâmetros!$A$39:$A$48,0)),99),IFERROR(INDEX(Cadastro!$F$5:$F$167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$167,$AB1193),"")="",0,IF(IFERROR(INDEX(Cadastro!$F$5:$F$167,$AB1193),"")&gt;IFERROR(INDEX(Parâmetros!$B$39:$B$48,MATCH($E1193,Parâmetros!$A$39:$A$48,0)),99),IFERROR(INDEX(Cadastro!$F$5:$F$167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registro"),IF(AND($AB1193&lt;&gt;$AB1192,IFERROR(INDEX(Cadastro!$F$5:$F$167,$AB1193),"")=""),"Indeterminado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IFERROR(MATCH($A1193&amp;"|"&amp;TEXT(_xlfn.MAXIFS(Cadastro!$E$5:$E$167,Cadastro!$A$5:$A$167,$A1193,Cadastro!$E$5:$E$167,"&lt;="&amp;$F1193),"yyyymmdd"),Cadastro!$I$5:$I$167,0),"")</f>
        <v>99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IFERROR(INDEX(Cadastro!$C$5:$C$167,$AB1194),"NÃO INFORMADO")</f>
        <v>INS</v>
      </c>
      <c r="D1194" s="17" t="str">
        <f>IFERROR(INDEX(Cadastro!$D$5:$D$167,$AB1194),"")</f>
        <v>A</v>
      </c>
      <c r="E1194" s="17" t="str">
        <f>IFERROR(INDEX(Cadastro!$G$5:$G$167,$AB1194),"")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$167,$AB1194),"")="",IF($L1194&gt;0,1,0),IF(IFERROR(INDEX(Cadastro!$F$5:$F$167,$AB1194),"")&lt;=IFERROR(INDEX(Parâmetros!$B$39:$B$48,MATCH($E1194,Parâmetros!$A$39:$A$48,0)),99),IFERROR(INDEX(Cadastro!$F$5:$F$167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$167,$AB1194),"")="",0,IF(IFERROR(INDEX(Cadastro!$F$5:$F$167,$AB1194),"")&gt;IFERROR(INDEX(Parâmetros!$B$39:$B$48,MATCH($E1194,Parâmetros!$A$39:$A$48,0)),99),IFERROR(INDEX(Cadastro!$F$5:$F$167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registro"),IF(AND($AB1194&lt;&gt;$AB1193,IFERROR(INDEX(Cadastro!$F$5:$F$167,$AB1194),"")=""),"Indeterminado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IFERROR(MATCH($A1194&amp;"|"&amp;TEXT(_xlfn.MAXIFS(Cadastro!$E$5:$E$167,Cadastro!$A$5:$A$167,$A1194,Cadastro!$E$5:$E$167,"&lt;="&amp;$F1194),"yyyymmdd"),Cadastro!$I$5:$I$167,0),"")</f>
        <v>99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IFERROR(INDEX(Cadastro!$C$5:$C$167,$AB1195),"NÃO INFORMADO")</f>
        <v>INS</v>
      </c>
      <c r="D1195" s="17" t="str">
        <f>IFERROR(INDEX(Cadastro!$D$5:$D$167,$AB1195),"")</f>
        <v>A</v>
      </c>
      <c r="E1195" s="17" t="str">
        <f>IFERROR(INDEX(Cadastro!$G$5:$G$167,$AB1195),"")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$167,$AB1195),"")="",IF($L1195&gt;0,1,0),IF(IFERROR(INDEX(Cadastro!$F$5:$F$167,$AB1195),"")&lt;=IFERROR(INDEX(Parâmetros!$B$39:$B$48,MATCH($E1195,Parâmetros!$A$39:$A$48,0)),99),IFERROR(INDEX(Cadastro!$F$5:$F$167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$167,$AB1195),"")="",0,IF(IFERROR(INDEX(Cadastro!$F$5:$F$167,$AB1195),"")&gt;IFERROR(INDEX(Parâmetros!$B$39:$B$48,MATCH($E1195,Parâmetros!$A$39:$A$48,0)),99),IFERROR(INDEX(Cadastro!$F$5:$F$167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registro"),IF(AND($AB1195&lt;&gt;$AB1194,IFERROR(INDEX(Cadastro!$F$5:$F$167,$AB1195),"")=""),"Indeterminado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IFERROR(MATCH($A1195&amp;"|"&amp;TEXT(_xlfn.MAXIFS(Cadastro!$E$5:$E$167,Cadastro!$A$5:$A$167,$A1195,Cadastro!$E$5:$E$167,"&lt;="&amp;$F1195),"yyyymmdd"),Cadastro!$I$5:$I$167,0),"")</f>
        <v>99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IFERROR(INDEX(Cadastro!$C$5:$C$167,$AB1196),"NÃO INFORMADO")</f>
        <v>INS</v>
      </c>
      <c r="D1196" s="17" t="str">
        <f>IFERROR(INDEX(Cadastro!$D$5:$D$167,$AB1196),"")</f>
        <v>A</v>
      </c>
      <c r="E1196" s="17" t="str">
        <f>IFERROR(INDEX(Cadastro!$G$5:$G$167,$AB1196),"")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$167,$AB1196),"")="",IF($L1196&gt;0,1,0),IF(IFERROR(INDEX(Cadastro!$F$5:$F$167,$AB1196),"")&lt;=IFERROR(INDEX(Parâmetros!$B$39:$B$48,MATCH($E1196,Parâmetros!$A$39:$A$48,0)),99),IFERROR(INDEX(Cadastro!$F$5:$F$167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$167,$AB1196),"")="",0,IF(IFERROR(INDEX(Cadastro!$F$5:$F$167,$AB1196),"")&gt;IFERROR(INDEX(Parâmetros!$B$39:$B$48,MATCH($E1196,Parâmetros!$A$39:$A$48,0)),99),IFERROR(INDEX(Cadastro!$F$5:$F$167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registro"),IF(AND($AB1196&lt;&gt;$AB1195,IFERROR(INDEX(Cadastro!$F$5:$F$167,$AB1196),"")=""),"Indeterminado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IFERROR(MATCH($A1196&amp;"|"&amp;TEXT(_xlfn.MAXIFS(Cadastro!$E$5:$E$167,Cadastro!$A$5:$A$167,$A1196,Cadastro!$E$5:$E$167,"&lt;="&amp;$F1196),"yyyymmdd"),Cadastro!$I$5:$I$167,0),"")</f>
        <v>99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IFERROR(INDEX(Cadastro!$C$5:$C$167,$AB1197),"NÃO INFORMADO")</f>
        <v>INS</v>
      </c>
      <c r="D1197" s="17" t="str">
        <f>IFERROR(INDEX(Cadastro!$D$5:$D$167,$AB1197),"")</f>
        <v>A</v>
      </c>
      <c r="E1197" s="17" t="str">
        <f>IFERROR(INDEX(Cadastro!$G$5:$G$167,$AB1197),"")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$167,$AB1197),"")="",IF($L1197&gt;0,1,0),IF(IFERROR(INDEX(Cadastro!$F$5:$F$167,$AB1197),"")&lt;=IFERROR(INDEX(Parâmetros!$B$39:$B$48,MATCH($E1197,Parâmetros!$A$39:$A$48,0)),99),IFERROR(INDEX(Cadastro!$F$5:$F$167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$167,$AB1197),"")="",0,IF(IFERROR(INDEX(Cadastro!$F$5:$F$167,$AB1197),"")&gt;IFERROR(INDEX(Parâmetros!$B$39:$B$48,MATCH($E1197,Parâmetros!$A$39:$A$48,0)),99),IFERROR(INDEX(Cadastro!$F$5:$F$167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registro"),IF(AND($AB1197&lt;&gt;$AB1196,IFERROR(INDEX(Cadastro!$F$5:$F$167,$AB1197),"")=""),"Indeterminado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IFERROR(MATCH($A1197&amp;"|"&amp;TEXT(_xlfn.MAXIFS(Cadastro!$E$5:$E$167,Cadastro!$A$5:$A$167,$A1197,Cadastro!$E$5:$E$167,"&lt;="&amp;$F1197),"yyyymmdd"),Cadastro!$I$5:$I$167,0),"")</f>
        <v>99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IFERROR(INDEX(Cadastro!$C$5:$C$167,$AB1198),"NÃO INFORMADO")</f>
        <v>INS</v>
      </c>
      <c r="D1198" s="17" t="str">
        <f>IFERROR(INDEX(Cadastro!$D$5:$D$167,$AB1198),"")</f>
        <v>A</v>
      </c>
      <c r="E1198" s="17" t="str">
        <f>IFERROR(INDEX(Cadastro!$G$5:$G$167,$AB1198),"")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$167,$AB1198),"")="",IF($L1198&gt;0,1,0),IF(IFERROR(INDEX(Cadastro!$F$5:$F$167,$AB1198),"")&lt;=IFERROR(INDEX(Parâmetros!$B$39:$B$48,MATCH($E1198,Parâmetros!$A$39:$A$48,0)),99),IFERROR(INDEX(Cadastro!$F$5:$F$167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$167,$AB1198),"")="",0,IF(IFERROR(INDEX(Cadastro!$F$5:$F$167,$AB1198),"")&gt;IFERROR(INDEX(Parâmetros!$B$39:$B$48,MATCH($E1198,Parâmetros!$A$39:$A$48,0)),99),IFERROR(INDEX(Cadastro!$F$5:$F$167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registro"),IF(AND($AB1198&lt;&gt;$AB1197,IFERROR(INDEX(Cadastro!$F$5:$F$167,$AB1198),"")=""),"Indeterminado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IFERROR(MATCH($A1198&amp;"|"&amp;TEXT(_xlfn.MAXIFS(Cadastro!$E$5:$E$167,Cadastro!$A$5:$A$167,$A1198,Cadastro!$E$5:$E$167,"&lt;="&amp;$F1198),"yyyymmdd"),Cadastro!$I$5:$I$167,0),"")</f>
        <v>99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IFERROR(INDEX(Cadastro!$C$5:$C$167,$AB1199),"NÃO INFORMADO")</f>
        <v>INS</v>
      </c>
      <c r="D1199" s="17" t="str">
        <f>IFERROR(INDEX(Cadastro!$D$5:$D$167,$AB1199),"")</f>
        <v>A</v>
      </c>
      <c r="E1199" s="17" t="str">
        <f>IFERROR(INDEX(Cadastro!$G$5:$G$167,$AB1199),"")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$167,$AB1199),"")="",IF($L1199&gt;0,1,0),IF(IFERROR(INDEX(Cadastro!$F$5:$F$167,$AB1199),"")&lt;=IFERROR(INDEX(Parâmetros!$B$39:$B$48,MATCH($E1199,Parâmetros!$A$39:$A$48,0)),99),IFERROR(INDEX(Cadastro!$F$5:$F$167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$167,$AB1199),"")="",0,IF(IFERROR(INDEX(Cadastro!$F$5:$F$167,$AB1199),"")&gt;IFERROR(INDEX(Parâmetros!$B$39:$B$48,MATCH($E1199,Parâmetros!$A$39:$A$48,0)),99),IFERROR(INDEX(Cadastro!$F$5:$F$167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registro"),IF(AND($AB1199&lt;&gt;$AB1198,IFERROR(INDEX(Cadastro!$F$5:$F$167,$AB1199),"")=""),"Indeterminado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IFERROR(MATCH($A1199&amp;"|"&amp;TEXT(_xlfn.MAXIFS(Cadastro!$E$5:$E$167,Cadastro!$A$5:$A$167,$A1199,Cadastro!$E$5:$E$167,"&lt;="&amp;$F1199),"yyyymmdd"),Cadastro!$I$5:$I$167,0),"")</f>
        <v>99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IFERROR(INDEX(Cadastro!$C$5:$C$167,$AB1200),"NÃO INFORMADO")</f>
        <v>INS</v>
      </c>
      <c r="D1200" s="17" t="str">
        <f>IFERROR(INDEX(Cadastro!$D$5:$D$167,$AB1200),"")</f>
        <v>A</v>
      </c>
      <c r="E1200" s="17" t="str">
        <f>IFERROR(INDEX(Cadastro!$G$5:$G$167,$AB1200),"")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$167,$AB1200),"")="",IF($L1200&gt;0,1,0),IF(IFERROR(INDEX(Cadastro!$F$5:$F$167,$AB1200),"")&lt;=IFERROR(INDEX(Parâmetros!$B$39:$B$48,MATCH($E1200,Parâmetros!$A$39:$A$48,0)),99),IFERROR(INDEX(Cadastro!$F$5:$F$167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$167,$AB1200),"")="",0,IF(IFERROR(INDEX(Cadastro!$F$5:$F$167,$AB1200),"")&gt;IFERROR(INDEX(Parâmetros!$B$39:$B$48,MATCH($E1200,Parâmetros!$A$39:$A$48,0)),99),IFERROR(INDEX(Cadastro!$F$5:$F$167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registro"),IF(AND($AB1200&lt;&gt;$AB1199,IFERROR(INDEX(Cadastro!$F$5:$F$167,$AB1200),"")=""),"Indeterminado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IFERROR(MATCH($A1200&amp;"|"&amp;TEXT(_xlfn.MAXIFS(Cadastro!$E$5:$E$167,Cadastro!$A$5:$A$167,$A1200,Cadastro!$E$5:$E$167,"&lt;="&amp;$F1200),"yyyymmdd"),Cadastro!$I$5:$I$167,0),"")</f>
        <v>99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IFERROR(INDEX(Cadastro!$C$5:$C$167,$AB1201),"NÃO INFORMADO")</f>
        <v>INS</v>
      </c>
      <c r="D1201" s="17" t="str">
        <f>IFERROR(INDEX(Cadastro!$D$5:$D$167,$AB1201),"")</f>
        <v>A</v>
      </c>
      <c r="E1201" s="17" t="str">
        <f>IFERROR(INDEX(Cadastro!$G$5:$G$167,$AB1201),"")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$167,$AB1201),"")="",IF($L1201&gt;0,1,0),IF(IFERROR(INDEX(Cadastro!$F$5:$F$167,$AB1201),"")&lt;=IFERROR(INDEX(Parâmetros!$B$39:$B$48,MATCH($E1201,Parâmetros!$A$39:$A$48,0)),99),IFERROR(INDEX(Cadastro!$F$5:$F$167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$167,$AB1201),"")="",0,IF(IFERROR(INDEX(Cadastro!$F$5:$F$167,$AB1201),"")&gt;IFERROR(INDEX(Parâmetros!$B$39:$B$48,MATCH($E1201,Parâmetros!$A$39:$A$48,0)),99),IFERROR(INDEX(Cadastro!$F$5:$F$167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registro"),IF(AND($AB1201&lt;&gt;$AB1200,IFERROR(INDEX(Cadastro!$F$5:$F$167,$AB1201),"")=""),"Indeterminado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IFERROR(MATCH($A1201&amp;"|"&amp;TEXT(_xlfn.MAXIFS(Cadastro!$E$5:$E$167,Cadastro!$A$5:$A$167,$A1201,Cadastro!$E$5:$E$167,"&lt;="&amp;$F1201),"yyyymmdd"),Cadastro!$I$5:$I$167,0),"")</f>
        <v>99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IFERROR(INDEX(Cadastro!$C$5:$C$167,$AB1202),"NÃO INFORMADO")</f>
        <v>INS</v>
      </c>
      <c r="D1202" s="17" t="str">
        <f>IFERROR(INDEX(Cadastro!$D$5:$D$167,$AB1202),"")</f>
        <v>A</v>
      </c>
      <c r="E1202" s="17" t="str">
        <f>IFERROR(INDEX(Cadastro!$G$5:$G$167,$AB1202),"")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$167,$AB1202),"")="",IF($L1202&gt;0,1,0),IF(IFERROR(INDEX(Cadastro!$F$5:$F$167,$AB1202),"")&lt;=IFERROR(INDEX(Parâmetros!$B$39:$B$48,MATCH($E1202,Parâmetros!$A$39:$A$48,0)),99),IFERROR(INDEX(Cadastro!$F$5:$F$167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$167,$AB1202),"")="",0,IF(IFERROR(INDEX(Cadastro!$F$5:$F$167,$AB1202),"")&gt;IFERROR(INDEX(Parâmetros!$B$39:$B$48,MATCH($E1202,Parâmetros!$A$39:$A$48,0)),99),IFERROR(INDEX(Cadastro!$F$5:$F$167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registro"),IF(AND($AB1202&lt;&gt;$AB1201,IFERROR(INDEX(Cadastro!$F$5:$F$167,$AB1202),"")=""),"Indeterminado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IFERROR(MATCH($A1202&amp;"|"&amp;TEXT(_xlfn.MAXIFS(Cadastro!$E$5:$E$167,Cadastro!$A$5:$A$167,$A1202,Cadastro!$E$5:$E$167,"&lt;="&amp;$F1202),"yyyymmdd"),Cadastro!$I$5:$I$167,0),"")</f>
        <v>99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IFERROR(INDEX(Cadastro!$C$5:$C$167,$AB1203),"NÃO INFORMADO")</f>
        <v>INS</v>
      </c>
      <c r="D1203" s="17" t="str">
        <f>IFERROR(INDEX(Cadastro!$D$5:$D$167,$AB1203),"")</f>
        <v>A</v>
      </c>
      <c r="E1203" s="17" t="str">
        <f>IFERROR(INDEX(Cadastro!$G$5:$G$167,$AB1203),"")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$167,$AB1203),"")="",IF($L1203&gt;0,1,0),IF(IFERROR(INDEX(Cadastro!$F$5:$F$167,$AB1203),"")&lt;=IFERROR(INDEX(Parâmetros!$B$39:$B$48,MATCH($E1203,Parâmetros!$A$39:$A$48,0)),99),IFERROR(INDEX(Cadastro!$F$5:$F$167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$167,$AB1203),"")="",0,IF(IFERROR(INDEX(Cadastro!$F$5:$F$167,$AB1203),"")&gt;IFERROR(INDEX(Parâmetros!$B$39:$B$48,MATCH($E1203,Parâmetros!$A$39:$A$48,0)),99),IFERROR(INDEX(Cadastro!$F$5:$F$167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registro"),IF(AND($AB1203&lt;&gt;$AB1202,IFERROR(INDEX(Cadastro!$F$5:$F$167,$AB1203),"")=""),"Indeterminado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IFERROR(MATCH($A1203&amp;"|"&amp;TEXT(_xlfn.MAXIFS(Cadastro!$E$5:$E$167,Cadastro!$A$5:$A$167,$A1203,Cadastro!$E$5:$E$167,"&lt;="&amp;$F1203),"yyyymmdd"),Cadastro!$I$5:$I$167,0),"")</f>
        <v>99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IFERROR(INDEX(Cadastro!$C$5:$C$167,$AB1204),"NÃO INFORMADO")</f>
        <v>INS</v>
      </c>
      <c r="D1204" s="17" t="str">
        <f>IFERROR(INDEX(Cadastro!$D$5:$D$167,$AB1204),"")</f>
        <v>A</v>
      </c>
      <c r="E1204" s="17" t="str">
        <f>IFERROR(INDEX(Cadastro!$G$5:$G$167,$AB1204),"")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$167,$AB1204),"")="",IF($L1204&gt;0,1,0),IF(IFERROR(INDEX(Cadastro!$F$5:$F$167,$AB1204),"")&lt;=IFERROR(INDEX(Parâmetros!$B$39:$B$48,MATCH($E1204,Parâmetros!$A$39:$A$48,0)),99),IFERROR(INDEX(Cadastro!$F$5:$F$167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$167,$AB1204),"")="",0,IF(IFERROR(INDEX(Cadastro!$F$5:$F$167,$AB1204),"")&gt;IFERROR(INDEX(Parâmetros!$B$39:$B$48,MATCH($E1204,Parâmetros!$A$39:$A$48,0)),99),IFERROR(INDEX(Cadastro!$F$5:$F$167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registro"),IF(AND($AB1204&lt;&gt;$AB1203,IFERROR(INDEX(Cadastro!$F$5:$F$167,$AB1204),"")=""),"Indeterminado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IFERROR(MATCH($A1204&amp;"|"&amp;TEXT(_xlfn.MAXIFS(Cadastro!$E$5:$E$167,Cadastro!$A$5:$A$167,$A1204,Cadastro!$E$5:$E$167,"&lt;="&amp;$F1204),"yyyymmdd"),Cadastro!$I$5:$I$167,0),"")</f>
        <v>99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IFERROR(INDEX(Cadastro!$C$5:$C$167,$AB1205),"NÃO INFORMADO")</f>
        <v>INS</v>
      </c>
      <c r="D1205" s="17" t="str">
        <f>IFERROR(INDEX(Cadastro!$D$5:$D$167,$AB1205),"")</f>
        <v>A</v>
      </c>
      <c r="E1205" s="17" t="str">
        <f>IFERROR(INDEX(Cadastro!$G$5:$G$167,$AB1205),"")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$167,$AB1205),"")="",IF($L1205&gt;0,1,0),IF(IFERROR(INDEX(Cadastro!$F$5:$F$167,$AB1205),"")&lt;=IFERROR(INDEX(Parâmetros!$B$39:$B$48,MATCH($E1205,Parâmetros!$A$39:$A$48,0)),99),IFERROR(INDEX(Cadastro!$F$5:$F$167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$167,$AB1205),"")="",0,IF(IFERROR(INDEX(Cadastro!$F$5:$F$167,$AB1205),"")&gt;IFERROR(INDEX(Parâmetros!$B$39:$B$48,MATCH($E1205,Parâmetros!$A$39:$A$48,0)),99),IFERROR(INDEX(Cadastro!$F$5:$F$167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registro"),IF(AND($AB1205&lt;&gt;$AB1204,IFERROR(INDEX(Cadastro!$F$5:$F$167,$AB1205),"")=""),"Indeterminado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IFERROR(MATCH($A1205&amp;"|"&amp;TEXT(_xlfn.MAXIFS(Cadastro!$E$5:$E$167,Cadastro!$A$5:$A$167,$A1205,Cadastro!$E$5:$E$167,"&lt;="&amp;$F1205),"yyyymmdd"),Cadastro!$I$5:$I$167,0),"")</f>
        <v>99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IFERROR(INDEX(Cadastro!$C$5:$C$167,$AB1206),"NÃO INFORMADO")</f>
        <v>MEC</v>
      </c>
      <c r="D1206" s="17" t="str">
        <f>IFERROR(INDEX(Cadastro!$D$5:$D$167,$AB1206),"")</f>
        <v>B</v>
      </c>
      <c r="E1206" s="17" t="str">
        <f>IFERROR(INDEX(Cadastro!$G$5:$G$167,$AB1206),"")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$167,$AB1206),"")="",IF($L1206&gt;0,1,0),IF(IFERROR(INDEX(Cadastro!$F$5:$F$167,$AB1206),"")&lt;=IFERROR(INDEX(Parâmetros!$B$39:$B$48,MATCH($E1206,Parâmetros!$A$39:$A$48,0)),99),IFERROR(INDEX(Cadastro!$F$5:$F$167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$167,$AB1206),"")="",0,IF(IFERROR(INDEX(Cadastro!$F$5:$F$167,$AB1206),"")&gt;IFERROR(INDEX(Parâmetros!$B$39:$B$48,MATCH($E1206,Parâmetros!$A$39:$A$48,0)),99),IFERROR(INDEX(Cadastro!$F$5:$F$167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registro"),IF(AND($AB1206&lt;&gt;$AB1205,IFERROR(INDEX(Cadastro!$F$5:$F$167,$AB1206),"")=""),"Indeterminado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IFERROR(MATCH($A1206&amp;"|"&amp;TEXT(_xlfn.MAXIFS(Cadastro!$E$5:$E$167,Cadastro!$A$5:$A$167,$A1206,Cadastro!$E$5:$E$167,"&lt;="&amp;$F1206),"yyyymmdd"),Cadastro!$I$5:$I$167,0),"")</f>
        <v>100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IFERROR(INDEX(Cadastro!$C$5:$C$167,$AB1207),"NÃO INFORMADO")</f>
        <v>MEC</v>
      </c>
      <c r="D1207" s="17" t="str">
        <f>IFERROR(INDEX(Cadastro!$D$5:$D$167,$AB1207),"")</f>
        <v>B</v>
      </c>
      <c r="E1207" s="17" t="str">
        <f>IFERROR(INDEX(Cadastro!$G$5:$G$167,$AB1207),"")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$167,$AB1207),"")="",IF($L1207&gt;0,1,0),IF(IFERROR(INDEX(Cadastro!$F$5:$F$167,$AB1207),"")&lt;=IFERROR(INDEX(Parâmetros!$B$39:$B$48,MATCH($E1207,Parâmetros!$A$39:$A$48,0)),99),IFERROR(INDEX(Cadastro!$F$5:$F$167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$167,$AB1207),"")="",0,IF(IFERROR(INDEX(Cadastro!$F$5:$F$167,$AB1207),"")&gt;IFERROR(INDEX(Parâmetros!$B$39:$B$48,MATCH($E1207,Parâmetros!$A$39:$A$48,0)),99),IFERROR(INDEX(Cadastro!$F$5:$F$167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registro"),IF(AND($AB1207&lt;&gt;$AB1206,IFERROR(INDEX(Cadastro!$F$5:$F$167,$AB1207),"")=""),"Indeterminado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IFERROR(MATCH($A1207&amp;"|"&amp;TEXT(_xlfn.MAXIFS(Cadastro!$E$5:$E$167,Cadastro!$A$5:$A$167,$A1207,Cadastro!$E$5:$E$167,"&lt;="&amp;$F1207),"yyyymmdd"),Cadastro!$I$5:$I$167,0),"")</f>
        <v>100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IFERROR(INDEX(Cadastro!$C$5:$C$167,$AB1208),"NÃO INFORMADO")</f>
        <v>MEC</v>
      </c>
      <c r="D1208" s="17" t="str">
        <f>IFERROR(INDEX(Cadastro!$D$5:$D$167,$AB1208),"")</f>
        <v>B</v>
      </c>
      <c r="E1208" s="17" t="str">
        <f>IFERROR(INDEX(Cadastro!$G$5:$G$167,$AB1208),"")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$167,$AB1208),"")="",IF($L1208&gt;0,1,0),IF(IFERROR(INDEX(Cadastro!$F$5:$F$167,$AB1208),"")&lt;=IFERROR(INDEX(Parâmetros!$B$39:$B$48,MATCH($E1208,Parâmetros!$A$39:$A$48,0)),99),IFERROR(INDEX(Cadastro!$F$5:$F$167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$167,$AB1208),"")="",0,IF(IFERROR(INDEX(Cadastro!$F$5:$F$167,$AB1208),"")&gt;IFERROR(INDEX(Parâmetros!$B$39:$B$48,MATCH($E1208,Parâmetros!$A$39:$A$48,0)),99),IFERROR(INDEX(Cadastro!$F$5:$F$167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registro"),IF(AND($AB1208&lt;&gt;$AB1207,IFERROR(INDEX(Cadastro!$F$5:$F$167,$AB1208),"")=""),"Indeterminado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IFERROR(MATCH($A1208&amp;"|"&amp;TEXT(_xlfn.MAXIFS(Cadastro!$E$5:$E$167,Cadastro!$A$5:$A$167,$A1208,Cadastro!$E$5:$E$167,"&lt;="&amp;$F1208),"yyyymmdd"),Cadastro!$I$5:$I$167,0),"")</f>
        <v>100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IFERROR(INDEX(Cadastro!$C$5:$C$167,$AB1209),"NÃO INFORMADO")</f>
        <v>MEC</v>
      </c>
      <c r="D1209" s="17" t="str">
        <f>IFERROR(INDEX(Cadastro!$D$5:$D$167,$AB1209),"")</f>
        <v>B</v>
      </c>
      <c r="E1209" s="17" t="str">
        <f>IFERROR(INDEX(Cadastro!$G$5:$G$167,$AB1209),"")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$167,$AB1209),"")="",IF($L1209&gt;0,1,0),IF(IFERROR(INDEX(Cadastro!$F$5:$F$167,$AB1209),"")&lt;=IFERROR(INDEX(Parâmetros!$B$39:$B$48,MATCH($E1209,Parâmetros!$A$39:$A$48,0)),99),IFERROR(INDEX(Cadastro!$F$5:$F$167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$167,$AB1209),"")="",0,IF(IFERROR(INDEX(Cadastro!$F$5:$F$167,$AB1209),"")&gt;IFERROR(INDEX(Parâmetros!$B$39:$B$48,MATCH($E1209,Parâmetros!$A$39:$A$48,0)),99),IFERROR(INDEX(Cadastro!$F$5:$F$167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registro"),IF(AND($AB1209&lt;&gt;$AB1208,IFERROR(INDEX(Cadastro!$F$5:$F$167,$AB1209),"")=""),"Indeterminado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IFERROR(MATCH($A1209&amp;"|"&amp;TEXT(_xlfn.MAXIFS(Cadastro!$E$5:$E$167,Cadastro!$A$5:$A$167,$A1209,Cadastro!$E$5:$E$167,"&lt;="&amp;$F1209),"yyyymmdd"),Cadastro!$I$5:$I$167,0),"")</f>
        <v>100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IFERROR(INDEX(Cadastro!$C$5:$C$167,$AB1210),"NÃO INFORMADO")</f>
        <v>MEC</v>
      </c>
      <c r="D1210" s="17" t="str">
        <f>IFERROR(INDEX(Cadastro!$D$5:$D$167,$AB1210),"")</f>
        <v>B</v>
      </c>
      <c r="E1210" s="17" t="str">
        <f>IFERROR(INDEX(Cadastro!$G$5:$G$167,$AB1210),"")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$167,$AB1210),"")="",IF($L1210&gt;0,1,0),IF(IFERROR(INDEX(Cadastro!$F$5:$F$167,$AB1210),"")&lt;=IFERROR(INDEX(Parâmetros!$B$39:$B$48,MATCH($E1210,Parâmetros!$A$39:$A$48,0)),99),IFERROR(INDEX(Cadastro!$F$5:$F$167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$167,$AB1210),"")="",0,IF(IFERROR(INDEX(Cadastro!$F$5:$F$167,$AB1210),"")&gt;IFERROR(INDEX(Parâmetros!$B$39:$B$48,MATCH($E1210,Parâmetros!$A$39:$A$48,0)),99),IFERROR(INDEX(Cadastro!$F$5:$F$167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registro"),IF(AND($AB1210&lt;&gt;$AB1209,IFERROR(INDEX(Cadastro!$F$5:$F$167,$AB1210),"")=""),"Indeterminado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IFERROR(MATCH($A1210&amp;"|"&amp;TEXT(_xlfn.MAXIFS(Cadastro!$E$5:$E$167,Cadastro!$A$5:$A$167,$A1210,Cadastro!$E$5:$E$167,"&lt;="&amp;$F1210),"yyyymmdd"),Cadastro!$I$5:$I$167,0),"")</f>
        <v>100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IFERROR(INDEX(Cadastro!$C$5:$C$167,$AB1211),"NÃO INFORMADO")</f>
        <v>MEC</v>
      </c>
      <c r="D1211" s="17" t="str">
        <f>IFERROR(INDEX(Cadastro!$D$5:$D$167,$AB1211),"")</f>
        <v>B</v>
      </c>
      <c r="E1211" s="17" t="str">
        <f>IFERROR(INDEX(Cadastro!$G$5:$G$167,$AB1211),"")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$167,$AB1211),"")="",IF($L1211&gt;0,1,0),IF(IFERROR(INDEX(Cadastro!$F$5:$F$167,$AB1211),"")&lt;=IFERROR(INDEX(Parâmetros!$B$39:$B$48,MATCH($E1211,Parâmetros!$A$39:$A$48,0)),99),IFERROR(INDEX(Cadastro!$F$5:$F$167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$167,$AB1211),"")="",0,IF(IFERROR(INDEX(Cadastro!$F$5:$F$167,$AB1211),"")&gt;IFERROR(INDEX(Parâmetros!$B$39:$B$48,MATCH($E1211,Parâmetros!$A$39:$A$48,0)),99),IFERROR(INDEX(Cadastro!$F$5:$F$167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registro"),IF(AND($AB1211&lt;&gt;$AB1210,IFERROR(INDEX(Cadastro!$F$5:$F$167,$AB1211),"")=""),"Indeterminado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IFERROR(MATCH($A1211&amp;"|"&amp;TEXT(_xlfn.MAXIFS(Cadastro!$E$5:$E$167,Cadastro!$A$5:$A$167,$A1211,Cadastro!$E$5:$E$167,"&lt;="&amp;$F1211),"yyyymmdd"),Cadastro!$I$5:$I$167,0),"")</f>
        <v>100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IFERROR(INDEX(Cadastro!$C$5:$C$167,$AB1212),"NÃO INFORMADO")</f>
        <v>MEC</v>
      </c>
      <c r="D1212" s="17" t="str">
        <f>IFERROR(INDEX(Cadastro!$D$5:$D$167,$AB1212),"")</f>
        <v>B</v>
      </c>
      <c r="E1212" s="17" t="str">
        <f>IFERROR(INDEX(Cadastro!$G$5:$G$167,$AB1212),"")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$167,$AB1212),"")="",IF($L1212&gt;0,1,0),IF(IFERROR(INDEX(Cadastro!$F$5:$F$167,$AB1212),"")&lt;=IFERROR(INDEX(Parâmetros!$B$39:$B$48,MATCH($E1212,Parâmetros!$A$39:$A$48,0)),99),IFERROR(INDEX(Cadastro!$F$5:$F$167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$167,$AB1212),"")="",0,IF(IFERROR(INDEX(Cadastro!$F$5:$F$167,$AB1212),"")&gt;IFERROR(INDEX(Parâmetros!$B$39:$B$48,MATCH($E1212,Parâmetros!$A$39:$A$48,0)),99),IFERROR(INDEX(Cadastro!$F$5:$F$167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registro"),IF(AND($AB1212&lt;&gt;$AB1211,IFERROR(INDEX(Cadastro!$F$5:$F$167,$AB1212),"")=""),"Indeterminado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IFERROR(MATCH($A1212&amp;"|"&amp;TEXT(_xlfn.MAXIFS(Cadastro!$E$5:$E$167,Cadastro!$A$5:$A$167,$A1212,Cadastro!$E$5:$E$167,"&lt;="&amp;$F1212),"yyyymmdd"),Cadastro!$I$5:$I$167,0),"")</f>
        <v>100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IFERROR(INDEX(Cadastro!$C$5:$C$167,$AB1213),"NÃO INFORMADO")</f>
        <v>MEC</v>
      </c>
      <c r="D1213" s="17" t="str">
        <f>IFERROR(INDEX(Cadastro!$D$5:$D$167,$AB1213),"")</f>
        <v>B</v>
      </c>
      <c r="E1213" s="17" t="str">
        <f>IFERROR(INDEX(Cadastro!$G$5:$G$167,$AB1213),"")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$167,$AB1213),"")="",IF($L1213&gt;0,1,0),IF(IFERROR(INDEX(Cadastro!$F$5:$F$167,$AB1213),"")&lt;=IFERROR(INDEX(Parâmetros!$B$39:$B$48,MATCH($E1213,Parâmetros!$A$39:$A$48,0)),99),IFERROR(INDEX(Cadastro!$F$5:$F$167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$167,$AB1213),"")="",0,IF(IFERROR(INDEX(Cadastro!$F$5:$F$167,$AB1213),"")&gt;IFERROR(INDEX(Parâmetros!$B$39:$B$48,MATCH($E1213,Parâmetros!$A$39:$A$48,0)),99),IFERROR(INDEX(Cadastro!$F$5:$F$167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registro"),IF(AND($AB1213&lt;&gt;$AB1212,IFERROR(INDEX(Cadastro!$F$5:$F$167,$AB1213),"")=""),"Indeterminado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IFERROR(MATCH($A1213&amp;"|"&amp;TEXT(_xlfn.MAXIFS(Cadastro!$E$5:$E$167,Cadastro!$A$5:$A$167,$A1213,Cadastro!$E$5:$E$167,"&lt;="&amp;$F1213),"yyyymmdd"),Cadastro!$I$5:$I$167,0),"")</f>
        <v>100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IFERROR(INDEX(Cadastro!$C$5:$C$167,$AB1214),"NÃO INFORMADO")</f>
        <v>MEC</v>
      </c>
      <c r="D1214" s="17" t="str">
        <f>IFERROR(INDEX(Cadastro!$D$5:$D$167,$AB1214),"")</f>
        <v>B</v>
      </c>
      <c r="E1214" s="17" t="str">
        <f>IFERROR(INDEX(Cadastro!$G$5:$G$167,$AB1214),"")</f>
        <v>B</v>
      </c>
      <c r="F1214" s="29">
        <v>46308</v>
      </c>
      <c r="G1214" s="32" t="str">
        <f t="shared" si="108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109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110"/>
        <v/>
      </c>
      <c r="R1214" s="32" t="str">
        <f t="shared" si="111"/>
        <v/>
      </c>
      <c r="S1214" s="30" t="str">
        <f t="shared" si="112"/>
        <v/>
      </c>
      <c r="T1214" s="32" t="str">
        <f>IF($Q1214&lt;&gt;"Sim","",IF($N1214&gt;Parâmetros!$E$15,"Sim","Não"))</f>
        <v/>
      </c>
      <c r="U1214" s="17" t="str">
        <f t="shared" si="113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$167,$AB1214),"")="",IF($L1214&gt;0,1,0),IF(IFERROR(INDEX(Cadastro!$F$5:$F$167,$AB1214),"")&lt;=IFERROR(INDEX(Parâmetros!$B$39:$B$48,MATCH($E1214,Parâmetros!$A$39:$A$48,0)),99),IFERROR(INDEX(Cadastro!$F$5:$F$167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$167,$AB1214),"")="",0,IF(IFERROR(INDEX(Cadastro!$F$5:$F$167,$AB1214),"")&gt;IFERROR(INDEX(Parâmetros!$B$39:$B$48,MATCH($E1214,Parâmetros!$A$39:$A$48,0)),99),IFERROR(INDEX(Cadastro!$F$5:$F$167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registro"),IF(AND($AB1214&lt;&gt;$AB1213,IFERROR(INDEX(Cadastro!$F$5:$F$167,$AB1214),"")=""),"Indeterminado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IFERROR(MATCH($A1214&amp;"|"&amp;TEXT(_xlfn.MAXIFS(Cadastro!$E$5:$E$167,Cadastro!$A$5:$A$167,$A1214,Cadastro!$E$5:$E$167,"&lt;="&amp;$F1214),"yyyymmdd"),Cadastro!$I$5:$I$167,0),"")</f>
        <v>100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IFERROR(INDEX(Cadastro!$C$5:$C$167,$AB1215),"NÃO INFORMADO")</f>
        <v>MEC</v>
      </c>
      <c r="D1215" s="17" t="str">
        <f>IFERROR(INDEX(Cadastro!$D$5:$D$167,$AB1215),"")</f>
        <v>B</v>
      </c>
      <c r="E1215" s="17" t="str">
        <f>IFERROR(INDEX(Cadastro!$G$5:$G$167,$AB1215),"")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$167,$AB1215),"")="",IF($L1215&gt;0,1,0),IF(IFERROR(INDEX(Cadastro!$F$5:$F$167,$AB1215),"")&lt;=IFERROR(INDEX(Parâmetros!$B$39:$B$48,MATCH($E1215,Parâmetros!$A$39:$A$48,0)),99),IFERROR(INDEX(Cadastro!$F$5:$F$167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$167,$AB1215),"")="",0,IF(IFERROR(INDEX(Cadastro!$F$5:$F$167,$AB1215),"")&gt;IFERROR(INDEX(Parâmetros!$B$39:$B$48,MATCH($E1215,Parâmetros!$A$39:$A$48,0)),99),IFERROR(INDEX(Cadastro!$F$5:$F$167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registro"),IF(AND($AB1215&lt;&gt;$AB1214,IFERROR(INDEX(Cadastro!$F$5:$F$167,$AB1215),"")=""),"Indeterminado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IFERROR(MATCH($A1215&amp;"|"&amp;TEXT(_xlfn.MAXIFS(Cadastro!$E$5:$E$167,Cadastro!$A$5:$A$167,$A1215,Cadastro!$E$5:$E$167,"&lt;="&amp;$F1215),"yyyymmdd"),Cadastro!$I$5:$I$167,0),"")</f>
        <v>100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IFERROR(INDEX(Cadastro!$C$5:$C$167,$AB1216),"NÃO INFORMADO")</f>
        <v>MEC</v>
      </c>
      <c r="D1216" s="17" t="str">
        <f>IFERROR(INDEX(Cadastro!$D$5:$D$167,$AB1216),"")</f>
        <v>B</v>
      </c>
      <c r="E1216" s="17" t="str">
        <f>IFERROR(INDEX(Cadastro!$G$5:$G$167,$AB1216),"")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$167,$AB1216),"")="",IF($L1216&gt;0,1,0),IF(IFERROR(INDEX(Cadastro!$F$5:$F$167,$AB1216),"")&lt;=IFERROR(INDEX(Parâmetros!$B$39:$B$48,MATCH($E1216,Parâmetros!$A$39:$A$48,0)),99),IFERROR(INDEX(Cadastro!$F$5:$F$167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$167,$AB1216),"")="",0,IF(IFERROR(INDEX(Cadastro!$F$5:$F$167,$AB1216),"")&gt;IFERROR(INDEX(Parâmetros!$B$39:$B$48,MATCH($E1216,Parâmetros!$A$39:$A$48,0)),99),IFERROR(INDEX(Cadastro!$F$5:$F$167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registro"),IF(AND($AB1216&lt;&gt;$AB1215,IFERROR(INDEX(Cadastro!$F$5:$F$167,$AB1216),"")=""),"Indeterminado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IFERROR(MATCH($A1216&amp;"|"&amp;TEXT(_xlfn.MAXIFS(Cadastro!$E$5:$E$167,Cadastro!$A$5:$A$167,$A1216,Cadastro!$E$5:$E$167,"&lt;="&amp;$F1216),"yyyymmdd"),Cadastro!$I$5:$I$167,0),"")</f>
        <v>100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IFERROR(INDEX(Cadastro!$C$5:$C$167,$AB1217),"NÃO INFORMADO")</f>
        <v>MEC</v>
      </c>
      <c r="D1217" s="17" t="str">
        <f>IFERROR(INDEX(Cadastro!$D$5:$D$167,$AB1217),"")</f>
        <v>B</v>
      </c>
      <c r="E1217" s="17" t="str">
        <f>IFERROR(INDEX(Cadastro!$G$5:$G$167,$AB1217),"")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$167,$AB1217),"")="",IF($L1217&gt;0,1,0),IF(IFERROR(INDEX(Cadastro!$F$5:$F$167,$AB1217),"")&lt;=IFERROR(INDEX(Parâmetros!$B$39:$B$48,MATCH($E1217,Parâmetros!$A$39:$A$48,0)),99),IFERROR(INDEX(Cadastro!$F$5:$F$167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$167,$AB1217),"")="",0,IF(IFERROR(INDEX(Cadastro!$F$5:$F$167,$AB1217),"")&gt;IFERROR(INDEX(Parâmetros!$B$39:$B$48,MATCH($E1217,Parâmetros!$A$39:$A$48,0)),99),IFERROR(INDEX(Cadastro!$F$5:$F$167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registro"),IF(AND($AB1217&lt;&gt;$AB1216,IFERROR(INDEX(Cadastro!$F$5:$F$167,$AB1217),"")=""),"Indeterminado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IFERROR(MATCH($A1217&amp;"|"&amp;TEXT(_xlfn.MAXIFS(Cadastro!$E$5:$E$167,Cadastro!$A$5:$A$167,$A1217,Cadastro!$E$5:$E$167,"&lt;="&amp;$F1217),"yyyymmdd"),Cadastro!$I$5:$I$167,0),"")</f>
        <v>100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IFERROR(INDEX(Cadastro!$C$5:$C$167,$AB1218),"NÃO INFORMADO")</f>
        <v>MEC</v>
      </c>
      <c r="D1218" s="17" t="str">
        <f>IFERROR(INDEX(Cadastro!$D$5:$D$167,$AB1218),"")</f>
        <v>B</v>
      </c>
      <c r="E1218" s="17" t="str">
        <f>IFERROR(INDEX(Cadastro!$G$5:$G$167,$AB1218),"")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$167,$AB1218),"")="",IF($L1218&gt;0,1,0),IF(IFERROR(INDEX(Cadastro!$F$5:$F$167,$AB1218),"")&lt;=IFERROR(INDEX(Parâmetros!$B$39:$B$48,MATCH($E1218,Parâmetros!$A$39:$A$48,0)),99),IFERROR(INDEX(Cadastro!$F$5:$F$167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$167,$AB1218),"")="",0,IF(IFERROR(INDEX(Cadastro!$F$5:$F$167,$AB1218),"")&gt;IFERROR(INDEX(Parâmetros!$B$39:$B$48,MATCH($E1218,Parâmetros!$A$39:$A$48,0)),99),IFERROR(INDEX(Cadastro!$F$5:$F$167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registro"),IF(AND($AB1218&lt;&gt;$AB1217,IFERROR(INDEX(Cadastro!$F$5:$F$167,$AB1218),"")=""),"Indeterminado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IFERROR(MATCH($A1218&amp;"|"&amp;TEXT(_xlfn.MAXIFS(Cadastro!$E$5:$E$167,Cadastro!$A$5:$A$167,$A1218,Cadastro!$E$5:$E$167,"&lt;="&amp;$F1218),"yyyymmdd"),Cadastro!$I$5:$I$167,0),"")</f>
        <v>100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IFERROR(INDEX(Cadastro!$C$5:$C$167,$AB1219),"NÃO INFORMADO")</f>
        <v>MEC</v>
      </c>
      <c r="D1219" s="17" t="str">
        <f>IFERROR(INDEX(Cadastro!$D$5:$D$167,$AB1219),"")</f>
        <v>B</v>
      </c>
      <c r="E1219" s="17" t="str">
        <f>IFERROR(INDEX(Cadastro!$G$5:$G$167,$AB1219),"")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$167,$AB1219),"")="",IF($L1219&gt;0,1,0),IF(IFERROR(INDEX(Cadastro!$F$5:$F$167,$AB1219),"")&lt;=IFERROR(INDEX(Parâmetros!$B$39:$B$48,MATCH($E1219,Parâmetros!$A$39:$A$48,0)),99),IFERROR(INDEX(Cadastro!$F$5:$F$167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$167,$AB1219),"")="",0,IF(IFERROR(INDEX(Cadastro!$F$5:$F$167,$AB1219),"")&gt;IFERROR(INDEX(Parâmetros!$B$39:$B$48,MATCH($E1219,Parâmetros!$A$39:$A$48,0)),99),IFERROR(INDEX(Cadastro!$F$5:$F$167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registro"),IF(AND($AB1219&lt;&gt;$AB1218,IFERROR(INDEX(Cadastro!$F$5:$F$167,$AB1219),"")=""),"Indeterminado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IFERROR(MATCH($A1219&amp;"|"&amp;TEXT(_xlfn.MAXIFS(Cadastro!$E$5:$E$167,Cadastro!$A$5:$A$167,$A1219,Cadastro!$E$5:$E$167,"&lt;="&amp;$F1219),"yyyymmdd"),Cadastro!$I$5:$I$167,0),"")</f>
        <v>100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IFERROR(INDEX(Cadastro!$C$5:$C$167,$AB1220),"NÃO INFORMADO")</f>
        <v>MEC</v>
      </c>
      <c r="D1220" s="17" t="str">
        <f>IFERROR(INDEX(Cadastro!$D$5:$D$167,$AB1220),"")</f>
        <v>B</v>
      </c>
      <c r="E1220" s="17" t="str">
        <f>IFERROR(INDEX(Cadastro!$G$5:$G$167,$AB1220),"")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$167,$AB1220),"")="",IF($L1220&gt;0,1,0),IF(IFERROR(INDEX(Cadastro!$F$5:$F$167,$AB1220),"")&lt;=IFERROR(INDEX(Parâmetros!$B$39:$B$48,MATCH($E1220,Parâmetros!$A$39:$A$48,0)),99),IFERROR(INDEX(Cadastro!$F$5:$F$167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$167,$AB1220),"")="",0,IF(IFERROR(INDEX(Cadastro!$F$5:$F$167,$AB1220),"")&gt;IFERROR(INDEX(Parâmetros!$B$39:$B$48,MATCH($E1220,Parâmetros!$A$39:$A$48,0)),99),IFERROR(INDEX(Cadastro!$F$5:$F$167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registro"),IF(AND($AB1220&lt;&gt;$AB1219,IFERROR(INDEX(Cadastro!$F$5:$F$167,$AB1220),"")=""),"Indeterminado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IFERROR(MATCH($A1220&amp;"|"&amp;TEXT(_xlfn.MAXIFS(Cadastro!$E$5:$E$167,Cadastro!$A$5:$A$167,$A1220,Cadastro!$E$5:$E$167,"&lt;="&amp;$F1220),"yyyymmdd"),Cadastro!$I$5:$I$167,0),"")</f>
        <v>100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IFERROR(INDEX(Cadastro!$C$5:$C$167,$AB1221),"NÃO INFORMADO")</f>
        <v>MEC</v>
      </c>
      <c r="D1221" s="17" t="str">
        <f>IFERROR(INDEX(Cadastro!$D$5:$D$167,$AB1221),"")</f>
        <v>B</v>
      </c>
      <c r="E1221" s="17" t="str">
        <f>IFERROR(INDEX(Cadastro!$G$5:$G$167,$AB1221),"")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$167,$AB1221),"")="",IF($L1221&gt;0,1,0),IF(IFERROR(INDEX(Cadastro!$F$5:$F$167,$AB1221),"")&lt;=IFERROR(INDEX(Parâmetros!$B$39:$B$48,MATCH($E1221,Parâmetros!$A$39:$A$48,0)),99),IFERROR(INDEX(Cadastro!$F$5:$F$167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$167,$AB1221),"")="",0,IF(IFERROR(INDEX(Cadastro!$F$5:$F$167,$AB1221),"")&gt;IFERROR(INDEX(Parâmetros!$B$39:$B$48,MATCH($E1221,Parâmetros!$A$39:$A$48,0)),99),IFERROR(INDEX(Cadastro!$F$5:$F$167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registro"),IF(AND($AB1221&lt;&gt;$AB1220,IFERROR(INDEX(Cadastro!$F$5:$F$167,$AB1221),"")=""),"Indeterminado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IFERROR(MATCH($A1221&amp;"|"&amp;TEXT(_xlfn.MAXIFS(Cadastro!$E$5:$E$167,Cadastro!$A$5:$A$167,$A1221,Cadastro!$E$5:$E$167,"&lt;="&amp;$F1221),"yyyymmdd"),Cadastro!$I$5:$I$167,0),"")</f>
        <v>100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IFERROR(INDEX(Cadastro!$C$5:$C$167,$AB1222),"NÃO INFORMADO")</f>
        <v>MEC</v>
      </c>
      <c r="D1222" s="17" t="str">
        <f>IFERROR(INDEX(Cadastro!$D$5:$D$167,$AB1222),"")</f>
        <v>B</v>
      </c>
      <c r="E1222" s="17" t="str">
        <f>IFERROR(INDEX(Cadastro!$G$5:$G$167,$AB1222),"")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$167,$AB1222),"")="",IF($L1222&gt;0,1,0),IF(IFERROR(INDEX(Cadastro!$F$5:$F$167,$AB1222),"")&lt;=IFERROR(INDEX(Parâmetros!$B$39:$B$48,MATCH($E1222,Parâmetros!$A$39:$A$48,0)),99),IFERROR(INDEX(Cadastro!$F$5:$F$167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$167,$AB1222),"")="",0,IF(IFERROR(INDEX(Cadastro!$F$5:$F$167,$AB1222),"")&gt;IFERROR(INDEX(Parâmetros!$B$39:$B$48,MATCH($E1222,Parâmetros!$A$39:$A$48,0)),99),IFERROR(INDEX(Cadastro!$F$5:$F$167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registro"),IF(AND($AB1222&lt;&gt;$AB1221,IFERROR(INDEX(Cadastro!$F$5:$F$167,$AB1222),"")=""),"Indeterminado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IFERROR(MATCH($A1222&amp;"|"&amp;TEXT(_xlfn.MAXIFS(Cadastro!$E$5:$E$167,Cadastro!$A$5:$A$167,$A1222,Cadastro!$E$5:$E$167,"&lt;="&amp;$F1222),"yyyymmdd"),Cadastro!$I$5:$I$167,0),"")</f>
        <v>100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IFERROR(INDEX(Cadastro!$C$5:$C$167,$AB1223),"NÃO INFORMADO")</f>
        <v>MEC</v>
      </c>
      <c r="D1223" s="17" t="str">
        <f>IFERROR(INDEX(Cadastro!$D$5:$D$167,$AB1223),"")</f>
        <v>B</v>
      </c>
      <c r="E1223" s="17" t="str">
        <f>IFERROR(INDEX(Cadastro!$G$5:$G$167,$AB1223),"")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$167,$AB1223),"")="",IF($L1223&gt;0,1,0),IF(IFERROR(INDEX(Cadastro!$F$5:$F$167,$AB1223),"")&lt;=IFERROR(INDEX(Parâmetros!$B$39:$B$48,MATCH($E1223,Parâmetros!$A$39:$A$48,0)),99),IFERROR(INDEX(Cadastro!$F$5:$F$167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$167,$AB1223),"")="",0,IF(IFERROR(INDEX(Cadastro!$F$5:$F$167,$AB1223),"")&gt;IFERROR(INDEX(Parâmetros!$B$39:$B$48,MATCH($E1223,Parâmetros!$A$39:$A$48,0)),99),IFERROR(INDEX(Cadastro!$F$5:$F$167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registro"),IF(AND($AB1223&lt;&gt;$AB1222,IFERROR(INDEX(Cadastro!$F$5:$F$167,$AB1223),"")=""),"Indeterminado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IFERROR(MATCH($A1223&amp;"|"&amp;TEXT(_xlfn.MAXIFS(Cadastro!$E$5:$E$167,Cadastro!$A$5:$A$167,$A1223,Cadastro!$E$5:$E$167,"&lt;="&amp;$F1223),"yyyymmdd"),Cadastro!$I$5:$I$167,0),"")</f>
        <v>100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IFERROR(INDEX(Cadastro!$C$5:$C$167,$AB1224),"NÃO INFORMADO")</f>
        <v>MEC</v>
      </c>
      <c r="D1224" s="17" t="str">
        <f>IFERROR(INDEX(Cadastro!$D$5:$D$167,$AB1224),"")</f>
        <v>B</v>
      </c>
      <c r="E1224" s="17" t="str">
        <f>IFERROR(INDEX(Cadastro!$G$5:$G$167,$AB1224),"")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$167,$AB1224),"")="",IF($L1224&gt;0,1,0),IF(IFERROR(INDEX(Cadastro!$F$5:$F$167,$AB1224),"")&lt;=IFERROR(INDEX(Parâmetros!$B$39:$B$48,MATCH($E1224,Parâmetros!$A$39:$A$48,0)),99),IFERROR(INDEX(Cadastro!$F$5:$F$167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$167,$AB1224),"")="",0,IF(IFERROR(INDEX(Cadastro!$F$5:$F$167,$AB1224),"")&gt;IFERROR(INDEX(Parâmetros!$B$39:$B$48,MATCH($E1224,Parâmetros!$A$39:$A$48,0)),99),IFERROR(INDEX(Cadastro!$F$5:$F$167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registro"),IF(AND($AB1224&lt;&gt;$AB1223,IFERROR(INDEX(Cadastro!$F$5:$F$167,$AB1224),"")=""),"Indeterminado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IFERROR(MATCH($A1224&amp;"|"&amp;TEXT(_xlfn.MAXIFS(Cadastro!$E$5:$E$167,Cadastro!$A$5:$A$167,$A1224,Cadastro!$E$5:$E$167,"&lt;="&amp;$F1224),"yyyymmdd"),Cadastro!$I$5:$I$167,0),"")</f>
        <v>100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IFERROR(INDEX(Cadastro!$C$5:$C$167,$AB1225),"NÃO INFORMADO")</f>
        <v>MEC</v>
      </c>
      <c r="D1225" s="17" t="str">
        <f>IFERROR(INDEX(Cadastro!$D$5:$D$167,$AB1225),"")</f>
        <v>B</v>
      </c>
      <c r="E1225" s="17" t="str">
        <f>IFERROR(INDEX(Cadastro!$G$5:$G$167,$AB1225),"")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$167,$AB1225),"")="",IF($L1225&gt;0,1,0),IF(IFERROR(INDEX(Cadastro!$F$5:$F$167,$AB1225),"")&lt;=IFERROR(INDEX(Parâmetros!$B$39:$B$48,MATCH($E1225,Parâmetros!$A$39:$A$48,0)),99),IFERROR(INDEX(Cadastro!$F$5:$F$167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$167,$AB1225),"")="",0,IF(IFERROR(INDEX(Cadastro!$F$5:$F$167,$AB1225),"")&gt;IFERROR(INDEX(Parâmetros!$B$39:$B$48,MATCH($E1225,Parâmetros!$A$39:$A$48,0)),99),IFERROR(INDEX(Cadastro!$F$5:$F$167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registro"),IF(AND($AB1225&lt;&gt;$AB1224,IFERROR(INDEX(Cadastro!$F$5:$F$167,$AB1225),"")=""),"Indeterminado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IFERROR(MATCH($A1225&amp;"|"&amp;TEXT(_xlfn.MAXIFS(Cadastro!$E$5:$E$167,Cadastro!$A$5:$A$167,$A1225,Cadastro!$E$5:$E$167,"&lt;="&amp;$F1225),"yyyymmdd"),Cadastro!$I$5:$I$167,0),"")</f>
        <v>100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IFERROR(INDEX(Cadastro!$C$5:$C$167,$AB1226),"NÃO INFORMADO")</f>
        <v>MEC</v>
      </c>
      <c r="D1226" s="17" t="str">
        <f>IFERROR(INDEX(Cadastro!$D$5:$D$167,$AB1226),"")</f>
        <v>B</v>
      </c>
      <c r="E1226" s="17" t="str">
        <f>IFERROR(INDEX(Cadastro!$G$5:$G$167,$AB1226),"")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$167,$AB1226),"")="",IF($L1226&gt;0,1,0),IF(IFERROR(INDEX(Cadastro!$F$5:$F$167,$AB1226),"")&lt;=IFERROR(INDEX(Parâmetros!$B$39:$B$48,MATCH($E1226,Parâmetros!$A$39:$A$48,0)),99),IFERROR(INDEX(Cadastro!$F$5:$F$167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$167,$AB1226),"")="",0,IF(IFERROR(INDEX(Cadastro!$F$5:$F$167,$AB1226),"")&gt;IFERROR(INDEX(Parâmetros!$B$39:$B$48,MATCH($E1226,Parâmetros!$A$39:$A$48,0)),99),IFERROR(INDEX(Cadastro!$F$5:$F$167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registro"),IF(AND($AB1226&lt;&gt;$AB1225,IFERROR(INDEX(Cadastro!$F$5:$F$167,$AB1226),"")=""),"Indeterminado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IFERROR(MATCH($A1226&amp;"|"&amp;TEXT(_xlfn.MAXIFS(Cadastro!$E$5:$E$167,Cadastro!$A$5:$A$167,$A1226,Cadastro!$E$5:$E$167,"&lt;="&amp;$F1226),"yyyymmdd"),Cadastro!$I$5:$I$167,0),"")</f>
        <v>100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IFERROR(INDEX(Cadastro!$C$5:$C$167,$AB1227),"NÃO INFORMADO")</f>
        <v>MEC</v>
      </c>
      <c r="D1227" s="17" t="str">
        <f>IFERROR(INDEX(Cadastro!$D$5:$D$167,$AB1227),"")</f>
        <v>B</v>
      </c>
      <c r="E1227" s="17" t="str">
        <f>IFERROR(INDEX(Cadastro!$G$5:$G$167,$AB1227),"")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$167,$AB1227),"")="",IF($L1227&gt;0,1,0),IF(IFERROR(INDEX(Cadastro!$F$5:$F$167,$AB1227),"")&lt;=IFERROR(INDEX(Parâmetros!$B$39:$B$48,MATCH($E1227,Parâmetros!$A$39:$A$48,0)),99),IFERROR(INDEX(Cadastro!$F$5:$F$167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$167,$AB1227),"")="",0,IF(IFERROR(INDEX(Cadastro!$F$5:$F$167,$AB1227),"")&gt;IFERROR(INDEX(Parâmetros!$B$39:$B$48,MATCH($E1227,Parâmetros!$A$39:$A$48,0)),99),IFERROR(INDEX(Cadastro!$F$5:$F$167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registro"),IF(AND($AB1227&lt;&gt;$AB1226,IFERROR(INDEX(Cadastro!$F$5:$F$167,$AB1227),"")=""),"Indeterminado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IFERROR(MATCH($A1227&amp;"|"&amp;TEXT(_xlfn.MAXIFS(Cadastro!$E$5:$E$167,Cadastro!$A$5:$A$167,$A1227,Cadastro!$E$5:$E$167,"&lt;="&amp;$F1227),"yyyymmdd"),Cadastro!$I$5:$I$167,0),"")</f>
        <v>100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IFERROR(INDEX(Cadastro!$C$5:$C$167,$AB1228),"NÃO INFORMADO")</f>
        <v>MEC</v>
      </c>
      <c r="D1228" s="17" t="str">
        <f>IFERROR(INDEX(Cadastro!$D$5:$D$167,$AB1228),"")</f>
        <v>B</v>
      </c>
      <c r="E1228" s="17" t="str">
        <f>IFERROR(INDEX(Cadastro!$G$5:$G$167,$AB1228),"")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$167,$AB1228),"")="",IF($L1228&gt;0,1,0),IF(IFERROR(INDEX(Cadastro!$F$5:$F$167,$AB1228),"")&lt;=IFERROR(INDEX(Parâmetros!$B$39:$B$48,MATCH($E1228,Parâmetros!$A$39:$A$48,0)),99),IFERROR(INDEX(Cadastro!$F$5:$F$167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$167,$AB1228),"")="",0,IF(IFERROR(INDEX(Cadastro!$F$5:$F$167,$AB1228),"")&gt;IFERROR(INDEX(Parâmetros!$B$39:$B$48,MATCH($E1228,Parâmetros!$A$39:$A$48,0)),99),IFERROR(INDEX(Cadastro!$F$5:$F$167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registro"),IF(AND($AB1228&lt;&gt;$AB1227,IFERROR(INDEX(Cadastro!$F$5:$F$167,$AB1228),"")=""),"Indeterminado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IFERROR(MATCH($A1228&amp;"|"&amp;TEXT(_xlfn.MAXIFS(Cadastro!$E$5:$E$167,Cadastro!$A$5:$A$167,$A1228,Cadastro!$E$5:$E$167,"&lt;="&amp;$F1228),"yyyymmdd"),Cadastro!$I$5:$I$167,0),"")</f>
        <v>100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IFERROR(INDEX(Cadastro!$C$5:$C$167,$AB1229),"NÃO INFORMADO")</f>
        <v>MEC</v>
      </c>
      <c r="D1229" s="17" t="str">
        <f>IFERROR(INDEX(Cadastro!$D$5:$D$167,$AB1229),"")</f>
        <v>B</v>
      </c>
      <c r="E1229" s="17" t="str">
        <f>IFERROR(INDEX(Cadastro!$G$5:$G$167,$AB1229),"")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$167,$AB1229),"")="",IF($L1229&gt;0,1,0),IF(IFERROR(INDEX(Cadastro!$F$5:$F$167,$AB1229),"")&lt;=IFERROR(INDEX(Parâmetros!$B$39:$B$48,MATCH($E1229,Parâmetros!$A$39:$A$48,0)),99),IFERROR(INDEX(Cadastro!$F$5:$F$167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$167,$AB1229),"")="",0,IF(IFERROR(INDEX(Cadastro!$F$5:$F$167,$AB1229),"")&gt;IFERROR(INDEX(Parâmetros!$B$39:$B$48,MATCH($E1229,Parâmetros!$A$39:$A$48,0)),99),IFERROR(INDEX(Cadastro!$F$5:$F$167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registro"),IF(AND($AB1229&lt;&gt;$AB1228,IFERROR(INDEX(Cadastro!$F$5:$F$167,$AB1229),"")=""),"Indeterminado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IFERROR(MATCH($A1229&amp;"|"&amp;TEXT(_xlfn.MAXIFS(Cadastro!$E$5:$E$167,Cadastro!$A$5:$A$167,$A1229,Cadastro!$E$5:$E$167,"&lt;="&amp;$F1229),"yyyymmdd"),Cadastro!$I$5:$I$167,0),"")</f>
        <v>100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IFERROR(INDEX(Cadastro!$C$5:$C$167,$AB1230),"NÃO INFORMADO")</f>
        <v>MEC</v>
      </c>
      <c r="D1230" s="17" t="str">
        <f>IFERROR(INDEX(Cadastro!$D$5:$D$167,$AB1230),"")</f>
        <v>B</v>
      </c>
      <c r="E1230" s="17" t="str">
        <f>IFERROR(INDEX(Cadastro!$G$5:$G$167,$AB1230),"")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$167,$AB1230),"")="",IF($L1230&gt;0,1,0),IF(IFERROR(INDEX(Cadastro!$F$5:$F$167,$AB1230),"")&lt;=IFERROR(INDEX(Parâmetros!$B$39:$B$48,MATCH($E1230,Parâmetros!$A$39:$A$48,0)),99),IFERROR(INDEX(Cadastro!$F$5:$F$167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$167,$AB1230),"")="",0,IF(IFERROR(INDEX(Cadastro!$F$5:$F$167,$AB1230),"")&gt;IFERROR(INDEX(Parâmetros!$B$39:$B$48,MATCH($E1230,Parâmetros!$A$39:$A$48,0)),99),IFERROR(INDEX(Cadastro!$F$5:$F$167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registro"),IF(AND($AB1230&lt;&gt;$AB1229,IFERROR(INDEX(Cadastro!$F$5:$F$167,$AB1230),"")=""),"Indeterminado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IFERROR(MATCH($A1230&amp;"|"&amp;TEXT(_xlfn.MAXIFS(Cadastro!$E$5:$E$167,Cadastro!$A$5:$A$167,$A1230,Cadastro!$E$5:$E$167,"&lt;="&amp;$F1230),"yyyymmdd"),Cadastro!$I$5:$I$167,0),"")</f>
        <v>100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IFERROR(INDEX(Cadastro!$C$5:$C$167,$AB1231),"NÃO INFORMADO")</f>
        <v>MEC</v>
      </c>
      <c r="D1231" s="17" t="str">
        <f>IFERROR(INDEX(Cadastro!$D$5:$D$167,$AB1231),"")</f>
        <v>B</v>
      </c>
      <c r="E1231" s="17" t="str">
        <f>IFERROR(INDEX(Cadastro!$G$5:$G$167,$AB1231),"")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$167,$AB1231),"")="",IF($L1231&gt;0,1,0),IF(IFERROR(INDEX(Cadastro!$F$5:$F$167,$AB1231),"")&lt;=IFERROR(INDEX(Parâmetros!$B$39:$B$48,MATCH($E1231,Parâmetros!$A$39:$A$48,0)),99),IFERROR(INDEX(Cadastro!$F$5:$F$167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$167,$AB1231),"")="",0,IF(IFERROR(INDEX(Cadastro!$F$5:$F$167,$AB1231),"")&gt;IFERROR(INDEX(Parâmetros!$B$39:$B$48,MATCH($E1231,Parâmetros!$A$39:$A$48,0)),99),IFERROR(INDEX(Cadastro!$F$5:$F$167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registro"),IF(AND($AB1231&lt;&gt;$AB1230,IFERROR(INDEX(Cadastro!$F$5:$F$167,$AB1231),"")=""),"Indeterminado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IFERROR(MATCH($A1231&amp;"|"&amp;TEXT(_xlfn.MAXIFS(Cadastro!$E$5:$E$167,Cadastro!$A$5:$A$167,$A1231,Cadastro!$E$5:$E$167,"&lt;="&amp;$F1231),"yyyymmdd"),Cadastro!$I$5:$I$167,0),"")</f>
        <v>100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IFERROR(INDEX(Cadastro!$C$5:$C$167,$AB1232),"NÃO INFORMADO")</f>
        <v>MEC</v>
      </c>
      <c r="D1232" s="17" t="str">
        <f>IFERROR(INDEX(Cadastro!$D$5:$D$167,$AB1232),"")</f>
        <v>B</v>
      </c>
      <c r="E1232" s="17" t="str">
        <f>IFERROR(INDEX(Cadastro!$G$5:$G$167,$AB1232),"")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$167,$AB1232),"")="",IF($L1232&gt;0,1,0),IF(IFERROR(INDEX(Cadastro!$F$5:$F$167,$AB1232),"")&lt;=IFERROR(INDEX(Parâmetros!$B$39:$B$48,MATCH($E1232,Parâmetros!$A$39:$A$48,0)),99),IFERROR(INDEX(Cadastro!$F$5:$F$167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$167,$AB1232),"")="",0,IF(IFERROR(INDEX(Cadastro!$F$5:$F$167,$AB1232),"")&gt;IFERROR(INDEX(Parâmetros!$B$39:$B$48,MATCH($E1232,Parâmetros!$A$39:$A$48,0)),99),IFERROR(INDEX(Cadastro!$F$5:$F$167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registro"),IF(AND($AB1232&lt;&gt;$AB1231,IFERROR(INDEX(Cadastro!$F$5:$F$167,$AB1232),"")=""),"Indeterminado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IFERROR(MATCH($A1232&amp;"|"&amp;TEXT(_xlfn.MAXIFS(Cadastro!$E$5:$E$167,Cadastro!$A$5:$A$167,$A1232,Cadastro!$E$5:$E$167,"&lt;="&amp;$F1232),"yyyymmdd"),Cadastro!$I$5:$I$167,0),"")</f>
        <v>100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IFERROR(INDEX(Cadastro!$C$5:$C$167,$AB1233),"NÃO INFORMADO")</f>
        <v>MEC</v>
      </c>
      <c r="D1233" s="17" t="str">
        <f>IFERROR(INDEX(Cadastro!$D$5:$D$167,$AB1233),"")</f>
        <v>B</v>
      </c>
      <c r="E1233" s="17" t="str">
        <f>IFERROR(INDEX(Cadastro!$G$5:$G$167,$AB1233),"")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$167,$AB1233),"")="",IF($L1233&gt;0,1,0),IF(IFERROR(INDEX(Cadastro!$F$5:$F$167,$AB1233),"")&lt;=IFERROR(INDEX(Parâmetros!$B$39:$B$48,MATCH($E1233,Parâmetros!$A$39:$A$48,0)),99),IFERROR(INDEX(Cadastro!$F$5:$F$167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$167,$AB1233),"")="",0,IF(IFERROR(INDEX(Cadastro!$F$5:$F$167,$AB1233),"")&gt;IFERROR(INDEX(Parâmetros!$B$39:$B$48,MATCH($E1233,Parâmetros!$A$39:$A$48,0)),99),IFERROR(INDEX(Cadastro!$F$5:$F$167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registro"),IF(AND($AB1233&lt;&gt;$AB1232,IFERROR(INDEX(Cadastro!$F$5:$F$167,$AB1233),"")=""),"Indeterminado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IFERROR(MATCH($A1233&amp;"|"&amp;TEXT(_xlfn.MAXIFS(Cadastro!$E$5:$E$167,Cadastro!$A$5:$A$167,$A1233,Cadastro!$E$5:$E$167,"&lt;="&amp;$F1233),"yyyymmdd"),Cadastro!$I$5:$I$167,0),"")</f>
        <v>100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IFERROR(INDEX(Cadastro!$C$5:$C$167,$AB1234),"NÃO INFORMADO")</f>
        <v>ELE</v>
      </c>
      <c r="D1234" s="17" t="str">
        <f>IFERROR(INDEX(Cadastro!$D$5:$D$167,$AB1234),"")</f>
        <v>A</v>
      </c>
      <c r="E1234" s="17" t="str">
        <f>IFERROR(INDEX(Cadastro!$G$5:$G$167,$AB1234),"")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$167,$AB1234),"")="",IF($L1234&gt;0,1,0),IF(IFERROR(INDEX(Cadastro!$F$5:$F$167,$AB1234),"")&lt;=IFERROR(INDEX(Parâmetros!$B$39:$B$48,MATCH($E1234,Parâmetros!$A$39:$A$48,0)),99),IFERROR(INDEX(Cadastro!$F$5:$F$167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$167,$AB1234),"")="",0,IF(IFERROR(INDEX(Cadastro!$F$5:$F$167,$AB1234),"")&gt;IFERROR(INDEX(Parâmetros!$B$39:$B$48,MATCH($E1234,Parâmetros!$A$39:$A$48,0)),99),IFERROR(INDEX(Cadastro!$F$5:$F$167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registro"),IF(AND($AB1234&lt;&gt;$AB1233,IFERROR(INDEX(Cadastro!$F$5:$F$167,$AB1234),"")=""),"Indeterminado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IFERROR(MATCH($A1234&amp;"|"&amp;TEXT(_xlfn.MAXIFS(Cadastro!$E$5:$E$167,Cadastro!$A$5:$A$167,$A1234,Cadastro!$E$5:$E$167,"&lt;="&amp;$F1234),"yyyymmdd"),Cadastro!$I$5:$I$167,0),"")</f>
        <v>104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IFERROR(INDEX(Cadastro!$C$5:$C$167,$AB1235),"NÃO INFORMADO")</f>
        <v>ELE</v>
      </c>
      <c r="D1235" s="17" t="str">
        <f>IFERROR(INDEX(Cadastro!$D$5:$D$167,$AB1235),"")</f>
        <v>A</v>
      </c>
      <c r="E1235" s="17" t="str">
        <f>IFERROR(INDEX(Cadastro!$G$5:$G$167,$AB1235),"")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$167,$AB1235),"")="",IF($L1235&gt;0,1,0),IF(IFERROR(INDEX(Cadastro!$F$5:$F$167,$AB1235),"")&lt;=IFERROR(INDEX(Parâmetros!$B$39:$B$48,MATCH($E1235,Parâmetros!$A$39:$A$48,0)),99),IFERROR(INDEX(Cadastro!$F$5:$F$167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$167,$AB1235),"")="",0,IF(IFERROR(INDEX(Cadastro!$F$5:$F$167,$AB1235),"")&gt;IFERROR(INDEX(Parâmetros!$B$39:$B$48,MATCH($E1235,Parâmetros!$A$39:$A$48,0)),99),IFERROR(INDEX(Cadastro!$F$5:$F$167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registro"),IF(AND($AB1235&lt;&gt;$AB1234,IFERROR(INDEX(Cadastro!$F$5:$F$167,$AB1235),"")=""),"Indeterminado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IFERROR(MATCH($A1235&amp;"|"&amp;TEXT(_xlfn.MAXIFS(Cadastro!$E$5:$E$167,Cadastro!$A$5:$A$167,$A1235,Cadastro!$E$5:$E$167,"&lt;="&amp;$F1235),"yyyymmdd"),Cadastro!$I$5:$I$167,0),"")</f>
        <v>104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IFERROR(INDEX(Cadastro!$C$5:$C$167,$AB1236),"NÃO INFORMADO")</f>
        <v>ELE</v>
      </c>
      <c r="D1236" s="17" t="str">
        <f>IFERROR(INDEX(Cadastro!$D$5:$D$167,$AB1236),"")</f>
        <v>A</v>
      </c>
      <c r="E1236" s="17" t="str">
        <f>IFERROR(INDEX(Cadastro!$G$5:$G$167,$AB1236),"")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$167,$AB1236),"")="",IF($L1236&gt;0,1,0),IF(IFERROR(INDEX(Cadastro!$F$5:$F$167,$AB1236),"")&lt;=IFERROR(INDEX(Parâmetros!$B$39:$B$48,MATCH($E1236,Parâmetros!$A$39:$A$48,0)),99),IFERROR(INDEX(Cadastro!$F$5:$F$167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$167,$AB1236),"")="",0,IF(IFERROR(INDEX(Cadastro!$F$5:$F$167,$AB1236),"")&gt;IFERROR(INDEX(Parâmetros!$B$39:$B$48,MATCH($E1236,Parâmetros!$A$39:$A$48,0)),99),IFERROR(INDEX(Cadastro!$F$5:$F$167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registro"),IF(AND($AB1236&lt;&gt;$AB1235,IFERROR(INDEX(Cadastro!$F$5:$F$167,$AB1236),"")=""),"Indeterminado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IFERROR(MATCH($A1236&amp;"|"&amp;TEXT(_xlfn.MAXIFS(Cadastro!$E$5:$E$167,Cadastro!$A$5:$A$167,$A1236,Cadastro!$E$5:$E$167,"&lt;="&amp;$F1236),"yyyymmdd"),Cadastro!$I$5:$I$167,0),"")</f>
        <v>104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IFERROR(INDEX(Cadastro!$C$5:$C$167,$AB1237),"NÃO INFORMADO")</f>
        <v>ELE</v>
      </c>
      <c r="D1237" s="17" t="str">
        <f>IFERROR(INDEX(Cadastro!$D$5:$D$167,$AB1237),"")</f>
        <v>A</v>
      </c>
      <c r="E1237" s="17" t="str">
        <f>IFERROR(INDEX(Cadastro!$G$5:$G$167,$AB1237),"")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$167,$AB1237),"")="",IF($L1237&gt;0,1,0),IF(IFERROR(INDEX(Cadastro!$F$5:$F$167,$AB1237),"")&lt;=IFERROR(INDEX(Parâmetros!$B$39:$B$48,MATCH($E1237,Parâmetros!$A$39:$A$48,0)),99),IFERROR(INDEX(Cadastro!$F$5:$F$167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$167,$AB1237),"")="",0,IF(IFERROR(INDEX(Cadastro!$F$5:$F$167,$AB1237),"")&gt;IFERROR(INDEX(Parâmetros!$B$39:$B$48,MATCH($E1237,Parâmetros!$A$39:$A$48,0)),99),IFERROR(INDEX(Cadastro!$F$5:$F$167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registro"),IF(AND($AB1237&lt;&gt;$AB1236,IFERROR(INDEX(Cadastro!$F$5:$F$167,$AB1237),"")=""),"Indeterminado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IFERROR(MATCH($A1237&amp;"|"&amp;TEXT(_xlfn.MAXIFS(Cadastro!$E$5:$E$167,Cadastro!$A$5:$A$167,$A1237,Cadastro!$E$5:$E$167,"&lt;="&amp;$F1237),"yyyymmdd"),Cadastro!$I$5:$I$167,0),"")</f>
        <v>104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IFERROR(INDEX(Cadastro!$C$5:$C$167,$AB1238),"NÃO INFORMADO")</f>
        <v>ELE</v>
      </c>
      <c r="D1238" s="17" t="str">
        <f>IFERROR(INDEX(Cadastro!$D$5:$D$167,$AB1238),"")</f>
        <v>A</v>
      </c>
      <c r="E1238" s="17" t="str">
        <f>IFERROR(INDEX(Cadastro!$G$5:$G$167,$AB1238),"")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$167,$AB1238),"")="",IF($L1238&gt;0,1,0),IF(IFERROR(INDEX(Cadastro!$F$5:$F$167,$AB1238),"")&lt;=IFERROR(INDEX(Parâmetros!$B$39:$B$48,MATCH($E1238,Parâmetros!$A$39:$A$48,0)),99),IFERROR(INDEX(Cadastro!$F$5:$F$167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$167,$AB1238),"")="",0,IF(IFERROR(INDEX(Cadastro!$F$5:$F$167,$AB1238),"")&gt;IFERROR(INDEX(Parâmetros!$B$39:$B$48,MATCH($E1238,Parâmetros!$A$39:$A$48,0)),99),IFERROR(INDEX(Cadastro!$F$5:$F$167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registro"),IF(AND($AB1238&lt;&gt;$AB1237,IFERROR(INDEX(Cadastro!$F$5:$F$167,$AB1238),"")=""),"Indeterminado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IFERROR(MATCH($A1238&amp;"|"&amp;TEXT(_xlfn.MAXIFS(Cadastro!$E$5:$E$167,Cadastro!$A$5:$A$167,$A1238,Cadastro!$E$5:$E$167,"&lt;="&amp;$F1238),"yyyymmdd"),Cadastro!$I$5:$I$167,0),"")</f>
        <v>104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IFERROR(INDEX(Cadastro!$C$5:$C$167,$AB1239),"NÃO INFORMADO")</f>
        <v>ELE</v>
      </c>
      <c r="D1239" s="17" t="str">
        <f>IFERROR(INDEX(Cadastro!$D$5:$D$167,$AB1239),"")</f>
        <v>A</v>
      </c>
      <c r="E1239" s="17" t="str">
        <f>IFERROR(INDEX(Cadastro!$G$5:$G$167,$AB1239),"")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$167,$AB1239),"")="",IF($L1239&gt;0,1,0),IF(IFERROR(INDEX(Cadastro!$F$5:$F$167,$AB1239),"")&lt;=IFERROR(INDEX(Parâmetros!$B$39:$B$48,MATCH($E1239,Parâmetros!$A$39:$A$48,0)),99),IFERROR(INDEX(Cadastro!$F$5:$F$167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$167,$AB1239),"")="",0,IF(IFERROR(INDEX(Cadastro!$F$5:$F$167,$AB1239),"")&gt;IFERROR(INDEX(Parâmetros!$B$39:$B$48,MATCH($E1239,Parâmetros!$A$39:$A$48,0)),99),IFERROR(INDEX(Cadastro!$F$5:$F$167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registro"),IF(AND($AB1239&lt;&gt;$AB1238,IFERROR(INDEX(Cadastro!$F$5:$F$167,$AB1239),"")=""),"Indeterminado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IFERROR(MATCH($A1239&amp;"|"&amp;TEXT(_xlfn.MAXIFS(Cadastro!$E$5:$E$167,Cadastro!$A$5:$A$167,$A1239,Cadastro!$E$5:$E$167,"&lt;="&amp;$F1239),"yyyymmdd"),Cadastro!$I$5:$I$167,0),"")</f>
        <v>104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IFERROR(INDEX(Cadastro!$C$5:$C$167,$AB1240),"NÃO INFORMADO")</f>
        <v>ELE</v>
      </c>
      <c r="D1240" s="17" t="str">
        <f>IFERROR(INDEX(Cadastro!$D$5:$D$167,$AB1240),"")</f>
        <v>A</v>
      </c>
      <c r="E1240" s="17" t="str">
        <f>IFERROR(INDEX(Cadastro!$G$5:$G$167,$AB1240),"")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$167,$AB1240),"")="",IF($L1240&gt;0,1,0),IF(IFERROR(INDEX(Cadastro!$F$5:$F$167,$AB1240),"")&lt;=IFERROR(INDEX(Parâmetros!$B$39:$B$48,MATCH($E1240,Parâmetros!$A$39:$A$48,0)),99),IFERROR(INDEX(Cadastro!$F$5:$F$167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$167,$AB1240),"")="",0,IF(IFERROR(INDEX(Cadastro!$F$5:$F$167,$AB1240),"")&gt;IFERROR(INDEX(Parâmetros!$B$39:$B$48,MATCH($E1240,Parâmetros!$A$39:$A$48,0)),99),IFERROR(INDEX(Cadastro!$F$5:$F$167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registro"),IF(AND($AB1240&lt;&gt;$AB1239,IFERROR(INDEX(Cadastro!$F$5:$F$167,$AB1240),"")=""),"Indeterminado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IFERROR(MATCH($A1240&amp;"|"&amp;TEXT(_xlfn.MAXIFS(Cadastro!$E$5:$E$167,Cadastro!$A$5:$A$167,$A1240,Cadastro!$E$5:$E$167,"&lt;="&amp;$F1240),"yyyymmdd"),Cadastro!$I$5:$I$167,0),"")</f>
        <v>104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IFERROR(INDEX(Cadastro!$C$5:$C$167,$AB1241),"NÃO INFORMADO")</f>
        <v>ELE</v>
      </c>
      <c r="D1241" s="17" t="str">
        <f>IFERROR(INDEX(Cadastro!$D$5:$D$167,$AB1241),"")</f>
        <v>A</v>
      </c>
      <c r="E1241" s="17" t="str">
        <f>IFERROR(INDEX(Cadastro!$G$5:$G$167,$AB1241),"")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$167,$AB1241),"")="",IF($L1241&gt;0,1,0),IF(IFERROR(INDEX(Cadastro!$F$5:$F$167,$AB1241),"")&lt;=IFERROR(INDEX(Parâmetros!$B$39:$B$48,MATCH($E1241,Parâmetros!$A$39:$A$48,0)),99),IFERROR(INDEX(Cadastro!$F$5:$F$167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$167,$AB1241),"")="",0,IF(IFERROR(INDEX(Cadastro!$F$5:$F$167,$AB1241),"")&gt;IFERROR(INDEX(Parâmetros!$B$39:$B$48,MATCH($E1241,Parâmetros!$A$39:$A$48,0)),99),IFERROR(INDEX(Cadastro!$F$5:$F$167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registro"),IF(AND($AB1241&lt;&gt;$AB1240,IFERROR(INDEX(Cadastro!$F$5:$F$167,$AB1241),"")=""),"Indeterminado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1</v>
      </c>
      <c r="AB1241" s="31">
        <f>IFERROR(MATCH($A1241&amp;"|"&amp;TEXT(_xlfn.MAXIFS(Cadastro!$E$5:$E$167,Cadastro!$A$5:$A$167,$A1241,Cadastro!$E$5:$E$167,"&lt;="&amp;$F1241),"yyyymmdd"),Cadastro!$I$5:$I$167,0),"")</f>
        <v>104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IFERROR(INDEX(Cadastro!$C$5:$C$167,$AB1242),"NÃO INFORMADO")</f>
        <v>ELE</v>
      </c>
      <c r="D1242" s="17" t="str">
        <f>IFERROR(INDEX(Cadastro!$D$5:$D$167,$AB1242),"")</f>
        <v>A</v>
      </c>
      <c r="E1242" s="17" t="str">
        <f>IFERROR(INDEX(Cadastro!$G$5:$G$167,$AB1242),"")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116"/>
        <v/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$167,$AB1242),"")="",IF($L1242&gt;0,1,0),IF(IFERROR(INDEX(Cadastro!$F$5:$F$167,$AB1242),"")&lt;=IFERROR(INDEX(Parâmetros!$B$39:$B$48,MATCH($E1242,Parâmetros!$A$39:$A$48,0)),99),IFERROR(INDEX(Cadastro!$F$5:$F$167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$167,$AB1242),"")="",0,IF(IFERROR(INDEX(Cadastro!$F$5:$F$167,$AB1242),"")&gt;IFERROR(INDEX(Parâmetros!$B$39:$B$48,MATCH($E1242,Parâmetros!$A$39:$A$48,0)),99),IFERROR(INDEX(Cadastro!$F$5:$F$167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registro"),IF(AND($AB1242&lt;&gt;$AB1241,IFERROR(INDEX(Cadastro!$F$5:$F$167,$AB1242),"")=""),"Indeterminado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IFERROR(MATCH($A1242&amp;"|"&amp;TEXT(_xlfn.MAXIFS(Cadastro!$E$5:$E$167,Cadastro!$A$5:$A$167,$A1242,Cadastro!$E$5:$E$167,"&lt;="&amp;$F1242),"yyyymmdd"),Cadastro!$I$5:$I$167,0),"")</f>
        <v>104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IFERROR(INDEX(Cadastro!$C$5:$C$167,$AB1243),"NÃO INFORMADO")</f>
        <v>ELE</v>
      </c>
      <c r="D1243" s="17" t="str">
        <f>IFERROR(INDEX(Cadastro!$D$5:$D$167,$AB1243),"")</f>
        <v>A</v>
      </c>
      <c r="E1243" s="17" t="str">
        <f>IFERROR(INDEX(Cadastro!$G$5:$G$167,$AB1243),"")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$167,$AB1243),"")="",IF($L1243&gt;0,1,0),IF(IFERROR(INDEX(Cadastro!$F$5:$F$167,$AB1243),"")&lt;=IFERROR(INDEX(Parâmetros!$B$39:$B$48,MATCH($E1243,Parâmetros!$A$39:$A$48,0)),99),IFERROR(INDEX(Cadastro!$F$5:$F$167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$167,$AB1243),"")="",0,IF(IFERROR(INDEX(Cadastro!$F$5:$F$167,$AB1243),"")&gt;IFERROR(INDEX(Parâmetros!$B$39:$B$48,MATCH($E1243,Parâmetros!$A$39:$A$48,0)),99),IFERROR(INDEX(Cadastro!$F$5:$F$167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registro"),IF(AND($AB1243&lt;&gt;$AB1242,IFERROR(INDEX(Cadastro!$F$5:$F$167,$AB1243),"")=""),"Indeterminado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IFERROR(MATCH($A1243&amp;"|"&amp;TEXT(_xlfn.MAXIFS(Cadastro!$E$5:$E$167,Cadastro!$A$5:$A$167,$A1243,Cadastro!$E$5:$E$167,"&lt;="&amp;$F1243),"yyyymmdd"),Cadastro!$I$5:$I$167,0),"")</f>
        <v>104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IFERROR(INDEX(Cadastro!$C$5:$C$167,$AB1244),"NÃO INFORMADO")</f>
        <v>ELE</v>
      </c>
      <c r="D1244" s="17" t="str">
        <f>IFERROR(INDEX(Cadastro!$D$5:$D$167,$AB1244),"")</f>
        <v>A</v>
      </c>
      <c r="E1244" s="17" t="str">
        <f>IFERROR(INDEX(Cadastro!$G$5:$G$167,$AB1244),"")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$167,$AB1244),"")="",IF($L1244&gt;0,1,0),IF(IFERROR(INDEX(Cadastro!$F$5:$F$167,$AB1244),"")&lt;=IFERROR(INDEX(Parâmetros!$B$39:$B$48,MATCH($E1244,Parâmetros!$A$39:$A$48,0)),99),IFERROR(INDEX(Cadastro!$F$5:$F$167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$167,$AB1244),"")="",0,IF(IFERROR(INDEX(Cadastro!$F$5:$F$167,$AB1244),"")&gt;IFERROR(INDEX(Parâmetros!$B$39:$B$48,MATCH($E1244,Parâmetros!$A$39:$A$48,0)),99),IFERROR(INDEX(Cadastro!$F$5:$F$167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registro"),IF(AND($AB1244&lt;&gt;$AB1243,IFERROR(INDEX(Cadastro!$F$5:$F$167,$AB1244),"")=""),"Indeterminado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IFERROR(MATCH($A1244&amp;"|"&amp;TEXT(_xlfn.MAXIFS(Cadastro!$E$5:$E$167,Cadastro!$A$5:$A$167,$A1244,Cadastro!$E$5:$E$167,"&lt;="&amp;$F1244),"yyyymmdd"),Cadastro!$I$5:$I$167,0),"")</f>
        <v>104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IFERROR(INDEX(Cadastro!$C$5:$C$167,$AB1245),"NÃO INFORMADO")</f>
        <v>ELE</v>
      </c>
      <c r="D1245" s="17" t="str">
        <f>IFERROR(INDEX(Cadastro!$D$5:$D$167,$AB1245),"")</f>
        <v>A</v>
      </c>
      <c r="E1245" s="17" t="str">
        <f>IFERROR(INDEX(Cadastro!$G$5:$G$167,$AB1245),"")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$167,$AB1245),"")="",IF($L1245&gt;0,1,0),IF(IFERROR(INDEX(Cadastro!$F$5:$F$167,$AB1245),"")&lt;=IFERROR(INDEX(Parâmetros!$B$39:$B$48,MATCH($E1245,Parâmetros!$A$39:$A$48,0)),99),IFERROR(INDEX(Cadastro!$F$5:$F$167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$167,$AB1245),"")="",0,IF(IFERROR(INDEX(Cadastro!$F$5:$F$167,$AB1245),"")&gt;IFERROR(INDEX(Parâmetros!$B$39:$B$48,MATCH($E1245,Parâmetros!$A$39:$A$48,0)),99),IFERROR(INDEX(Cadastro!$F$5:$F$167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registro"),IF(AND($AB1245&lt;&gt;$AB1244,IFERROR(INDEX(Cadastro!$F$5:$F$167,$AB1245),"")=""),"Indeterminado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IFERROR(MATCH($A1245&amp;"|"&amp;TEXT(_xlfn.MAXIFS(Cadastro!$E$5:$E$167,Cadastro!$A$5:$A$167,$A1245,Cadastro!$E$5:$E$167,"&lt;="&amp;$F1245),"yyyymmdd"),Cadastro!$I$5:$I$167,0),"")</f>
        <v>104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IFERROR(INDEX(Cadastro!$C$5:$C$167,$AB1246),"NÃO INFORMADO")</f>
        <v>ELE</v>
      </c>
      <c r="D1246" s="17" t="str">
        <f>IFERROR(INDEX(Cadastro!$D$5:$D$167,$AB1246),"")</f>
        <v>A</v>
      </c>
      <c r="E1246" s="17" t="str">
        <f>IFERROR(INDEX(Cadastro!$G$5:$G$167,$AB1246),"")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$167,$AB1246),"")="",IF($L1246&gt;0,1,0),IF(IFERROR(INDEX(Cadastro!$F$5:$F$167,$AB1246),"")&lt;=IFERROR(INDEX(Parâmetros!$B$39:$B$48,MATCH($E1246,Parâmetros!$A$39:$A$48,0)),99),IFERROR(INDEX(Cadastro!$F$5:$F$167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$167,$AB1246),"")="",0,IF(IFERROR(INDEX(Cadastro!$F$5:$F$167,$AB1246),"")&gt;IFERROR(INDEX(Parâmetros!$B$39:$B$48,MATCH($E1246,Parâmetros!$A$39:$A$48,0)),99),IFERROR(INDEX(Cadastro!$F$5:$F$167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registro"),IF(AND($AB1246&lt;&gt;$AB1245,IFERROR(INDEX(Cadastro!$F$5:$F$167,$AB1246),"")=""),"Indeterminado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IFERROR(MATCH($A1246&amp;"|"&amp;TEXT(_xlfn.MAXIFS(Cadastro!$E$5:$E$167,Cadastro!$A$5:$A$167,$A1246,Cadastro!$E$5:$E$167,"&lt;="&amp;$F1246),"yyyymmdd"),Cadastro!$I$5:$I$167,0),"")</f>
        <v>104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IFERROR(INDEX(Cadastro!$C$5:$C$167,$AB1247),"NÃO INFORMADO")</f>
        <v>ELE</v>
      </c>
      <c r="D1247" s="17" t="str">
        <f>IFERROR(INDEX(Cadastro!$D$5:$D$167,$AB1247),"")</f>
        <v>A</v>
      </c>
      <c r="E1247" s="17" t="str">
        <f>IFERROR(INDEX(Cadastro!$G$5:$G$167,$AB1247),"")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$167,$AB1247),"")="",IF($L1247&gt;0,1,0),IF(IFERROR(INDEX(Cadastro!$F$5:$F$167,$AB1247),"")&lt;=IFERROR(INDEX(Parâmetros!$B$39:$B$48,MATCH($E1247,Parâmetros!$A$39:$A$48,0)),99),IFERROR(INDEX(Cadastro!$F$5:$F$167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$167,$AB1247),"")="",0,IF(IFERROR(INDEX(Cadastro!$F$5:$F$167,$AB1247),"")&gt;IFERROR(INDEX(Parâmetros!$B$39:$B$48,MATCH($E1247,Parâmetros!$A$39:$A$48,0)),99),IFERROR(INDEX(Cadastro!$F$5:$F$167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registro"),IF(AND($AB1247&lt;&gt;$AB1246,IFERROR(INDEX(Cadastro!$F$5:$F$167,$AB1247),"")=""),"Indeterminado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IFERROR(MATCH($A1247&amp;"|"&amp;TEXT(_xlfn.MAXIFS(Cadastro!$E$5:$E$167,Cadastro!$A$5:$A$167,$A1247,Cadastro!$E$5:$E$167,"&lt;="&amp;$F1247),"yyyymmdd"),Cadastro!$I$5:$I$167,0),"")</f>
        <v>104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IFERROR(INDEX(Cadastro!$C$5:$C$167,$AB1248),"NÃO INFORMADO")</f>
        <v>ELE</v>
      </c>
      <c r="D1248" s="17" t="str">
        <f>IFERROR(INDEX(Cadastro!$D$5:$D$167,$AB1248),"")</f>
        <v>A</v>
      </c>
      <c r="E1248" s="17" t="str">
        <f>IFERROR(INDEX(Cadastro!$G$5:$G$167,$AB1248),"")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$167,$AB1248),"")="",IF($L1248&gt;0,1,0),IF(IFERROR(INDEX(Cadastro!$F$5:$F$167,$AB1248),"")&lt;=IFERROR(INDEX(Parâmetros!$B$39:$B$48,MATCH($E1248,Parâmetros!$A$39:$A$48,0)),99),IFERROR(INDEX(Cadastro!$F$5:$F$167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$167,$AB1248),"")="",0,IF(IFERROR(INDEX(Cadastro!$F$5:$F$167,$AB1248),"")&gt;IFERROR(INDEX(Parâmetros!$B$39:$B$48,MATCH($E1248,Parâmetros!$A$39:$A$48,0)),99),IFERROR(INDEX(Cadastro!$F$5:$F$167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registro"),IF(AND($AB1248&lt;&gt;$AB1247,IFERROR(INDEX(Cadastro!$F$5:$F$167,$AB1248),"")=""),"Indeterminado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IFERROR(MATCH($A1248&amp;"|"&amp;TEXT(_xlfn.MAXIFS(Cadastro!$E$5:$E$167,Cadastro!$A$5:$A$167,$A1248,Cadastro!$E$5:$E$167,"&lt;="&amp;$F1248),"yyyymmdd"),Cadastro!$I$5:$I$167,0),"")</f>
        <v>104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IFERROR(INDEX(Cadastro!$C$5:$C$167,$AB1249),"NÃO INFORMADO")</f>
        <v>ELE</v>
      </c>
      <c r="D1249" s="17" t="str">
        <f>IFERROR(INDEX(Cadastro!$D$5:$D$167,$AB1249),"")</f>
        <v>A</v>
      </c>
      <c r="E1249" s="17" t="str">
        <f>IFERROR(INDEX(Cadastro!$G$5:$G$167,$AB1249),"")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$167,$AB1249),"")="",IF($L1249&gt;0,1,0),IF(IFERROR(INDEX(Cadastro!$F$5:$F$167,$AB1249),"")&lt;=IFERROR(INDEX(Parâmetros!$B$39:$B$48,MATCH($E1249,Parâmetros!$A$39:$A$48,0)),99),IFERROR(INDEX(Cadastro!$F$5:$F$167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$167,$AB1249),"")="",0,IF(IFERROR(INDEX(Cadastro!$F$5:$F$167,$AB1249),"")&gt;IFERROR(INDEX(Parâmetros!$B$39:$B$48,MATCH($E1249,Parâmetros!$A$39:$A$48,0)),99),IFERROR(INDEX(Cadastro!$F$5:$F$167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registro"),IF(AND($AB1249&lt;&gt;$AB1248,IFERROR(INDEX(Cadastro!$F$5:$F$167,$AB1249),"")=""),"Indeterminado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IFERROR(MATCH($A1249&amp;"|"&amp;TEXT(_xlfn.MAXIFS(Cadastro!$E$5:$E$167,Cadastro!$A$5:$A$167,$A1249,Cadastro!$E$5:$E$167,"&lt;="&amp;$F1249),"yyyymmdd"),Cadastro!$I$5:$I$167,0),"")</f>
        <v>104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IFERROR(INDEX(Cadastro!$C$5:$C$167,$AB1250),"NÃO INFORMADO")</f>
        <v>ELE</v>
      </c>
      <c r="D1250" s="17" t="str">
        <f>IFERROR(INDEX(Cadastro!$D$5:$D$167,$AB1250),"")</f>
        <v>A</v>
      </c>
      <c r="E1250" s="17" t="str">
        <f>IFERROR(INDEX(Cadastro!$G$5:$G$167,$AB1250),"")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$167,$AB1250),"")="",IF($L1250&gt;0,1,0),IF(IFERROR(INDEX(Cadastro!$F$5:$F$167,$AB1250),"")&lt;=IFERROR(INDEX(Parâmetros!$B$39:$B$48,MATCH($E1250,Parâmetros!$A$39:$A$48,0)),99),IFERROR(INDEX(Cadastro!$F$5:$F$167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$167,$AB1250),"")="",0,IF(IFERROR(INDEX(Cadastro!$F$5:$F$167,$AB1250),"")&gt;IFERROR(INDEX(Parâmetros!$B$39:$B$48,MATCH($E1250,Parâmetros!$A$39:$A$48,0)),99),IFERROR(INDEX(Cadastro!$F$5:$F$167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registro"),IF(AND($AB1250&lt;&gt;$AB1249,IFERROR(INDEX(Cadastro!$F$5:$F$167,$AB1250),"")=""),"Indeterminado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IFERROR(MATCH($A1250&amp;"|"&amp;TEXT(_xlfn.MAXIFS(Cadastro!$E$5:$E$167,Cadastro!$A$5:$A$167,$A1250,Cadastro!$E$5:$E$167,"&lt;="&amp;$F1250),"yyyymmdd"),Cadastro!$I$5:$I$167,0),"")</f>
        <v>104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IFERROR(INDEX(Cadastro!$C$5:$C$167,$AB1251),"NÃO INFORMADO")</f>
        <v>ELE</v>
      </c>
      <c r="D1251" s="17" t="str">
        <f>IFERROR(INDEX(Cadastro!$D$5:$D$167,$AB1251),"")</f>
        <v>A</v>
      </c>
      <c r="E1251" s="17" t="str">
        <f>IFERROR(INDEX(Cadastro!$G$5:$G$167,$AB1251),"")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$167,$AB1251),"")="",IF($L1251&gt;0,1,0),IF(IFERROR(INDEX(Cadastro!$F$5:$F$167,$AB1251),"")&lt;=IFERROR(INDEX(Parâmetros!$B$39:$B$48,MATCH($E1251,Parâmetros!$A$39:$A$48,0)),99),IFERROR(INDEX(Cadastro!$F$5:$F$167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$167,$AB1251),"")="",0,IF(IFERROR(INDEX(Cadastro!$F$5:$F$167,$AB1251),"")&gt;IFERROR(INDEX(Parâmetros!$B$39:$B$48,MATCH($E1251,Parâmetros!$A$39:$A$48,0)),99),IFERROR(INDEX(Cadastro!$F$5:$F$167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registro"),IF(AND($AB1251&lt;&gt;$AB1250,IFERROR(INDEX(Cadastro!$F$5:$F$167,$AB1251),"")=""),"Indeterminado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IFERROR(MATCH($A1251&amp;"|"&amp;TEXT(_xlfn.MAXIFS(Cadastro!$E$5:$E$167,Cadastro!$A$5:$A$167,$A1251,Cadastro!$E$5:$E$167,"&lt;="&amp;$F1251),"yyyymmdd"),Cadastro!$I$5:$I$167,0),"")</f>
        <v>104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IFERROR(INDEX(Cadastro!$C$5:$C$167,$AB1252),"NÃO INFORMADO")</f>
        <v>ELE</v>
      </c>
      <c r="D1252" s="17" t="str">
        <f>IFERROR(INDEX(Cadastro!$D$5:$D$167,$AB1252),"")</f>
        <v>A</v>
      </c>
      <c r="E1252" s="17" t="str">
        <f>IFERROR(INDEX(Cadastro!$G$5:$G$167,$AB1252),"")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$167,$AB1252),"")="",IF($L1252&gt;0,1,0),IF(IFERROR(INDEX(Cadastro!$F$5:$F$167,$AB1252),"")&lt;=IFERROR(INDEX(Parâmetros!$B$39:$B$48,MATCH($E1252,Parâmetros!$A$39:$A$48,0)),99),IFERROR(INDEX(Cadastro!$F$5:$F$167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$167,$AB1252),"")="",0,IF(IFERROR(INDEX(Cadastro!$F$5:$F$167,$AB1252),"")&gt;IFERROR(INDEX(Parâmetros!$B$39:$B$48,MATCH($E1252,Parâmetros!$A$39:$A$48,0)),99),IFERROR(INDEX(Cadastro!$F$5:$F$167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registro"),IF(AND($AB1252&lt;&gt;$AB1251,IFERROR(INDEX(Cadastro!$F$5:$F$167,$AB1252),"")=""),"Indeterminado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IFERROR(MATCH($A1252&amp;"|"&amp;TEXT(_xlfn.MAXIFS(Cadastro!$E$5:$E$167,Cadastro!$A$5:$A$167,$A1252,Cadastro!$E$5:$E$167,"&lt;="&amp;$F1252),"yyyymmdd"),Cadastro!$I$5:$I$167,0),"")</f>
        <v>104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IFERROR(INDEX(Cadastro!$C$5:$C$167,$AB1253),"NÃO INFORMADO")</f>
        <v>ELE</v>
      </c>
      <c r="D1253" s="17" t="str">
        <f>IFERROR(INDEX(Cadastro!$D$5:$D$167,$AB1253),"")</f>
        <v>A</v>
      </c>
      <c r="E1253" s="17" t="str">
        <f>IFERROR(INDEX(Cadastro!$G$5:$G$167,$AB1253),"")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$167,$AB1253),"")="",IF($L1253&gt;0,1,0),IF(IFERROR(INDEX(Cadastro!$F$5:$F$167,$AB1253),"")&lt;=IFERROR(INDEX(Parâmetros!$B$39:$B$48,MATCH($E1253,Parâmetros!$A$39:$A$48,0)),99),IFERROR(INDEX(Cadastro!$F$5:$F$167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$167,$AB1253),"")="",0,IF(IFERROR(INDEX(Cadastro!$F$5:$F$167,$AB1253),"")&gt;IFERROR(INDEX(Parâmetros!$B$39:$B$48,MATCH($E1253,Parâmetros!$A$39:$A$48,0)),99),IFERROR(INDEX(Cadastro!$F$5:$F$167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registro"),IF(AND($AB1253&lt;&gt;$AB1252,IFERROR(INDEX(Cadastro!$F$5:$F$167,$AB1253),"")=""),"Indeterminado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IFERROR(MATCH($A1253&amp;"|"&amp;TEXT(_xlfn.MAXIFS(Cadastro!$E$5:$E$167,Cadastro!$A$5:$A$167,$A1253,Cadastro!$E$5:$E$167,"&lt;="&amp;$F1253),"yyyymmdd"),Cadastro!$I$5:$I$167,0),"")</f>
        <v>104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IFERROR(INDEX(Cadastro!$C$5:$C$167,$AB1254),"NÃO INFORMADO")</f>
        <v>ELE</v>
      </c>
      <c r="D1254" s="17" t="str">
        <f>IFERROR(INDEX(Cadastro!$D$5:$D$167,$AB1254),"")</f>
        <v>A</v>
      </c>
      <c r="E1254" s="17" t="str">
        <f>IFERROR(INDEX(Cadastro!$G$5:$G$167,$AB1254),"")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$167,$AB1254),"")="",IF($L1254&gt;0,1,0),IF(IFERROR(INDEX(Cadastro!$F$5:$F$167,$AB1254),"")&lt;=IFERROR(INDEX(Parâmetros!$B$39:$B$48,MATCH($E1254,Parâmetros!$A$39:$A$48,0)),99),IFERROR(INDEX(Cadastro!$F$5:$F$167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$167,$AB1254),"")="",0,IF(IFERROR(INDEX(Cadastro!$F$5:$F$167,$AB1254),"")&gt;IFERROR(INDEX(Parâmetros!$B$39:$B$48,MATCH($E1254,Parâmetros!$A$39:$A$48,0)),99),IFERROR(INDEX(Cadastro!$F$5:$F$167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registro"),IF(AND($AB1254&lt;&gt;$AB1253,IFERROR(INDEX(Cadastro!$F$5:$F$167,$AB1254),"")=""),"Indeterminado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IFERROR(MATCH($A1254&amp;"|"&amp;TEXT(_xlfn.MAXIFS(Cadastro!$E$5:$E$167,Cadastro!$A$5:$A$167,$A1254,Cadastro!$E$5:$E$167,"&lt;="&amp;$F1254),"yyyymmdd"),Cadastro!$I$5:$I$167,0),"")</f>
        <v>104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IFERROR(INDEX(Cadastro!$C$5:$C$167,$AB1255),"NÃO INFORMADO")</f>
        <v>ELE</v>
      </c>
      <c r="D1255" s="17" t="str">
        <f>IFERROR(INDEX(Cadastro!$D$5:$D$167,$AB1255),"")</f>
        <v>A</v>
      </c>
      <c r="E1255" s="17" t="str">
        <f>IFERROR(INDEX(Cadastro!$G$5:$G$167,$AB1255),"")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$167,$AB1255),"")="",IF($L1255&gt;0,1,0),IF(IFERROR(INDEX(Cadastro!$F$5:$F$167,$AB1255),"")&lt;=IFERROR(INDEX(Parâmetros!$B$39:$B$48,MATCH($E1255,Parâmetros!$A$39:$A$48,0)),99),IFERROR(INDEX(Cadastro!$F$5:$F$167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$167,$AB1255),"")="",0,IF(IFERROR(INDEX(Cadastro!$F$5:$F$167,$AB1255),"")&gt;IFERROR(INDEX(Parâmetros!$B$39:$B$48,MATCH($E1255,Parâmetros!$A$39:$A$48,0)),99),IFERROR(INDEX(Cadastro!$F$5:$F$167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registro"),IF(AND($AB1255&lt;&gt;$AB1254,IFERROR(INDEX(Cadastro!$F$5:$F$167,$AB1255),"")=""),"Indeterminado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IFERROR(MATCH($A1255&amp;"|"&amp;TEXT(_xlfn.MAXIFS(Cadastro!$E$5:$E$167,Cadastro!$A$5:$A$167,$A1255,Cadastro!$E$5:$E$167,"&lt;="&amp;$F1255),"yyyymmdd"),Cadastro!$I$5:$I$167,0),"")</f>
        <v>104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IFERROR(INDEX(Cadastro!$C$5:$C$167,$AB1256),"NÃO INFORMADO")</f>
        <v>ELE</v>
      </c>
      <c r="D1256" s="17" t="str">
        <f>IFERROR(INDEX(Cadastro!$D$5:$D$167,$AB1256),"")</f>
        <v>A</v>
      </c>
      <c r="E1256" s="17" t="str">
        <f>IFERROR(INDEX(Cadastro!$G$5:$G$167,$AB1256),"")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$167,$AB1256),"")="",IF($L1256&gt;0,1,0),IF(IFERROR(INDEX(Cadastro!$F$5:$F$167,$AB1256),"")&lt;=IFERROR(INDEX(Parâmetros!$B$39:$B$48,MATCH($E1256,Parâmetros!$A$39:$A$48,0)),99),IFERROR(INDEX(Cadastro!$F$5:$F$167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$167,$AB1256),"")="",0,IF(IFERROR(INDEX(Cadastro!$F$5:$F$167,$AB1256),"")&gt;IFERROR(INDEX(Parâmetros!$B$39:$B$48,MATCH($E1256,Parâmetros!$A$39:$A$48,0)),99),IFERROR(INDEX(Cadastro!$F$5:$F$167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registro"),IF(AND($AB1256&lt;&gt;$AB1255,IFERROR(INDEX(Cadastro!$F$5:$F$167,$AB1256),"")=""),"Indeterminado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IFERROR(MATCH($A1256&amp;"|"&amp;TEXT(_xlfn.MAXIFS(Cadastro!$E$5:$E$167,Cadastro!$A$5:$A$167,$A1256,Cadastro!$E$5:$E$167,"&lt;="&amp;$F1256),"yyyymmdd"),Cadastro!$I$5:$I$167,0),"")</f>
        <v>104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IFERROR(INDEX(Cadastro!$C$5:$C$167,$AB1257),"NÃO INFORMADO")</f>
        <v>ELE</v>
      </c>
      <c r="D1257" s="17" t="str">
        <f>IFERROR(INDEX(Cadastro!$D$5:$D$167,$AB1257),"")</f>
        <v>A</v>
      </c>
      <c r="E1257" s="17" t="str">
        <f>IFERROR(INDEX(Cadastro!$G$5:$G$167,$AB1257),"")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$167,$AB1257),"")="",IF($L1257&gt;0,1,0),IF(IFERROR(INDEX(Cadastro!$F$5:$F$167,$AB1257),"")&lt;=IFERROR(INDEX(Parâmetros!$B$39:$B$48,MATCH($E1257,Parâmetros!$A$39:$A$48,0)),99),IFERROR(INDEX(Cadastro!$F$5:$F$167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$167,$AB1257),"")="",0,IF(IFERROR(INDEX(Cadastro!$F$5:$F$167,$AB1257),"")&gt;IFERROR(INDEX(Parâmetros!$B$39:$B$48,MATCH($E1257,Parâmetros!$A$39:$A$48,0)),99),IFERROR(INDEX(Cadastro!$F$5:$F$167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registro"),IF(AND($AB1257&lt;&gt;$AB1256,IFERROR(INDEX(Cadastro!$F$5:$F$167,$AB1257),"")=""),"Indeterminado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IFERROR(MATCH($A1257&amp;"|"&amp;TEXT(_xlfn.MAXIFS(Cadastro!$E$5:$E$167,Cadastro!$A$5:$A$167,$A1257,Cadastro!$E$5:$E$167,"&lt;="&amp;$F1257),"yyyymmdd"),Cadastro!$I$5:$I$167,0),"")</f>
        <v>104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IFERROR(INDEX(Cadastro!$C$5:$C$167,$AB1258),"NÃO INFORMADO")</f>
        <v>ELE</v>
      </c>
      <c r="D1258" s="17" t="str">
        <f>IFERROR(INDEX(Cadastro!$D$5:$D$167,$AB1258),"")</f>
        <v>A</v>
      </c>
      <c r="E1258" s="17" t="str">
        <f>IFERROR(INDEX(Cadastro!$G$5:$G$167,$AB1258),"")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$167,$AB1258),"")="",IF($L1258&gt;0,1,0),IF(IFERROR(INDEX(Cadastro!$F$5:$F$167,$AB1258),"")&lt;=IFERROR(INDEX(Parâmetros!$B$39:$B$48,MATCH($E1258,Parâmetros!$A$39:$A$48,0)),99),IFERROR(INDEX(Cadastro!$F$5:$F$167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$167,$AB1258),"")="",0,IF(IFERROR(INDEX(Cadastro!$F$5:$F$167,$AB1258),"")&gt;IFERROR(INDEX(Parâmetros!$B$39:$B$48,MATCH($E1258,Parâmetros!$A$39:$A$48,0)),99),IFERROR(INDEX(Cadastro!$F$5:$F$167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registro"),IF(AND($AB1258&lt;&gt;$AB1257,IFERROR(INDEX(Cadastro!$F$5:$F$167,$AB1258),"")=""),"Indeterminado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IFERROR(MATCH($A1258&amp;"|"&amp;TEXT(_xlfn.MAXIFS(Cadastro!$E$5:$E$167,Cadastro!$A$5:$A$167,$A1258,Cadastro!$E$5:$E$167,"&lt;="&amp;$F1258),"yyyymmdd"),Cadastro!$I$5:$I$167,0),"")</f>
        <v>104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IFERROR(INDEX(Cadastro!$C$5:$C$167,$AB1259),"NÃO INFORMADO")</f>
        <v>ELE</v>
      </c>
      <c r="D1259" s="17" t="str">
        <f>IFERROR(INDEX(Cadastro!$D$5:$D$167,$AB1259),"")</f>
        <v>A</v>
      </c>
      <c r="E1259" s="17" t="str">
        <f>IFERROR(INDEX(Cadastro!$G$5:$G$167,$AB1259),"")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$167,$AB1259),"")="",IF($L1259&gt;0,1,0),IF(IFERROR(INDEX(Cadastro!$F$5:$F$167,$AB1259),"")&lt;=IFERROR(INDEX(Parâmetros!$B$39:$B$48,MATCH($E1259,Parâmetros!$A$39:$A$48,0)),99),IFERROR(INDEX(Cadastro!$F$5:$F$167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$167,$AB1259),"")="",0,IF(IFERROR(INDEX(Cadastro!$F$5:$F$167,$AB1259),"")&gt;IFERROR(INDEX(Parâmetros!$B$39:$B$48,MATCH($E1259,Parâmetros!$A$39:$A$48,0)),99),IFERROR(INDEX(Cadastro!$F$5:$F$167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registro"),IF(AND($AB1259&lt;&gt;$AB1258,IFERROR(INDEX(Cadastro!$F$5:$F$167,$AB1259),"")=""),"Indeterminado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IFERROR(MATCH($A1259&amp;"|"&amp;TEXT(_xlfn.MAXIFS(Cadastro!$E$5:$E$167,Cadastro!$A$5:$A$167,$A1259,Cadastro!$E$5:$E$167,"&lt;="&amp;$F1259),"yyyymmdd"),Cadastro!$I$5:$I$167,0),"")</f>
        <v>104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IFERROR(INDEX(Cadastro!$C$5:$C$167,$AB1260),"NÃO INFORMADO")</f>
        <v>ELE</v>
      </c>
      <c r="D1260" s="17" t="str">
        <f>IFERROR(INDEX(Cadastro!$D$5:$D$167,$AB1260),"")</f>
        <v>A</v>
      </c>
      <c r="E1260" s="17" t="str">
        <f>IFERROR(INDEX(Cadastro!$G$5:$G$167,$AB1260),"")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$167,$AB1260),"")="",IF($L1260&gt;0,1,0),IF(IFERROR(INDEX(Cadastro!$F$5:$F$167,$AB1260),"")&lt;=IFERROR(INDEX(Parâmetros!$B$39:$B$48,MATCH($E1260,Parâmetros!$A$39:$A$48,0)),99),IFERROR(INDEX(Cadastro!$F$5:$F$167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$167,$AB1260),"")="",0,IF(IFERROR(INDEX(Cadastro!$F$5:$F$167,$AB1260),"")&gt;IFERROR(INDEX(Parâmetros!$B$39:$B$48,MATCH($E1260,Parâmetros!$A$39:$A$48,0)),99),IFERROR(INDEX(Cadastro!$F$5:$F$167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registro"),IF(AND($AB1260&lt;&gt;$AB1259,IFERROR(INDEX(Cadastro!$F$5:$F$167,$AB1260),"")=""),"Indeterminado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IFERROR(MATCH($A1260&amp;"|"&amp;TEXT(_xlfn.MAXIFS(Cadastro!$E$5:$E$167,Cadastro!$A$5:$A$167,$A1260,Cadastro!$E$5:$E$167,"&lt;="&amp;$F1260),"yyyymmdd"),Cadastro!$I$5:$I$167,0),"")</f>
        <v>104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IFERROR(INDEX(Cadastro!$C$5:$C$167,$AB1261),"NÃO INFORMADO")</f>
        <v>ELE</v>
      </c>
      <c r="D1261" s="17" t="str">
        <f>IFERROR(INDEX(Cadastro!$D$5:$D$167,$AB1261),"")</f>
        <v>A</v>
      </c>
      <c r="E1261" s="17" t="str">
        <f>IFERROR(INDEX(Cadastro!$G$5:$G$167,$AB1261),"")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$167,$AB1261),"")="",IF($L1261&gt;0,1,0),IF(IFERROR(INDEX(Cadastro!$F$5:$F$167,$AB1261),"")&lt;=IFERROR(INDEX(Parâmetros!$B$39:$B$48,MATCH($E1261,Parâmetros!$A$39:$A$48,0)),99),IFERROR(INDEX(Cadastro!$F$5:$F$167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$167,$AB1261),"")="",0,IF(IFERROR(INDEX(Cadastro!$F$5:$F$167,$AB1261),"")&gt;IFERROR(INDEX(Parâmetros!$B$39:$B$48,MATCH($E1261,Parâmetros!$A$39:$A$48,0)),99),IFERROR(INDEX(Cadastro!$F$5:$F$167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registro"),IF(AND($AB1261&lt;&gt;$AB1260,IFERROR(INDEX(Cadastro!$F$5:$F$167,$AB1261),"")=""),"Indeterminado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IFERROR(MATCH($A1261&amp;"|"&amp;TEXT(_xlfn.MAXIFS(Cadastro!$E$5:$E$167,Cadastro!$A$5:$A$167,$A1261,Cadastro!$E$5:$E$167,"&lt;="&amp;$F1261),"yyyymmdd"),Cadastro!$I$5:$I$167,0),"")</f>
        <v>104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IFERROR(INDEX(Cadastro!$C$5:$C$167,$AB1262),"NÃO INFORMADO")</f>
        <v>INS</v>
      </c>
      <c r="D1262" s="17" t="str">
        <f>IFERROR(INDEX(Cadastro!$D$5:$D$167,$AB1262),"")</f>
        <v>Folguista</v>
      </c>
      <c r="E1262" s="17" t="str">
        <f>IFERROR(INDEX(Cadastro!$G$5:$G$167,$AB1262),"")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$167,$AB1262),"")="",IF($L1262&gt;0,1,0),IF(IFERROR(INDEX(Cadastro!$F$5:$F$167,$AB1262),"")&lt;=IFERROR(INDEX(Parâmetros!$B$39:$B$48,MATCH($E1262,Parâmetros!$A$39:$A$48,0)),99),IFERROR(INDEX(Cadastro!$F$5:$F$167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$167,$AB1262),"")="",0,IF(IFERROR(INDEX(Cadastro!$F$5:$F$167,$AB1262),"")&gt;IFERROR(INDEX(Parâmetros!$B$39:$B$48,MATCH($E1262,Parâmetros!$A$39:$A$48,0)),99),IFERROR(INDEX(Cadastro!$F$5:$F$167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registro"),IF(AND($AB1262&lt;&gt;$AB1261,IFERROR(INDEX(Cadastro!$F$5:$F$167,$AB1262),"")=""),"Indeterminado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IFERROR(MATCH($A1262&amp;"|"&amp;TEXT(_xlfn.MAXIFS(Cadastro!$E$5:$E$167,Cadastro!$A$5:$A$167,$A1262,Cadastro!$E$5:$E$167,"&lt;="&amp;$F1262),"yyyymmdd"),Cadastro!$I$5:$I$167,0),"")</f>
        <v>105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IFERROR(INDEX(Cadastro!$C$5:$C$167,$AB1263),"NÃO INFORMADO")</f>
        <v>INS</v>
      </c>
      <c r="D1263" s="17" t="str">
        <f>IFERROR(INDEX(Cadastro!$D$5:$D$167,$AB1263),"")</f>
        <v>Folguista</v>
      </c>
      <c r="E1263" s="17" t="str">
        <f>IFERROR(INDEX(Cadastro!$G$5:$G$167,$AB1263),"")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$167,$AB1263),"")="",IF($L1263&gt;0,1,0),IF(IFERROR(INDEX(Cadastro!$F$5:$F$167,$AB1263),"")&lt;=IFERROR(INDEX(Parâmetros!$B$39:$B$48,MATCH($E1263,Parâmetros!$A$39:$A$48,0)),99),IFERROR(INDEX(Cadastro!$F$5:$F$167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$167,$AB1263),"")="",0,IF(IFERROR(INDEX(Cadastro!$F$5:$F$167,$AB1263),"")&gt;IFERROR(INDEX(Parâmetros!$B$39:$B$48,MATCH($E1263,Parâmetros!$A$39:$A$48,0)),99),IFERROR(INDEX(Cadastro!$F$5:$F$167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registro"),IF(AND($AB1263&lt;&gt;$AB1262,IFERROR(INDEX(Cadastro!$F$5:$F$167,$AB1263),"")=""),"Indeterminado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IFERROR(MATCH($A1263&amp;"|"&amp;TEXT(_xlfn.MAXIFS(Cadastro!$E$5:$E$167,Cadastro!$A$5:$A$167,$A1263,Cadastro!$E$5:$E$167,"&lt;="&amp;$F1263),"yyyymmdd"),Cadastro!$I$5:$I$167,0),"")</f>
        <v>105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IFERROR(INDEX(Cadastro!$C$5:$C$167,$AB1264),"NÃO INFORMADO")</f>
        <v>INS</v>
      </c>
      <c r="D1264" s="17" t="str">
        <f>IFERROR(INDEX(Cadastro!$D$5:$D$167,$AB1264),"")</f>
        <v>Folguista</v>
      </c>
      <c r="E1264" s="17" t="str">
        <f>IFERROR(INDEX(Cadastro!$G$5:$G$167,$AB1264),"")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$167,$AB1264),"")="",IF($L1264&gt;0,1,0),IF(IFERROR(INDEX(Cadastro!$F$5:$F$167,$AB1264),"")&lt;=IFERROR(INDEX(Parâmetros!$B$39:$B$48,MATCH($E1264,Parâmetros!$A$39:$A$48,0)),99),IFERROR(INDEX(Cadastro!$F$5:$F$167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$167,$AB1264),"")="",0,IF(IFERROR(INDEX(Cadastro!$F$5:$F$167,$AB1264),"")&gt;IFERROR(INDEX(Parâmetros!$B$39:$B$48,MATCH($E1264,Parâmetros!$A$39:$A$48,0)),99),IFERROR(INDEX(Cadastro!$F$5:$F$167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registro"),IF(AND($AB1264&lt;&gt;$AB1263,IFERROR(INDEX(Cadastro!$F$5:$F$167,$AB1264),"")=""),"Indeterminado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IFERROR(MATCH($A1264&amp;"|"&amp;TEXT(_xlfn.MAXIFS(Cadastro!$E$5:$E$167,Cadastro!$A$5:$A$167,$A1264,Cadastro!$E$5:$E$167,"&lt;="&amp;$F1264),"yyyymmdd"),Cadastro!$I$5:$I$167,0),"")</f>
        <v>105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IFERROR(INDEX(Cadastro!$C$5:$C$167,$AB1265),"NÃO INFORMADO")</f>
        <v>INS</v>
      </c>
      <c r="D1265" s="17" t="str">
        <f>IFERROR(INDEX(Cadastro!$D$5:$D$167,$AB1265),"")</f>
        <v>Folguista</v>
      </c>
      <c r="E1265" s="17" t="str">
        <f>IFERROR(INDEX(Cadastro!$G$5:$G$167,$AB1265),"")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$167,$AB1265),"")="",IF($L1265&gt;0,1,0),IF(IFERROR(INDEX(Cadastro!$F$5:$F$167,$AB1265),"")&lt;=IFERROR(INDEX(Parâmetros!$B$39:$B$48,MATCH($E1265,Parâmetros!$A$39:$A$48,0)),99),IFERROR(INDEX(Cadastro!$F$5:$F$167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$167,$AB1265),"")="",0,IF(IFERROR(INDEX(Cadastro!$F$5:$F$167,$AB1265),"")&gt;IFERROR(INDEX(Parâmetros!$B$39:$B$48,MATCH($E1265,Parâmetros!$A$39:$A$48,0)),99),IFERROR(INDEX(Cadastro!$F$5:$F$167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registro"),IF(AND($AB1265&lt;&gt;$AB1264,IFERROR(INDEX(Cadastro!$F$5:$F$167,$AB1265),"")=""),"Indeterminado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IFERROR(MATCH($A1265&amp;"|"&amp;TEXT(_xlfn.MAXIFS(Cadastro!$E$5:$E$167,Cadastro!$A$5:$A$167,$A1265,Cadastro!$E$5:$E$167,"&lt;="&amp;$F1265),"yyyymmdd"),Cadastro!$I$5:$I$167,0),"")</f>
        <v>105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IFERROR(INDEX(Cadastro!$C$5:$C$167,$AB1266),"NÃO INFORMADO")</f>
        <v>INS</v>
      </c>
      <c r="D1266" s="17" t="str">
        <f>IFERROR(INDEX(Cadastro!$D$5:$D$167,$AB1266),"")</f>
        <v>Folguista</v>
      </c>
      <c r="E1266" s="17" t="str">
        <f>IFERROR(INDEX(Cadastro!$G$5:$G$167,$AB1266),"")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$167,$AB1266),"")="",IF($L1266&gt;0,1,0),IF(IFERROR(INDEX(Cadastro!$F$5:$F$167,$AB1266),"")&lt;=IFERROR(INDEX(Parâmetros!$B$39:$B$48,MATCH($E1266,Parâmetros!$A$39:$A$48,0)),99),IFERROR(INDEX(Cadastro!$F$5:$F$167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$167,$AB1266),"")="",0,IF(IFERROR(INDEX(Cadastro!$F$5:$F$167,$AB1266),"")&gt;IFERROR(INDEX(Parâmetros!$B$39:$B$48,MATCH($E1266,Parâmetros!$A$39:$A$48,0)),99),IFERROR(INDEX(Cadastro!$F$5:$F$167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registro"),IF(AND($AB1266&lt;&gt;$AB1265,IFERROR(INDEX(Cadastro!$F$5:$F$167,$AB1266),"")=""),"Indeterminado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IFERROR(MATCH($A1266&amp;"|"&amp;TEXT(_xlfn.MAXIFS(Cadastro!$E$5:$E$167,Cadastro!$A$5:$A$167,$A1266,Cadastro!$E$5:$E$167,"&lt;="&amp;$F1266),"yyyymmdd"),Cadastro!$I$5:$I$167,0),"")</f>
        <v>105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IFERROR(INDEX(Cadastro!$C$5:$C$167,$AB1267),"NÃO INFORMADO")</f>
        <v>INS</v>
      </c>
      <c r="D1267" s="17" t="str">
        <f>IFERROR(INDEX(Cadastro!$D$5:$D$167,$AB1267),"")</f>
        <v>Folguista</v>
      </c>
      <c r="E1267" s="17" t="str">
        <f>IFERROR(INDEX(Cadastro!$G$5:$G$167,$AB1267),"")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$167,$AB1267),"")="",IF($L1267&gt;0,1,0),IF(IFERROR(INDEX(Cadastro!$F$5:$F$167,$AB1267),"")&lt;=IFERROR(INDEX(Parâmetros!$B$39:$B$48,MATCH($E1267,Parâmetros!$A$39:$A$48,0)),99),IFERROR(INDEX(Cadastro!$F$5:$F$167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$167,$AB1267),"")="",0,IF(IFERROR(INDEX(Cadastro!$F$5:$F$167,$AB1267),"")&gt;IFERROR(INDEX(Parâmetros!$B$39:$B$48,MATCH($E1267,Parâmetros!$A$39:$A$48,0)),99),IFERROR(INDEX(Cadastro!$F$5:$F$167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registro"),IF(AND($AB1267&lt;&gt;$AB1266,IFERROR(INDEX(Cadastro!$F$5:$F$167,$AB1267),"")=""),"Indeterminado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IFERROR(MATCH($A1267&amp;"|"&amp;TEXT(_xlfn.MAXIFS(Cadastro!$E$5:$E$167,Cadastro!$A$5:$A$167,$A1267,Cadastro!$E$5:$E$167,"&lt;="&amp;$F1267),"yyyymmdd"),Cadastro!$I$5:$I$167,0),"")</f>
        <v>105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IFERROR(INDEX(Cadastro!$C$5:$C$167,$AB1268),"NÃO INFORMADO")</f>
        <v>INS</v>
      </c>
      <c r="D1268" s="17" t="str">
        <f>IFERROR(INDEX(Cadastro!$D$5:$D$167,$AB1268),"")</f>
        <v>Folguista</v>
      </c>
      <c r="E1268" s="17" t="str">
        <f>IFERROR(INDEX(Cadastro!$G$5:$G$167,$AB1268),"")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$167,$AB1268),"")="",IF($L1268&gt;0,1,0),IF(IFERROR(INDEX(Cadastro!$F$5:$F$167,$AB1268),"")&lt;=IFERROR(INDEX(Parâmetros!$B$39:$B$48,MATCH($E1268,Parâmetros!$A$39:$A$48,0)),99),IFERROR(INDEX(Cadastro!$F$5:$F$167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$167,$AB1268),"")="",0,IF(IFERROR(INDEX(Cadastro!$F$5:$F$167,$AB1268),"")&gt;IFERROR(INDEX(Parâmetros!$B$39:$B$48,MATCH($E1268,Parâmetros!$A$39:$A$48,0)),99),IFERROR(INDEX(Cadastro!$F$5:$F$167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registro"),IF(AND($AB1268&lt;&gt;$AB1267,IFERROR(INDEX(Cadastro!$F$5:$F$167,$AB1268),"")=""),"Indeterminado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IFERROR(MATCH($A1268&amp;"|"&amp;TEXT(_xlfn.MAXIFS(Cadastro!$E$5:$E$167,Cadastro!$A$5:$A$167,$A1268,Cadastro!$E$5:$E$167,"&lt;="&amp;$F1268),"yyyymmdd"),Cadastro!$I$5:$I$167,0),"")</f>
        <v>105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IFERROR(INDEX(Cadastro!$C$5:$C$167,$AB1269),"NÃO INFORMADO")</f>
        <v>INS</v>
      </c>
      <c r="D1269" s="17" t="str">
        <f>IFERROR(INDEX(Cadastro!$D$5:$D$167,$AB1269),"")</f>
        <v>Folguista</v>
      </c>
      <c r="E1269" s="17" t="str">
        <f>IFERROR(INDEX(Cadastro!$G$5:$G$167,$AB1269),"")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$167,$AB1269),"")="",IF($L1269&gt;0,1,0),IF(IFERROR(INDEX(Cadastro!$F$5:$F$167,$AB1269),"")&lt;=IFERROR(INDEX(Parâmetros!$B$39:$B$48,MATCH($E1269,Parâmetros!$A$39:$A$48,0)),99),IFERROR(INDEX(Cadastro!$F$5:$F$167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$167,$AB1269),"")="",0,IF(IFERROR(INDEX(Cadastro!$F$5:$F$167,$AB1269),"")&gt;IFERROR(INDEX(Parâmetros!$B$39:$B$48,MATCH($E1269,Parâmetros!$A$39:$A$48,0)),99),IFERROR(INDEX(Cadastro!$F$5:$F$167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registro"),IF(AND($AB1269&lt;&gt;$AB1268,IFERROR(INDEX(Cadastro!$F$5:$F$167,$AB1269),"")=""),"Indeterminado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IFERROR(MATCH($A1269&amp;"|"&amp;TEXT(_xlfn.MAXIFS(Cadastro!$E$5:$E$167,Cadastro!$A$5:$A$167,$A1269,Cadastro!$E$5:$E$167,"&lt;="&amp;$F1269),"yyyymmdd"),Cadastro!$I$5:$I$167,0),"")</f>
        <v>105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IFERROR(INDEX(Cadastro!$C$5:$C$167,$AB1270),"NÃO INFORMADO")</f>
        <v>INS</v>
      </c>
      <c r="D1270" s="17" t="str">
        <f>IFERROR(INDEX(Cadastro!$D$5:$D$167,$AB1270),"")</f>
        <v>Folguista</v>
      </c>
      <c r="E1270" s="17" t="str">
        <f>IFERROR(INDEX(Cadastro!$G$5:$G$167,$AB1270),"")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$167,$AB1270),"")="",IF($L1270&gt;0,1,0),IF(IFERROR(INDEX(Cadastro!$F$5:$F$167,$AB1270),"")&lt;=IFERROR(INDEX(Parâmetros!$B$39:$B$48,MATCH($E1270,Parâmetros!$A$39:$A$48,0)),99),IFERROR(INDEX(Cadastro!$F$5:$F$167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$167,$AB1270),"")="",0,IF(IFERROR(INDEX(Cadastro!$F$5:$F$167,$AB1270),"")&gt;IFERROR(INDEX(Parâmetros!$B$39:$B$48,MATCH($E1270,Parâmetros!$A$39:$A$48,0)),99),IFERROR(INDEX(Cadastro!$F$5:$F$167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registro"),IF(AND($AB1270&lt;&gt;$AB1269,IFERROR(INDEX(Cadastro!$F$5:$F$167,$AB1270),"")=""),"Indeterminado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IFERROR(MATCH($A1270&amp;"|"&amp;TEXT(_xlfn.MAXIFS(Cadastro!$E$5:$E$167,Cadastro!$A$5:$A$167,$A1270,Cadastro!$E$5:$E$167,"&lt;="&amp;$F1270),"yyyymmdd"),Cadastro!$I$5:$I$167,0),"")</f>
        <v>105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IFERROR(INDEX(Cadastro!$C$5:$C$167,$AB1271),"NÃO INFORMADO")</f>
        <v>INS</v>
      </c>
      <c r="D1271" s="17" t="str">
        <f>IFERROR(INDEX(Cadastro!$D$5:$D$167,$AB1271),"")</f>
        <v>Folguista</v>
      </c>
      <c r="E1271" s="17" t="str">
        <f>IFERROR(INDEX(Cadastro!$G$5:$G$167,$AB1271),"")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$167,$AB1271),"")="",IF($L1271&gt;0,1,0),IF(IFERROR(INDEX(Cadastro!$F$5:$F$167,$AB1271),"")&lt;=IFERROR(INDEX(Parâmetros!$B$39:$B$48,MATCH($E1271,Parâmetros!$A$39:$A$48,0)),99),IFERROR(INDEX(Cadastro!$F$5:$F$167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$167,$AB1271),"")="",0,IF(IFERROR(INDEX(Cadastro!$F$5:$F$167,$AB1271),"")&gt;IFERROR(INDEX(Parâmetros!$B$39:$B$48,MATCH($E1271,Parâmetros!$A$39:$A$48,0)),99),IFERROR(INDEX(Cadastro!$F$5:$F$167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registro"),IF(AND($AB1271&lt;&gt;$AB1270,IFERROR(INDEX(Cadastro!$F$5:$F$167,$AB1271),"")=""),"Indeterminado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IFERROR(MATCH($A1271&amp;"|"&amp;TEXT(_xlfn.MAXIFS(Cadastro!$E$5:$E$167,Cadastro!$A$5:$A$167,$A1271,Cadastro!$E$5:$E$167,"&lt;="&amp;$F1271),"yyyymmdd"),Cadastro!$I$5:$I$167,0),"")</f>
        <v>105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IFERROR(INDEX(Cadastro!$C$5:$C$167,$AB1272),"NÃO INFORMADO")</f>
        <v>INS</v>
      </c>
      <c r="D1272" s="17" t="str">
        <f>IFERROR(INDEX(Cadastro!$D$5:$D$167,$AB1272),"")</f>
        <v>Folguista</v>
      </c>
      <c r="E1272" s="17" t="str">
        <f>IFERROR(INDEX(Cadastro!$G$5:$G$167,$AB1272),"")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$167,$AB1272),"")="",IF($L1272&gt;0,1,0),IF(IFERROR(INDEX(Cadastro!$F$5:$F$167,$AB1272),"")&lt;=IFERROR(INDEX(Parâmetros!$B$39:$B$48,MATCH($E1272,Parâmetros!$A$39:$A$48,0)),99),IFERROR(INDEX(Cadastro!$F$5:$F$167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$167,$AB1272),"")="",0,IF(IFERROR(INDEX(Cadastro!$F$5:$F$167,$AB1272),"")&gt;IFERROR(INDEX(Parâmetros!$B$39:$B$48,MATCH($E1272,Parâmetros!$A$39:$A$48,0)),99),IFERROR(INDEX(Cadastro!$F$5:$F$167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registro"),IF(AND($AB1272&lt;&gt;$AB1271,IFERROR(INDEX(Cadastro!$F$5:$F$167,$AB1272),"")=""),"Indeterminado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IFERROR(MATCH($A1272&amp;"|"&amp;TEXT(_xlfn.MAXIFS(Cadastro!$E$5:$E$167,Cadastro!$A$5:$A$167,$A1272,Cadastro!$E$5:$E$167,"&lt;="&amp;$F1272),"yyyymmdd"),Cadastro!$I$5:$I$167,0),"")</f>
        <v>105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IFERROR(INDEX(Cadastro!$C$5:$C$167,$AB1273),"NÃO INFORMADO")</f>
        <v>INS</v>
      </c>
      <c r="D1273" s="17" t="str">
        <f>IFERROR(INDEX(Cadastro!$D$5:$D$167,$AB1273),"")</f>
        <v>Folguista</v>
      </c>
      <c r="E1273" s="17" t="str">
        <f>IFERROR(INDEX(Cadastro!$G$5:$G$167,$AB1273),"")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$167,$AB1273),"")="",IF($L1273&gt;0,1,0),IF(IFERROR(INDEX(Cadastro!$F$5:$F$167,$AB1273),"")&lt;=IFERROR(INDEX(Parâmetros!$B$39:$B$48,MATCH($E1273,Parâmetros!$A$39:$A$48,0)),99),IFERROR(INDEX(Cadastro!$F$5:$F$167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$167,$AB1273),"")="",0,IF(IFERROR(INDEX(Cadastro!$F$5:$F$167,$AB1273),"")&gt;IFERROR(INDEX(Parâmetros!$B$39:$B$48,MATCH($E1273,Parâmetros!$A$39:$A$48,0)),99),IFERROR(INDEX(Cadastro!$F$5:$F$167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registro"),IF(AND($AB1273&lt;&gt;$AB1272,IFERROR(INDEX(Cadastro!$F$5:$F$167,$AB1273),"")=""),"Indeterminado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IFERROR(MATCH($A1273&amp;"|"&amp;TEXT(_xlfn.MAXIFS(Cadastro!$E$5:$E$167,Cadastro!$A$5:$A$167,$A1273,Cadastro!$E$5:$E$167,"&lt;="&amp;$F1273),"yyyymmdd"),Cadastro!$I$5:$I$167,0),"")</f>
        <v>105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IFERROR(INDEX(Cadastro!$C$5:$C$167,$AB1274),"NÃO INFORMADO")</f>
        <v>INS</v>
      </c>
      <c r="D1274" s="17" t="str">
        <f>IFERROR(INDEX(Cadastro!$D$5:$D$167,$AB1274),"")</f>
        <v>Folguista</v>
      </c>
      <c r="E1274" s="17" t="str">
        <f>IFERROR(INDEX(Cadastro!$G$5:$G$167,$AB1274),"")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$167,$AB1274),"")="",IF($L1274&gt;0,1,0),IF(IFERROR(INDEX(Cadastro!$F$5:$F$167,$AB1274),"")&lt;=IFERROR(INDEX(Parâmetros!$B$39:$B$48,MATCH($E1274,Parâmetros!$A$39:$A$48,0)),99),IFERROR(INDEX(Cadastro!$F$5:$F$167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$167,$AB1274),"")="",0,IF(IFERROR(INDEX(Cadastro!$F$5:$F$167,$AB1274),"")&gt;IFERROR(INDEX(Parâmetros!$B$39:$B$48,MATCH($E1274,Parâmetros!$A$39:$A$48,0)),99),IFERROR(INDEX(Cadastro!$F$5:$F$167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registro"),IF(AND($AB1274&lt;&gt;$AB1273,IFERROR(INDEX(Cadastro!$F$5:$F$167,$AB1274),"")=""),"Indeterminado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IFERROR(MATCH($A1274&amp;"|"&amp;TEXT(_xlfn.MAXIFS(Cadastro!$E$5:$E$167,Cadastro!$A$5:$A$167,$A1274,Cadastro!$E$5:$E$167,"&lt;="&amp;$F1274),"yyyymmdd"),Cadastro!$I$5:$I$167,0),"")</f>
        <v>105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IFERROR(INDEX(Cadastro!$C$5:$C$167,$AB1275),"NÃO INFORMADO")</f>
        <v>INS</v>
      </c>
      <c r="D1275" s="17" t="str">
        <f>IFERROR(INDEX(Cadastro!$D$5:$D$167,$AB1275),"")</f>
        <v>Folguista</v>
      </c>
      <c r="E1275" s="17" t="str">
        <f>IFERROR(INDEX(Cadastro!$G$5:$G$167,$AB1275),"")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$167,$AB1275),"")="",IF($L1275&gt;0,1,0),IF(IFERROR(INDEX(Cadastro!$F$5:$F$167,$AB1275),"")&lt;=IFERROR(INDEX(Parâmetros!$B$39:$B$48,MATCH($E1275,Parâmetros!$A$39:$A$48,0)),99),IFERROR(INDEX(Cadastro!$F$5:$F$167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$167,$AB1275),"")="",0,IF(IFERROR(INDEX(Cadastro!$F$5:$F$167,$AB1275),"")&gt;IFERROR(INDEX(Parâmetros!$B$39:$B$48,MATCH($E1275,Parâmetros!$A$39:$A$48,0)),99),IFERROR(INDEX(Cadastro!$F$5:$F$167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registro"),IF(AND($AB1275&lt;&gt;$AB1274,IFERROR(INDEX(Cadastro!$F$5:$F$167,$AB1275),"")=""),"Indeterminado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IFERROR(MATCH($A1275&amp;"|"&amp;TEXT(_xlfn.MAXIFS(Cadastro!$E$5:$E$167,Cadastro!$A$5:$A$167,$A1275,Cadastro!$E$5:$E$167,"&lt;="&amp;$F1275),"yyyymmdd"),Cadastro!$I$5:$I$167,0),"")</f>
        <v>105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IFERROR(INDEX(Cadastro!$C$5:$C$167,$AB1276),"NÃO INFORMADO")</f>
        <v>INS</v>
      </c>
      <c r="D1276" s="17" t="str">
        <f>IFERROR(INDEX(Cadastro!$D$5:$D$167,$AB1276),"")</f>
        <v>Folguista</v>
      </c>
      <c r="E1276" s="17" t="str">
        <f>IFERROR(INDEX(Cadastro!$G$5:$G$167,$AB1276),"")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$167,$AB1276),"")="",IF($L1276&gt;0,1,0),IF(IFERROR(INDEX(Cadastro!$F$5:$F$167,$AB1276),"")&lt;=IFERROR(INDEX(Parâmetros!$B$39:$B$48,MATCH($E1276,Parâmetros!$A$39:$A$48,0)),99),IFERROR(INDEX(Cadastro!$F$5:$F$167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$167,$AB1276),"")="",0,IF(IFERROR(INDEX(Cadastro!$F$5:$F$167,$AB1276),"")&gt;IFERROR(INDEX(Parâmetros!$B$39:$B$48,MATCH($E1276,Parâmetros!$A$39:$A$48,0)),99),IFERROR(INDEX(Cadastro!$F$5:$F$167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registro"),IF(AND($AB1276&lt;&gt;$AB1275,IFERROR(INDEX(Cadastro!$F$5:$F$167,$AB1276),"")=""),"Indeterminado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IFERROR(MATCH($A1276&amp;"|"&amp;TEXT(_xlfn.MAXIFS(Cadastro!$E$5:$E$167,Cadastro!$A$5:$A$167,$A1276,Cadastro!$E$5:$E$167,"&lt;="&amp;$F1276),"yyyymmdd"),Cadastro!$I$5:$I$167,0),"")</f>
        <v>105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IFERROR(INDEX(Cadastro!$C$5:$C$167,$AB1277),"NÃO INFORMADO")</f>
        <v>INS</v>
      </c>
      <c r="D1277" s="17" t="str">
        <f>IFERROR(INDEX(Cadastro!$D$5:$D$167,$AB1277),"")</f>
        <v>Folguista</v>
      </c>
      <c r="E1277" s="17" t="str">
        <f>IFERROR(INDEX(Cadastro!$G$5:$G$167,$AB1277),"")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$167,$AB1277),"")="",IF($L1277&gt;0,1,0),IF(IFERROR(INDEX(Cadastro!$F$5:$F$167,$AB1277),"")&lt;=IFERROR(INDEX(Parâmetros!$B$39:$B$48,MATCH($E1277,Parâmetros!$A$39:$A$48,0)),99),IFERROR(INDEX(Cadastro!$F$5:$F$167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$167,$AB1277),"")="",0,IF(IFERROR(INDEX(Cadastro!$F$5:$F$167,$AB1277),"")&gt;IFERROR(INDEX(Parâmetros!$B$39:$B$48,MATCH($E1277,Parâmetros!$A$39:$A$48,0)),99),IFERROR(INDEX(Cadastro!$F$5:$F$167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registro"),IF(AND($AB1277&lt;&gt;$AB1276,IFERROR(INDEX(Cadastro!$F$5:$F$167,$AB1277),"")=""),"Indeterminado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IFERROR(MATCH($A1277&amp;"|"&amp;TEXT(_xlfn.MAXIFS(Cadastro!$E$5:$E$167,Cadastro!$A$5:$A$167,$A1277,Cadastro!$E$5:$E$167,"&lt;="&amp;$F1277),"yyyymmdd"),Cadastro!$I$5:$I$167,0),"")</f>
        <v>105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IFERROR(INDEX(Cadastro!$C$5:$C$167,$AB1278),"NÃO INFORMADO")</f>
        <v>INS</v>
      </c>
      <c r="D1278" s="17" t="str">
        <f>IFERROR(INDEX(Cadastro!$D$5:$D$167,$AB1278),"")</f>
        <v>Folguista</v>
      </c>
      <c r="E1278" s="17" t="str">
        <f>IFERROR(INDEX(Cadastro!$G$5:$G$167,$AB1278),"")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$167,$AB1278),"")="",IF($L1278&gt;0,1,0),IF(IFERROR(INDEX(Cadastro!$F$5:$F$167,$AB1278),"")&lt;=IFERROR(INDEX(Parâmetros!$B$39:$B$48,MATCH($E1278,Parâmetros!$A$39:$A$48,0)),99),IFERROR(INDEX(Cadastro!$F$5:$F$167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$167,$AB1278),"")="",0,IF(IFERROR(INDEX(Cadastro!$F$5:$F$167,$AB1278),"")&gt;IFERROR(INDEX(Parâmetros!$B$39:$B$48,MATCH($E1278,Parâmetros!$A$39:$A$48,0)),99),IFERROR(INDEX(Cadastro!$F$5:$F$167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registro"),IF(AND($AB1278&lt;&gt;$AB1277,IFERROR(INDEX(Cadastro!$F$5:$F$167,$AB1278),"")=""),"Indeterminado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IFERROR(MATCH($A1278&amp;"|"&amp;TEXT(_xlfn.MAXIFS(Cadastro!$E$5:$E$167,Cadastro!$A$5:$A$167,$A1278,Cadastro!$E$5:$E$167,"&lt;="&amp;$F1278),"yyyymmdd"),Cadastro!$I$5:$I$167,0),"")</f>
        <v>105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IFERROR(INDEX(Cadastro!$C$5:$C$167,$AB1279),"NÃO INFORMADO")</f>
        <v>INS</v>
      </c>
      <c r="D1279" s="17" t="str">
        <f>IFERROR(INDEX(Cadastro!$D$5:$D$167,$AB1279),"")</f>
        <v>Folguista</v>
      </c>
      <c r="E1279" s="17" t="str">
        <f>IFERROR(INDEX(Cadastro!$G$5:$G$167,$AB1279),"")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$167,$AB1279),"")="",IF($L1279&gt;0,1,0),IF(IFERROR(INDEX(Cadastro!$F$5:$F$167,$AB1279),"")&lt;=IFERROR(INDEX(Parâmetros!$B$39:$B$48,MATCH($E1279,Parâmetros!$A$39:$A$48,0)),99),IFERROR(INDEX(Cadastro!$F$5:$F$167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$167,$AB1279),"")="",0,IF(IFERROR(INDEX(Cadastro!$F$5:$F$167,$AB1279),"")&gt;IFERROR(INDEX(Parâmetros!$B$39:$B$48,MATCH($E1279,Parâmetros!$A$39:$A$48,0)),99),IFERROR(INDEX(Cadastro!$F$5:$F$167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registro"),IF(AND($AB1279&lt;&gt;$AB1278,IFERROR(INDEX(Cadastro!$F$5:$F$167,$AB1279),"")=""),"Indeterminado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IFERROR(MATCH($A1279&amp;"|"&amp;TEXT(_xlfn.MAXIFS(Cadastro!$E$5:$E$167,Cadastro!$A$5:$A$167,$A1279,Cadastro!$E$5:$E$167,"&lt;="&amp;$F1279),"yyyymmdd"),Cadastro!$I$5:$I$167,0),"")</f>
        <v>105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IFERROR(INDEX(Cadastro!$C$5:$C$167,$AB1280),"NÃO INFORMADO")</f>
        <v>INS</v>
      </c>
      <c r="D1280" s="17" t="str">
        <f>IFERROR(INDEX(Cadastro!$D$5:$D$167,$AB1280),"")</f>
        <v>Folguista</v>
      </c>
      <c r="E1280" s="17" t="str">
        <f>IFERROR(INDEX(Cadastro!$G$5:$G$167,$AB1280),"")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$167,$AB1280),"")="",IF($L1280&gt;0,1,0),IF(IFERROR(INDEX(Cadastro!$F$5:$F$167,$AB1280),"")&lt;=IFERROR(INDEX(Parâmetros!$B$39:$B$48,MATCH($E1280,Parâmetros!$A$39:$A$48,0)),99),IFERROR(INDEX(Cadastro!$F$5:$F$167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$167,$AB1280),"")="",0,IF(IFERROR(INDEX(Cadastro!$F$5:$F$167,$AB1280),"")&gt;IFERROR(INDEX(Parâmetros!$B$39:$B$48,MATCH($E1280,Parâmetros!$A$39:$A$48,0)),99),IFERROR(INDEX(Cadastro!$F$5:$F$167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registro"),IF(AND($AB1280&lt;&gt;$AB1279,IFERROR(INDEX(Cadastro!$F$5:$F$167,$AB1280),"")=""),"Indeterminado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IFERROR(MATCH($A1280&amp;"|"&amp;TEXT(_xlfn.MAXIFS(Cadastro!$E$5:$E$167,Cadastro!$A$5:$A$167,$A1280,Cadastro!$E$5:$E$167,"&lt;="&amp;$F1280),"yyyymmdd"),Cadastro!$I$5:$I$167,0),"")</f>
        <v>105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IFERROR(INDEX(Cadastro!$C$5:$C$167,$AB1281),"NÃO INFORMADO")</f>
        <v>INS</v>
      </c>
      <c r="D1281" s="17" t="str">
        <f>IFERROR(INDEX(Cadastro!$D$5:$D$167,$AB1281),"")</f>
        <v>Folguista</v>
      </c>
      <c r="E1281" s="17" t="str">
        <f>IFERROR(INDEX(Cadastro!$G$5:$G$167,$AB1281),"")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$167,$AB1281),"")="",IF($L1281&gt;0,1,0),IF(IFERROR(INDEX(Cadastro!$F$5:$F$167,$AB1281),"")&lt;=IFERROR(INDEX(Parâmetros!$B$39:$B$48,MATCH($E1281,Parâmetros!$A$39:$A$48,0)),99),IFERROR(INDEX(Cadastro!$F$5:$F$167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$167,$AB1281),"")="",0,IF(IFERROR(INDEX(Cadastro!$F$5:$F$167,$AB1281),"")&gt;IFERROR(INDEX(Parâmetros!$B$39:$B$48,MATCH($E1281,Parâmetros!$A$39:$A$48,0)),99),IFERROR(INDEX(Cadastro!$F$5:$F$167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registro"),IF(AND($AB1281&lt;&gt;$AB1280,IFERROR(INDEX(Cadastro!$F$5:$F$167,$AB1281),"")=""),"Indeterminado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IFERROR(MATCH($A1281&amp;"|"&amp;TEXT(_xlfn.MAXIFS(Cadastro!$E$5:$E$167,Cadastro!$A$5:$A$167,$A1281,Cadastro!$E$5:$E$167,"&lt;="&amp;$F1281),"yyyymmdd"),Cadastro!$I$5:$I$167,0),"")</f>
        <v>105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IFERROR(INDEX(Cadastro!$C$5:$C$167,$AB1282),"NÃO INFORMADO")</f>
        <v>INS</v>
      </c>
      <c r="D1282" s="17" t="str">
        <f>IFERROR(INDEX(Cadastro!$D$5:$D$167,$AB1282),"")</f>
        <v>Folguista</v>
      </c>
      <c r="E1282" s="17" t="str">
        <f>IFERROR(INDEX(Cadastro!$G$5:$G$167,$AB1282),"")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$167,$AB1282),"")="",IF($L1282&gt;0,1,0),IF(IFERROR(INDEX(Cadastro!$F$5:$F$167,$AB1282),"")&lt;=IFERROR(INDEX(Parâmetros!$B$39:$B$48,MATCH($E1282,Parâmetros!$A$39:$A$48,0)),99),IFERROR(INDEX(Cadastro!$F$5:$F$167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$167,$AB1282),"")="",0,IF(IFERROR(INDEX(Cadastro!$F$5:$F$167,$AB1282),"")&gt;IFERROR(INDEX(Parâmetros!$B$39:$B$48,MATCH($E1282,Parâmetros!$A$39:$A$48,0)),99),IFERROR(INDEX(Cadastro!$F$5:$F$167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registro"),IF(AND($AB1282&lt;&gt;$AB1281,IFERROR(INDEX(Cadastro!$F$5:$F$167,$AB1282),"")=""),"Indeterminado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IFERROR(MATCH($A1282&amp;"|"&amp;TEXT(_xlfn.MAXIFS(Cadastro!$E$5:$E$167,Cadastro!$A$5:$A$167,$A1282,Cadastro!$E$5:$E$167,"&lt;="&amp;$F1282),"yyyymmdd"),Cadastro!$I$5:$I$167,0),"")</f>
        <v>105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IFERROR(INDEX(Cadastro!$C$5:$C$167,$AB1283),"NÃO INFORMADO")</f>
        <v>INS</v>
      </c>
      <c r="D1283" s="17" t="str">
        <f>IFERROR(INDEX(Cadastro!$D$5:$D$167,$AB1283),"")</f>
        <v>Folguista</v>
      </c>
      <c r="E1283" s="17" t="str">
        <f>IFERROR(INDEX(Cadastro!$G$5:$G$167,$AB1283),"")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$167,$AB1283),"")="",IF($L1283&gt;0,1,0),IF(IFERROR(INDEX(Cadastro!$F$5:$F$167,$AB1283),"")&lt;=IFERROR(INDEX(Parâmetros!$B$39:$B$48,MATCH($E1283,Parâmetros!$A$39:$A$48,0)),99),IFERROR(INDEX(Cadastro!$F$5:$F$167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$167,$AB1283),"")="",0,IF(IFERROR(INDEX(Cadastro!$F$5:$F$167,$AB1283),"")&gt;IFERROR(INDEX(Parâmetros!$B$39:$B$48,MATCH($E1283,Parâmetros!$A$39:$A$48,0)),99),IFERROR(INDEX(Cadastro!$F$5:$F$167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registro"),IF(AND($AB1283&lt;&gt;$AB1282,IFERROR(INDEX(Cadastro!$F$5:$F$167,$AB1283),"")=""),"Indeterminado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IFERROR(MATCH($A1283&amp;"|"&amp;TEXT(_xlfn.MAXIFS(Cadastro!$E$5:$E$167,Cadastro!$A$5:$A$167,$A1283,Cadastro!$E$5:$E$167,"&lt;="&amp;$F1283),"yyyymmdd"),Cadastro!$I$5:$I$167,0),"")</f>
        <v>105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IFERROR(INDEX(Cadastro!$C$5:$C$167,$AB1284),"NÃO INFORMADO")</f>
        <v>INS</v>
      </c>
      <c r="D1284" s="17" t="str">
        <f>IFERROR(INDEX(Cadastro!$D$5:$D$167,$AB1284),"")</f>
        <v>Folguista</v>
      </c>
      <c r="E1284" s="17" t="str">
        <f>IFERROR(INDEX(Cadastro!$G$5:$G$167,$AB1284),"")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$167,$AB1284),"")="",IF($L1284&gt;0,1,0),IF(IFERROR(INDEX(Cadastro!$F$5:$F$167,$AB1284),"")&lt;=IFERROR(INDEX(Parâmetros!$B$39:$B$48,MATCH($E1284,Parâmetros!$A$39:$A$48,0)),99),IFERROR(INDEX(Cadastro!$F$5:$F$167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$167,$AB1284),"")="",0,IF(IFERROR(INDEX(Cadastro!$F$5:$F$167,$AB1284),"")&gt;IFERROR(INDEX(Parâmetros!$B$39:$B$48,MATCH($E1284,Parâmetros!$A$39:$A$48,0)),99),IFERROR(INDEX(Cadastro!$F$5:$F$167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registro"),IF(AND($AB1284&lt;&gt;$AB1283,IFERROR(INDEX(Cadastro!$F$5:$F$167,$AB1284),"")=""),"Indeterminado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IFERROR(MATCH($A1284&amp;"|"&amp;TEXT(_xlfn.MAXIFS(Cadastro!$E$5:$E$167,Cadastro!$A$5:$A$167,$A1284,Cadastro!$E$5:$E$167,"&lt;="&amp;$F1284),"yyyymmdd"),Cadastro!$I$5:$I$167,0),"")</f>
        <v>105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IFERROR(INDEX(Cadastro!$C$5:$C$167,$AB1285),"NÃO INFORMADO")</f>
        <v>INS</v>
      </c>
      <c r="D1285" s="17" t="str">
        <f>IFERROR(INDEX(Cadastro!$D$5:$D$167,$AB1285),"")</f>
        <v>Folguista</v>
      </c>
      <c r="E1285" s="17" t="str">
        <f>IFERROR(INDEX(Cadastro!$G$5:$G$167,$AB1285),"")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$167,$AB1285),"")="",IF($L1285&gt;0,1,0),IF(IFERROR(INDEX(Cadastro!$F$5:$F$167,$AB1285),"")&lt;=IFERROR(INDEX(Parâmetros!$B$39:$B$48,MATCH($E1285,Parâmetros!$A$39:$A$48,0)),99),IFERROR(INDEX(Cadastro!$F$5:$F$167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$167,$AB1285),"")="",0,IF(IFERROR(INDEX(Cadastro!$F$5:$F$167,$AB1285),"")&gt;IFERROR(INDEX(Parâmetros!$B$39:$B$48,MATCH($E1285,Parâmetros!$A$39:$A$48,0)),99),IFERROR(INDEX(Cadastro!$F$5:$F$167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registro"),IF(AND($AB1285&lt;&gt;$AB1284,IFERROR(INDEX(Cadastro!$F$5:$F$167,$AB1285),"")=""),"Indeterminado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IFERROR(MATCH($A1285&amp;"|"&amp;TEXT(_xlfn.MAXIFS(Cadastro!$E$5:$E$167,Cadastro!$A$5:$A$167,$A1285,Cadastro!$E$5:$E$167,"&lt;="&amp;$F1285),"yyyymmdd"),Cadastro!$I$5:$I$167,0),"")</f>
        <v>105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IFERROR(INDEX(Cadastro!$C$5:$C$167,$AB1286),"NÃO INFORMADO")</f>
        <v>INS</v>
      </c>
      <c r="D1286" s="17" t="str">
        <f>IFERROR(INDEX(Cadastro!$D$5:$D$167,$AB1286),"")</f>
        <v>Folguista</v>
      </c>
      <c r="E1286" s="17" t="str">
        <f>IFERROR(INDEX(Cadastro!$G$5:$G$167,$AB1286),"")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$167,$AB1286),"")="",IF($L1286&gt;0,1,0),IF(IFERROR(INDEX(Cadastro!$F$5:$F$167,$AB1286),"")&lt;=IFERROR(INDEX(Parâmetros!$B$39:$B$48,MATCH($E1286,Parâmetros!$A$39:$A$48,0)),99),IFERROR(INDEX(Cadastro!$F$5:$F$167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$167,$AB1286),"")="",0,IF(IFERROR(INDEX(Cadastro!$F$5:$F$167,$AB1286),"")&gt;IFERROR(INDEX(Parâmetros!$B$39:$B$48,MATCH($E1286,Parâmetros!$A$39:$A$48,0)),99),IFERROR(INDEX(Cadastro!$F$5:$F$167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registro"),IF(AND($AB1286&lt;&gt;$AB1285,IFERROR(INDEX(Cadastro!$F$5:$F$167,$AB1286),"")=""),"Indeterminado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IFERROR(MATCH($A1286&amp;"|"&amp;TEXT(_xlfn.MAXIFS(Cadastro!$E$5:$E$167,Cadastro!$A$5:$A$167,$A1286,Cadastro!$E$5:$E$167,"&lt;="&amp;$F1286),"yyyymmdd"),Cadastro!$I$5:$I$167,0),"")</f>
        <v>105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IFERROR(INDEX(Cadastro!$C$5:$C$167,$AB1287),"NÃO INFORMADO")</f>
        <v>INS</v>
      </c>
      <c r="D1287" s="17" t="str">
        <f>IFERROR(INDEX(Cadastro!$D$5:$D$167,$AB1287),"")</f>
        <v>Folguista</v>
      </c>
      <c r="E1287" s="17" t="str">
        <f>IFERROR(INDEX(Cadastro!$G$5:$G$167,$AB1287),"")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$167,$AB1287),"")="",IF($L1287&gt;0,1,0),IF(IFERROR(INDEX(Cadastro!$F$5:$F$167,$AB1287),"")&lt;=IFERROR(INDEX(Parâmetros!$B$39:$B$48,MATCH($E1287,Parâmetros!$A$39:$A$48,0)),99),IFERROR(INDEX(Cadastro!$F$5:$F$167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$167,$AB1287),"")="",0,IF(IFERROR(INDEX(Cadastro!$F$5:$F$167,$AB1287),"")&gt;IFERROR(INDEX(Parâmetros!$B$39:$B$48,MATCH($E1287,Parâmetros!$A$39:$A$48,0)),99),IFERROR(INDEX(Cadastro!$F$5:$F$167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registro"),IF(AND($AB1287&lt;&gt;$AB1286,IFERROR(INDEX(Cadastro!$F$5:$F$167,$AB1287),"")=""),"Indeterminado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IFERROR(MATCH($A1287&amp;"|"&amp;TEXT(_xlfn.MAXIFS(Cadastro!$E$5:$E$167,Cadastro!$A$5:$A$167,$A1287,Cadastro!$E$5:$E$167,"&lt;="&amp;$F1287),"yyyymmdd"),Cadastro!$I$5:$I$167,0),"")</f>
        <v>105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IFERROR(INDEX(Cadastro!$C$5:$C$167,$AB1288),"NÃO INFORMADO")</f>
        <v>INS</v>
      </c>
      <c r="D1288" s="17" t="str">
        <f>IFERROR(INDEX(Cadastro!$D$5:$D$167,$AB1288),"")</f>
        <v>Folguista</v>
      </c>
      <c r="E1288" s="17" t="str">
        <f>IFERROR(INDEX(Cadastro!$G$5:$G$167,$AB1288),"")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$167,$AB1288),"")="",IF($L1288&gt;0,1,0),IF(IFERROR(INDEX(Cadastro!$F$5:$F$167,$AB1288),"")&lt;=IFERROR(INDEX(Parâmetros!$B$39:$B$48,MATCH($E1288,Parâmetros!$A$39:$A$48,0)),99),IFERROR(INDEX(Cadastro!$F$5:$F$167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$167,$AB1288),"")="",0,IF(IFERROR(INDEX(Cadastro!$F$5:$F$167,$AB1288),"")&gt;IFERROR(INDEX(Parâmetros!$B$39:$B$48,MATCH($E1288,Parâmetros!$A$39:$A$48,0)),99),IFERROR(INDEX(Cadastro!$F$5:$F$167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registro"),IF(AND($AB1288&lt;&gt;$AB1287,IFERROR(INDEX(Cadastro!$F$5:$F$167,$AB1288),"")=""),"Indeterminado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IFERROR(MATCH($A1288&amp;"|"&amp;TEXT(_xlfn.MAXIFS(Cadastro!$E$5:$E$167,Cadastro!$A$5:$A$167,$A1288,Cadastro!$E$5:$E$167,"&lt;="&amp;$F1288),"yyyymmdd"),Cadastro!$I$5:$I$167,0),"")</f>
        <v>105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IFERROR(INDEX(Cadastro!$C$5:$C$167,$AB1289),"NÃO INFORMADO")</f>
        <v>INS</v>
      </c>
      <c r="D1289" s="17" t="str">
        <f>IFERROR(INDEX(Cadastro!$D$5:$D$167,$AB1289),"")</f>
        <v>Folguista</v>
      </c>
      <c r="E1289" s="17" t="str">
        <f>IFERROR(INDEX(Cadastro!$G$5:$G$167,$AB1289),"")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$167,$AB1289),"")="",IF($L1289&gt;0,1,0),IF(IFERROR(INDEX(Cadastro!$F$5:$F$167,$AB1289),"")&lt;=IFERROR(INDEX(Parâmetros!$B$39:$B$48,MATCH($E1289,Parâmetros!$A$39:$A$48,0)),99),IFERROR(INDEX(Cadastro!$F$5:$F$167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$167,$AB1289),"")="",0,IF(IFERROR(INDEX(Cadastro!$F$5:$F$167,$AB1289),"")&gt;IFERROR(INDEX(Parâmetros!$B$39:$B$48,MATCH($E1289,Parâmetros!$A$39:$A$48,0)),99),IFERROR(INDEX(Cadastro!$F$5:$F$167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registro"),IF(AND($AB1289&lt;&gt;$AB1288,IFERROR(INDEX(Cadastro!$F$5:$F$167,$AB1289),"")=""),"Indeterminado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IFERROR(MATCH($A1289&amp;"|"&amp;TEXT(_xlfn.MAXIFS(Cadastro!$E$5:$E$167,Cadastro!$A$5:$A$167,$A1289,Cadastro!$E$5:$E$167,"&lt;="&amp;$F1289),"yyyymmdd"),Cadastro!$I$5:$I$167,0),"")</f>
        <v>105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IFERROR(INDEX(Cadastro!$C$5:$C$167,$AB1290),"NÃO INFORMADO")</f>
        <v>NÃO INFORMADO</v>
      </c>
      <c r="D1290" s="17" t="str">
        <f>IFERROR(INDEX(Cadastro!$D$5:$D$167,$AB1290),"")</f>
        <v>Férias</v>
      </c>
      <c r="E1290" s="17" t="str">
        <f>IFERROR(INDEX(Cadastro!$G$5:$G$167,$AB1290),"")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$167,$AB1290),"")="",IF($L1290&gt;0,1,0),IF(IFERROR(INDEX(Cadastro!$F$5:$F$167,$AB1290),"")&lt;=IFERROR(INDEX(Parâmetros!$B$39:$B$48,MATCH($E1290,Parâmetros!$A$39:$A$48,0)),99),IFERROR(INDEX(Cadastro!$F$5:$F$167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$167,$AB1290),"")="",0,IF(IFERROR(INDEX(Cadastro!$F$5:$F$167,$AB1290),"")&gt;IFERROR(INDEX(Parâmetros!$B$39:$B$48,MATCH($E1290,Parâmetros!$A$39:$A$48,0)),99),IFERROR(INDEX(Cadastro!$F$5:$F$167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registro"),IF(AND($AB1290&lt;&gt;$AB1289,IFERROR(INDEX(Cadastro!$F$5:$F$167,$AB1290),"")=""),"Indeterminado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8</v>
      </c>
      <c r="AB1290" s="31">
        <f>IFERROR(MATCH($A1290&amp;"|"&amp;TEXT(_xlfn.MAXIFS(Cadastro!$E$5:$E$167,Cadastro!$A$5:$A$167,$A1290,Cadastro!$E$5:$E$167,"&lt;="&amp;$F1290),"yyyymmdd"),Cadastro!$I$5:$I$167,0),"")</f>
        <v>109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IFERROR(INDEX(Cadastro!$C$5:$C$167,$AB1291),"NÃO INFORMADO")</f>
        <v>NÃO INFORMADO</v>
      </c>
      <c r="D1291" s="17" t="str">
        <f>IFERROR(INDEX(Cadastro!$D$5:$D$167,$AB1291),"")</f>
        <v>Férias</v>
      </c>
      <c r="E1291" s="17" t="str">
        <f>IFERROR(INDEX(Cadastro!$G$5:$G$167,$AB1291),"")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$167,$AB1291),"")="",IF($L1291&gt;0,1,0),IF(IFERROR(INDEX(Cadastro!$F$5:$F$167,$AB1291),"")&lt;=IFERROR(INDEX(Parâmetros!$B$39:$B$48,MATCH($E1291,Parâmetros!$A$39:$A$48,0)),99),IFERROR(INDEX(Cadastro!$F$5:$F$167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$167,$AB1291),"")="",0,IF(IFERROR(INDEX(Cadastro!$F$5:$F$167,$AB1291),"")&gt;IFERROR(INDEX(Parâmetros!$B$39:$B$48,MATCH($E1291,Parâmetros!$A$39:$A$48,0)),99),IFERROR(INDEX(Cadastro!$F$5:$F$167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registro"),IF(AND($AB1291&lt;&gt;$AB1290,IFERROR(INDEX(Cadastro!$F$5:$F$167,$AB1291),"")=""),"Indeterminado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7</v>
      </c>
      <c r="AB1291" s="31">
        <f>IFERROR(MATCH($A1291&amp;"|"&amp;TEXT(_xlfn.MAXIFS(Cadastro!$E$5:$E$167,Cadastro!$A$5:$A$167,$A1291,Cadastro!$E$5:$E$167,"&lt;="&amp;$F1291),"yyyymmdd"),Cadastro!$I$5:$I$167,0),"")</f>
        <v>109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IFERROR(INDEX(Cadastro!$C$5:$C$167,$AB1292),"NÃO INFORMADO")</f>
        <v>NÃO INFORMADO</v>
      </c>
      <c r="D1292" s="17" t="str">
        <f>IFERROR(INDEX(Cadastro!$D$5:$D$167,$AB1292),"")</f>
        <v>Férias</v>
      </c>
      <c r="E1292" s="17" t="str">
        <f>IFERROR(INDEX(Cadastro!$G$5:$G$167,$AB1292),"")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$167,$AB1292),"")="",IF($L1292&gt;0,1,0),IF(IFERROR(INDEX(Cadastro!$F$5:$F$167,$AB1292),"")&lt;=IFERROR(INDEX(Parâmetros!$B$39:$B$48,MATCH($E1292,Parâmetros!$A$39:$A$48,0)),99),IFERROR(INDEX(Cadastro!$F$5:$F$167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$167,$AB1292),"")="",0,IF(IFERROR(INDEX(Cadastro!$F$5:$F$167,$AB1292),"")&gt;IFERROR(INDEX(Parâmetros!$B$39:$B$48,MATCH($E1292,Parâmetros!$A$39:$A$48,0)),99),IFERROR(INDEX(Cadastro!$F$5:$F$167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registro"),IF(AND($AB1292&lt;&gt;$AB1291,IFERROR(INDEX(Cadastro!$F$5:$F$167,$AB1292),"")=""),"Indeterminado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6</v>
      </c>
      <c r="AB1292" s="31">
        <f>IFERROR(MATCH($A1292&amp;"|"&amp;TEXT(_xlfn.MAXIFS(Cadastro!$E$5:$E$167,Cadastro!$A$5:$A$167,$A1292,Cadastro!$E$5:$E$167,"&lt;="&amp;$F1292),"yyyymmdd"),Cadastro!$I$5:$I$167,0),"")</f>
        <v>109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IFERROR(INDEX(Cadastro!$C$5:$C$167,$AB1293),"NÃO INFORMADO")</f>
        <v>NÃO INFORMADO</v>
      </c>
      <c r="D1293" s="17" t="str">
        <f>IFERROR(INDEX(Cadastro!$D$5:$D$167,$AB1293),"")</f>
        <v>Férias</v>
      </c>
      <c r="E1293" s="17" t="str">
        <f>IFERROR(INDEX(Cadastro!$G$5:$G$167,$AB1293),"")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$167,$AB1293),"")="",IF($L1293&gt;0,1,0),IF(IFERROR(INDEX(Cadastro!$F$5:$F$167,$AB1293),"")&lt;=IFERROR(INDEX(Parâmetros!$B$39:$B$48,MATCH($E1293,Parâmetros!$A$39:$A$48,0)),99),IFERROR(INDEX(Cadastro!$F$5:$F$167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$167,$AB1293),"")="",0,IF(IFERROR(INDEX(Cadastro!$F$5:$F$167,$AB1293),"")&gt;IFERROR(INDEX(Parâmetros!$B$39:$B$48,MATCH($E1293,Parâmetros!$A$39:$A$48,0)),99),IFERROR(INDEX(Cadastro!$F$5:$F$167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registro"),IF(AND($AB1293&lt;&gt;$AB1292,IFERROR(INDEX(Cadastro!$F$5:$F$167,$AB1293),"")=""),"Indeterminado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5</v>
      </c>
      <c r="AB1293" s="31">
        <f>IFERROR(MATCH($A1293&amp;"|"&amp;TEXT(_xlfn.MAXIFS(Cadastro!$E$5:$E$167,Cadastro!$A$5:$A$167,$A1293,Cadastro!$E$5:$E$167,"&lt;="&amp;$F1293),"yyyymmdd"),Cadastro!$I$5:$I$167,0),"")</f>
        <v>109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IFERROR(INDEX(Cadastro!$C$5:$C$167,$AB1294),"NÃO INFORMADO")</f>
        <v>NÃO INFORMADO</v>
      </c>
      <c r="D1294" s="17" t="str">
        <f>IFERROR(INDEX(Cadastro!$D$5:$D$167,$AB1294),"")</f>
        <v>Férias</v>
      </c>
      <c r="E1294" s="17" t="str">
        <f>IFERROR(INDEX(Cadastro!$G$5:$G$167,$AB1294),"")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$167,$AB1294),"")="",IF($L1294&gt;0,1,0),IF(IFERROR(INDEX(Cadastro!$F$5:$F$167,$AB1294),"")&lt;=IFERROR(INDEX(Parâmetros!$B$39:$B$48,MATCH($E1294,Parâmetros!$A$39:$A$48,0)),99),IFERROR(INDEX(Cadastro!$F$5:$F$167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$167,$AB1294),"")="",0,IF(IFERROR(INDEX(Cadastro!$F$5:$F$167,$AB1294),"")&gt;IFERROR(INDEX(Parâmetros!$B$39:$B$48,MATCH($E1294,Parâmetros!$A$39:$A$48,0)),99),IFERROR(INDEX(Cadastro!$F$5:$F$167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registro"),IF(AND($AB1294&lt;&gt;$AB1293,IFERROR(INDEX(Cadastro!$F$5:$F$167,$AB1294),"")=""),"Indeterminado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4</v>
      </c>
      <c r="AB1294" s="31">
        <f>IFERROR(MATCH($A1294&amp;"|"&amp;TEXT(_xlfn.MAXIFS(Cadastro!$E$5:$E$167,Cadastro!$A$5:$A$167,$A1294,Cadastro!$E$5:$E$167,"&lt;="&amp;$F1294),"yyyymmdd"),Cadastro!$I$5:$I$167,0),"")</f>
        <v>109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IFERROR(INDEX(Cadastro!$C$5:$C$167,$AB1295),"NÃO INFORMADO")</f>
        <v>NÃO INFORMADO</v>
      </c>
      <c r="D1295" s="17" t="str">
        <f>IFERROR(INDEX(Cadastro!$D$5:$D$167,$AB1295),"")</f>
        <v>Férias</v>
      </c>
      <c r="E1295" s="17" t="str">
        <f>IFERROR(INDEX(Cadastro!$G$5:$G$167,$AB1295),"")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$167,$AB1295),"")="",IF($L1295&gt;0,1,0),IF(IFERROR(INDEX(Cadastro!$F$5:$F$167,$AB1295),"")&lt;=IFERROR(INDEX(Parâmetros!$B$39:$B$48,MATCH($E1295,Parâmetros!$A$39:$A$48,0)),99),IFERROR(INDEX(Cadastro!$F$5:$F$167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$167,$AB1295),"")="",0,IF(IFERROR(INDEX(Cadastro!$F$5:$F$167,$AB1295),"")&gt;IFERROR(INDEX(Parâmetros!$B$39:$B$48,MATCH($E1295,Parâmetros!$A$39:$A$48,0)),99),IFERROR(INDEX(Cadastro!$F$5:$F$167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registro"),IF(AND($AB1295&lt;&gt;$AB1294,IFERROR(INDEX(Cadastro!$F$5:$F$167,$AB1295),"")=""),"Indeterminado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3</v>
      </c>
      <c r="AB1295" s="31">
        <f>IFERROR(MATCH($A1295&amp;"|"&amp;TEXT(_xlfn.MAXIFS(Cadastro!$E$5:$E$167,Cadastro!$A$5:$A$167,$A1295,Cadastro!$E$5:$E$167,"&lt;="&amp;$F1295),"yyyymmdd"),Cadastro!$I$5:$I$167,0),"")</f>
        <v>109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IFERROR(INDEX(Cadastro!$C$5:$C$167,$AB1296),"NÃO INFORMADO")</f>
        <v>NÃO INFORMADO</v>
      </c>
      <c r="D1296" s="17" t="str">
        <f>IFERROR(INDEX(Cadastro!$D$5:$D$167,$AB1296),"")</f>
        <v>Férias</v>
      </c>
      <c r="E1296" s="17" t="str">
        <f>IFERROR(INDEX(Cadastro!$G$5:$G$167,$AB1296),"")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$167,$AB1296),"")="",IF($L1296&gt;0,1,0),IF(IFERROR(INDEX(Cadastro!$F$5:$F$167,$AB1296),"")&lt;=IFERROR(INDEX(Parâmetros!$B$39:$B$48,MATCH($E1296,Parâmetros!$A$39:$A$48,0)),99),IFERROR(INDEX(Cadastro!$F$5:$F$167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$167,$AB1296),"")="",0,IF(IFERROR(INDEX(Cadastro!$F$5:$F$167,$AB1296),"")&gt;IFERROR(INDEX(Parâmetros!$B$39:$B$48,MATCH($E1296,Parâmetros!$A$39:$A$48,0)),99),IFERROR(INDEX(Cadastro!$F$5:$F$167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registro"),IF(AND($AB1296&lt;&gt;$AB1295,IFERROR(INDEX(Cadastro!$F$5:$F$167,$AB1296),"")=""),"Indeterminado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2</v>
      </c>
      <c r="AB1296" s="31">
        <f>IFERROR(MATCH($A1296&amp;"|"&amp;TEXT(_xlfn.MAXIFS(Cadastro!$E$5:$E$167,Cadastro!$A$5:$A$167,$A1296,Cadastro!$E$5:$E$167,"&lt;="&amp;$F1296),"yyyymmdd"),Cadastro!$I$5:$I$167,0),"")</f>
        <v>109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IFERROR(INDEX(Cadastro!$C$5:$C$167,$AB1297),"NÃO INFORMADO")</f>
        <v>NÃO INFORMADO</v>
      </c>
      <c r="D1297" s="17" t="str">
        <f>IFERROR(INDEX(Cadastro!$D$5:$D$167,$AB1297),"")</f>
        <v>Férias</v>
      </c>
      <c r="E1297" s="17" t="str">
        <f>IFERROR(INDEX(Cadastro!$G$5:$G$167,$AB1297),"")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$167,$AB1297),"")="",IF($L1297&gt;0,1,0),IF(IFERROR(INDEX(Cadastro!$F$5:$F$167,$AB1297),"")&lt;=IFERROR(INDEX(Parâmetros!$B$39:$B$48,MATCH($E1297,Parâmetros!$A$39:$A$48,0)),99),IFERROR(INDEX(Cadastro!$F$5:$F$167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$167,$AB1297),"")="",0,IF(IFERROR(INDEX(Cadastro!$F$5:$F$167,$AB1297),"")&gt;IFERROR(INDEX(Parâmetros!$B$39:$B$48,MATCH($E1297,Parâmetros!$A$39:$A$48,0)),99),IFERROR(INDEX(Cadastro!$F$5:$F$167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registro"),IF(AND($AB1297&lt;&gt;$AB1296,IFERROR(INDEX(Cadastro!$F$5:$F$167,$AB1297),"")=""),"Indeterminado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1</v>
      </c>
      <c r="AB1297" s="31">
        <f>IFERROR(MATCH($A1297&amp;"|"&amp;TEXT(_xlfn.MAXIFS(Cadastro!$E$5:$E$167,Cadastro!$A$5:$A$167,$A1297,Cadastro!$E$5:$E$167,"&lt;="&amp;$F1297),"yyyymmdd"),Cadastro!$I$5:$I$167,0),"")</f>
        <v>109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IFERROR(INDEX(Cadastro!$C$5:$C$167,$AB1298),"NÃO INFORMADO")</f>
        <v>NÃO INFORMADO</v>
      </c>
      <c r="D1298" s="17" t="str">
        <f>IFERROR(INDEX(Cadastro!$D$5:$D$167,$AB1298),"")</f>
        <v>Férias</v>
      </c>
      <c r="E1298" s="17" t="str">
        <f>IFERROR(INDEX(Cadastro!$G$5:$G$167,$AB1298),"")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$167,$AB1298),"")="",IF($L1298&gt;0,1,0),IF(IFERROR(INDEX(Cadastro!$F$5:$F$167,$AB1298),"")&lt;=IFERROR(INDEX(Parâmetros!$B$39:$B$48,MATCH($E1298,Parâmetros!$A$39:$A$48,0)),99),IFERROR(INDEX(Cadastro!$F$5:$F$167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$167,$AB1298),"")="",0,IF(IFERROR(INDEX(Cadastro!$F$5:$F$167,$AB1298),"")&gt;IFERROR(INDEX(Parâmetros!$B$39:$B$48,MATCH($E1298,Parâmetros!$A$39:$A$48,0)),99),IFERROR(INDEX(Cadastro!$F$5:$F$167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registro"),IF(AND($AB1298&lt;&gt;$AB1297,IFERROR(INDEX(Cadastro!$F$5:$F$167,$AB1298),"")=""),"Indeterminado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IFERROR(MATCH($A1298&amp;"|"&amp;TEXT(_xlfn.MAXIFS(Cadastro!$E$5:$E$167,Cadastro!$A$5:$A$167,$A1298,Cadastro!$E$5:$E$167,"&lt;="&amp;$F1298),"yyyymmdd"),Cadastro!$I$5:$I$167,0),"")</f>
        <v>109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IFERROR(INDEX(Cadastro!$C$5:$C$167,$AB1299),"NÃO INFORMADO")</f>
        <v>NÃO INFORMADO</v>
      </c>
      <c r="D1299" s="17" t="str">
        <f>IFERROR(INDEX(Cadastro!$D$5:$D$167,$AB1299),"")</f>
        <v>Férias</v>
      </c>
      <c r="E1299" s="17" t="str">
        <f>IFERROR(INDEX(Cadastro!$G$5:$G$167,$AB1299),"")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$167,$AB1299),"")="",IF($L1299&gt;0,1,0),IF(IFERROR(INDEX(Cadastro!$F$5:$F$167,$AB1299),"")&lt;=IFERROR(INDEX(Parâmetros!$B$39:$B$48,MATCH($E1299,Parâmetros!$A$39:$A$48,0)),99),IFERROR(INDEX(Cadastro!$F$5:$F$167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$167,$AB1299),"")="",0,IF(IFERROR(INDEX(Cadastro!$F$5:$F$167,$AB1299),"")&gt;IFERROR(INDEX(Parâmetros!$B$39:$B$48,MATCH($E1299,Parâmetros!$A$39:$A$48,0)),99),IFERROR(INDEX(Cadastro!$F$5:$F$167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registro"),IF(AND($AB1299&lt;&gt;$AB1298,IFERROR(INDEX(Cadastro!$F$5:$F$167,$AB1299),"")=""),"Indeterminado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IFERROR(MATCH($A1299&amp;"|"&amp;TEXT(_xlfn.MAXIFS(Cadastro!$E$5:$E$167,Cadastro!$A$5:$A$167,$A1299,Cadastro!$E$5:$E$167,"&lt;="&amp;$F1299),"yyyymmdd"),Cadastro!$I$5:$I$167,0),"")</f>
        <v>109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IFERROR(INDEX(Cadastro!$C$5:$C$167,$AB1300),"NÃO INFORMADO")</f>
        <v>NÃO INFORMADO</v>
      </c>
      <c r="D1300" s="17" t="str">
        <f>IFERROR(INDEX(Cadastro!$D$5:$D$167,$AB1300),"")</f>
        <v>Férias</v>
      </c>
      <c r="E1300" s="17" t="str">
        <f>IFERROR(INDEX(Cadastro!$G$5:$G$167,$AB1300),"")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$167,$AB1300),"")="",IF($L1300&gt;0,1,0),IF(IFERROR(INDEX(Cadastro!$F$5:$F$167,$AB1300),"")&lt;=IFERROR(INDEX(Parâmetros!$B$39:$B$48,MATCH($E1300,Parâmetros!$A$39:$A$48,0)),99),IFERROR(INDEX(Cadastro!$F$5:$F$167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$167,$AB1300),"")="",0,IF(IFERROR(INDEX(Cadastro!$F$5:$F$167,$AB1300),"")&gt;IFERROR(INDEX(Parâmetros!$B$39:$B$48,MATCH($E1300,Parâmetros!$A$39:$A$48,0)),99),IFERROR(INDEX(Cadastro!$F$5:$F$167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registro"),IF(AND($AB1300&lt;&gt;$AB1299,IFERROR(INDEX(Cadastro!$F$5:$F$167,$AB1300),"")=""),"Indeterminado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IFERROR(MATCH($A1300&amp;"|"&amp;TEXT(_xlfn.MAXIFS(Cadastro!$E$5:$E$167,Cadastro!$A$5:$A$167,$A1300,Cadastro!$E$5:$E$167,"&lt;="&amp;$F1300),"yyyymmdd"),Cadastro!$I$5:$I$167,0),"")</f>
        <v>109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IFERROR(INDEX(Cadastro!$C$5:$C$167,$AB1301),"NÃO INFORMADO")</f>
        <v>NÃO INFORMADO</v>
      </c>
      <c r="D1301" s="17" t="str">
        <f>IFERROR(INDEX(Cadastro!$D$5:$D$167,$AB1301),"")</f>
        <v>Férias</v>
      </c>
      <c r="E1301" s="17" t="str">
        <f>IFERROR(INDEX(Cadastro!$G$5:$G$167,$AB1301),"")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$167,$AB1301),"")="",IF($L1301&gt;0,1,0),IF(IFERROR(INDEX(Cadastro!$F$5:$F$167,$AB1301),"")&lt;=IFERROR(INDEX(Parâmetros!$B$39:$B$48,MATCH($E1301,Parâmetros!$A$39:$A$48,0)),99),IFERROR(INDEX(Cadastro!$F$5:$F$167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$167,$AB1301),"")="",0,IF(IFERROR(INDEX(Cadastro!$F$5:$F$167,$AB1301),"")&gt;IFERROR(INDEX(Parâmetros!$B$39:$B$48,MATCH($E1301,Parâmetros!$A$39:$A$48,0)),99),IFERROR(INDEX(Cadastro!$F$5:$F$167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registro"),IF(AND($AB1301&lt;&gt;$AB1300,IFERROR(INDEX(Cadastro!$F$5:$F$167,$AB1301),"")=""),"Indeterminado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IFERROR(MATCH($A1301&amp;"|"&amp;TEXT(_xlfn.MAXIFS(Cadastro!$E$5:$E$167,Cadastro!$A$5:$A$167,$A1301,Cadastro!$E$5:$E$167,"&lt;="&amp;$F1301),"yyyymmdd"),Cadastro!$I$5:$I$167,0),"")</f>
        <v>109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IFERROR(INDEX(Cadastro!$C$5:$C$167,$AB1302),"NÃO INFORMADO")</f>
        <v>NÃO INFORMADO</v>
      </c>
      <c r="D1302" s="17" t="str">
        <f>IFERROR(INDEX(Cadastro!$D$5:$D$167,$AB1302),"")</f>
        <v>Férias</v>
      </c>
      <c r="E1302" s="17" t="str">
        <f>IFERROR(INDEX(Cadastro!$G$5:$G$167,$AB1302),"")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$167,$AB1302),"")="",IF($L1302&gt;0,1,0),IF(IFERROR(INDEX(Cadastro!$F$5:$F$167,$AB1302),"")&lt;=IFERROR(INDEX(Parâmetros!$B$39:$B$48,MATCH($E1302,Parâmetros!$A$39:$A$48,0)),99),IFERROR(INDEX(Cadastro!$F$5:$F$167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$167,$AB1302),"")="",0,IF(IFERROR(INDEX(Cadastro!$F$5:$F$167,$AB1302),"")&gt;IFERROR(INDEX(Parâmetros!$B$39:$B$48,MATCH($E1302,Parâmetros!$A$39:$A$48,0)),99),IFERROR(INDEX(Cadastro!$F$5:$F$167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registro"),IF(AND($AB1302&lt;&gt;$AB1301,IFERROR(INDEX(Cadastro!$F$5:$F$167,$AB1302),"")=""),"Indeterminado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IFERROR(MATCH($A1302&amp;"|"&amp;TEXT(_xlfn.MAXIFS(Cadastro!$E$5:$E$167,Cadastro!$A$5:$A$167,$A1302,Cadastro!$E$5:$E$167,"&lt;="&amp;$F1302),"yyyymmdd"),Cadastro!$I$5:$I$167,0),"")</f>
        <v>109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IFERROR(INDEX(Cadastro!$C$5:$C$167,$AB1303),"NÃO INFORMADO")</f>
        <v>NÃO INFORMADO</v>
      </c>
      <c r="D1303" s="17" t="str">
        <f>IFERROR(INDEX(Cadastro!$D$5:$D$167,$AB1303),"")</f>
        <v>Férias</v>
      </c>
      <c r="E1303" s="17" t="str">
        <f>IFERROR(INDEX(Cadastro!$G$5:$G$167,$AB1303),"")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$167,$AB1303),"")="",IF($L1303&gt;0,1,0),IF(IFERROR(INDEX(Cadastro!$F$5:$F$167,$AB1303),"")&lt;=IFERROR(INDEX(Parâmetros!$B$39:$B$48,MATCH($E1303,Parâmetros!$A$39:$A$48,0)),99),IFERROR(INDEX(Cadastro!$F$5:$F$167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$167,$AB1303),"")="",0,IF(IFERROR(INDEX(Cadastro!$F$5:$F$167,$AB1303),"")&gt;IFERROR(INDEX(Parâmetros!$B$39:$B$48,MATCH($E1303,Parâmetros!$A$39:$A$48,0)),99),IFERROR(INDEX(Cadastro!$F$5:$F$167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registro"),IF(AND($AB1303&lt;&gt;$AB1302,IFERROR(INDEX(Cadastro!$F$5:$F$167,$AB1303),"")=""),"Indeterminado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IFERROR(MATCH($A1303&amp;"|"&amp;TEXT(_xlfn.MAXIFS(Cadastro!$E$5:$E$167,Cadastro!$A$5:$A$167,$A1303,Cadastro!$E$5:$E$167,"&lt;="&amp;$F1303),"yyyymmdd"),Cadastro!$I$5:$I$167,0),"")</f>
        <v>109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IFERROR(INDEX(Cadastro!$C$5:$C$167,$AB1304),"NÃO INFORMADO")</f>
        <v>NÃO INFORMADO</v>
      </c>
      <c r="D1304" s="17" t="str">
        <f>IFERROR(INDEX(Cadastro!$D$5:$D$167,$AB1304),"")</f>
        <v>Férias</v>
      </c>
      <c r="E1304" s="17" t="str">
        <f>IFERROR(INDEX(Cadastro!$G$5:$G$167,$AB1304),"")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$167,$AB1304),"")="",IF($L1304&gt;0,1,0),IF(IFERROR(INDEX(Cadastro!$F$5:$F$167,$AB1304),"")&lt;=IFERROR(INDEX(Parâmetros!$B$39:$B$48,MATCH($E1304,Parâmetros!$A$39:$A$48,0)),99),IFERROR(INDEX(Cadastro!$F$5:$F$167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$167,$AB1304),"")="",0,IF(IFERROR(INDEX(Cadastro!$F$5:$F$167,$AB1304),"")&gt;IFERROR(INDEX(Parâmetros!$B$39:$B$48,MATCH($E1304,Parâmetros!$A$39:$A$48,0)),99),IFERROR(INDEX(Cadastro!$F$5:$F$167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registro"),IF(AND($AB1304&lt;&gt;$AB1303,IFERROR(INDEX(Cadastro!$F$5:$F$167,$AB1304),"")=""),"Indeterminado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IFERROR(MATCH($A1304&amp;"|"&amp;TEXT(_xlfn.MAXIFS(Cadastro!$E$5:$E$167,Cadastro!$A$5:$A$167,$A1304,Cadastro!$E$5:$E$167,"&lt;="&amp;$F1304),"yyyymmdd"),Cadastro!$I$5:$I$167,0),"")</f>
        <v>109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IFERROR(INDEX(Cadastro!$C$5:$C$167,$AB1305),"NÃO INFORMADO")</f>
        <v>NÃO INFORMADO</v>
      </c>
      <c r="D1305" s="17" t="str">
        <f>IFERROR(INDEX(Cadastro!$D$5:$D$167,$AB1305),"")</f>
        <v>Férias</v>
      </c>
      <c r="E1305" s="17" t="str">
        <f>IFERROR(INDEX(Cadastro!$G$5:$G$167,$AB1305),"")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$167,$AB1305),"")="",IF($L1305&gt;0,1,0),IF(IFERROR(INDEX(Cadastro!$F$5:$F$167,$AB1305),"")&lt;=IFERROR(INDEX(Parâmetros!$B$39:$B$48,MATCH($E1305,Parâmetros!$A$39:$A$48,0)),99),IFERROR(INDEX(Cadastro!$F$5:$F$167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$167,$AB1305),"")="",0,IF(IFERROR(INDEX(Cadastro!$F$5:$F$167,$AB1305),"")&gt;IFERROR(INDEX(Parâmetros!$B$39:$B$48,MATCH($E1305,Parâmetros!$A$39:$A$48,0)),99),IFERROR(INDEX(Cadastro!$F$5:$F$167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registro"),IF(AND($AB1305&lt;&gt;$AB1304,IFERROR(INDEX(Cadastro!$F$5:$F$167,$AB1305),"")=""),"Indeterminado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IFERROR(MATCH($A1305&amp;"|"&amp;TEXT(_xlfn.MAXIFS(Cadastro!$E$5:$E$167,Cadastro!$A$5:$A$167,$A1305,Cadastro!$E$5:$E$167,"&lt;="&amp;$F1305),"yyyymmdd"),Cadastro!$I$5:$I$167,0),"")</f>
        <v>109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IFERROR(INDEX(Cadastro!$C$5:$C$167,$AB1306),"NÃO INFORMADO")</f>
        <v>NÃO INFORMADO</v>
      </c>
      <c r="D1306" s="17" t="str">
        <f>IFERROR(INDEX(Cadastro!$D$5:$D$167,$AB1306),"")</f>
        <v>Férias</v>
      </c>
      <c r="E1306" s="17" t="str">
        <f>IFERROR(INDEX(Cadastro!$G$5:$G$167,$AB1306),"")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$167,$AB1306),"")="",IF($L1306&gt;0,1,0),IF(IFERROR(INDEX(Cadastro!$F$5:$F$167,$AB1306),"")&lt;=IFERROR(INDEX(Parâmetros!$B$39:$B$48,MATCH($E1306,Parâmetros!$A$39:$A$48,0)),99),IFERROR(INDEX(Cadastro!$F$5:$F$167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$167,$AB1306),"")="",0,IF(IFERROR(INDEX(Cadastro!$F$5:$F$167,$AB1306),"")&gt;IFERROR(INDEX(Parâmetros!$B$39:$B$48,MATCH($E1306,Parâmetros!$A$39:$A$48,0)),99),IFERROR(INDEX(Cadastro!$F$5:$F$167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registro"),IF(AND($AB1306&lt;&gt;$AB1305,IFERROR(INDEX(Cadastro!$F$5:$F$167,$AB1306),"")=""),"Indeterminado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IFERROR(MATCH($A1306&amp;"|"&amp;TEXT(_xlfn.MAXIFS(Cadastro!$E$5:$E$167,Cadastro!$A$5:$A$167,$A1306,Cadastro!$E$5:$E$167,"&lt;="&amp;$F1306),"yyyymmdd"),Cadastro!$I$5:$I$167,0),"")</f>
        <v>109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IFERROR(INDEX(Cadastro!$C$5:$C$167,$AB1307),"NÃO INFORMADO")</f>
        <v>NÃO INFORMADO</v>
      </c>
      <c r="D1307" s="17" t="str">
        <f>IFERROR(INDEX(Cadastro!$D$5:$D$167,$AB1307),"")</f>
        <v>Férias</v>
      </c>
      <c r="E1307" s="17" t="str">
        <f>IFERROR(INDEX(Cadastro!$G$5:$G$167,$AB1307),"")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$167,$AB1307),"")="",IF($L1307&gt;0,1,0),IF(IFERROR(INDEX(Cadastro!$F$5:$F$167,$AB1307),"")&lt;=IFERROR(INDEX(Parâmetros!$B$39:$B$48,MATCH($E1307,Parâmetros!$A$39:$A$48,0)),99),IFERROR(INDEX(Cadastro!$F$5:$F$167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$167,$AB1307),"")="",0,IF(IFERROR(INDEX(Cadastro!$F$5:$F$167,$AB1307),"")&gt;IFERROR(INDEX(Parâmetros!$B$39:$B$48,MATCH($E1307,Parâmetros!$A$39:$A$48,0)),99),IFERROR(INDEX(Cadastro!$F$5:$F$167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registro"),IF(AND($AB1307&lt;&gt;$AB1306,IFERROR(INDEX(Cadastro!$F$5:$F$167,$AB1307),"")=""),"Indeterminado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IFERROR(MATCH($A1307&amp;"|"&amp;TEXT(_xlfn.MAXIFS(Cadastro!$E$5:$E$167,Cadastro!$A$5:$A$167,$A1307,Cadastro!$E$5:$E$167,"&lt;="&amp;$F1307),"yyyymmdd"),Cadastro!$I$5:$I$167,0),"")</f>
        <v>109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IFERROR(INDEX(Cadastro!$C$5:$C$167,$AB1308),"NÃO INFORMADO")</f>
        <v>NÃO INFORMADO</v>
      </c>
      <c r="D1308" s="17" t="str">
        <f>IFERROR(INDEX(Cadastro!$D$5:$D$167,$AB1308),"")</f>
        <v>Férias</v>
      </c>
      <c r="E1308" s="17" t="str">
        <f>IFERROR(INDEX(Cadastro!$G$5:$G$167,$AB1308),"")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$167,$AB1308),"")="",IF($L1308&gt;0,1,0),IF(IFERROR(INDEX(Cadastro!$F$5:$F$167,$AB1308),"")&lt;=IFERROR(INDEX(Parâmetros!$B$39:$B$48,MATCH($E1308,Parâmetros!$A$39:$A$48,0)),99),IFERROR(INDEX(Cadastro!$F$5:$F$167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$167,$AB1308),"")="",0,IF(IFERROR(INDEX(Cadastro!$F$5:$F$167,$AB1308),"")&gt;IFERROR(INDEX(Parâmetros!$B$39:$B$48,MATCH($E1308,Parâmetros!$A$39:$A$48,0)),99),IFERROR(INDEX(Cadastro!$F$5:$F$167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registro"),IF(AND($AB1308&lt;&gt;$AB1307,IFERROR(INDEX(Cadastro!$F$5:$F$167,$AB1308),"")=""),"Indeterminado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IFERROR(MATCH($A1308&amp;"|"&amp;TEXT(_xlfn.MAXIFS(Cadastro!$E$5:$E$167,Cadastro!$A$5:$A$167,$A1308,Cadastro!$E$5:$E$167,"&lt;="&amp;$F1308),"yyyymmdd"),Cadastro!$I$5:$I$167,0),"")</f>
        <v>109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IFERROR(INDEX(Cadastro!$C$5:$C$167,$AB1309),"NÃO INFORMADO")</f>
        <v>NÃO INFORMADO</v>
      </c>
      <c r="D1309" s="17" t="str">
        <f>IFERROR(INDEX(Cadastro!$D$5:$D$167,$AB1309),"")</f>
        <v>Férias</v>
      </c>
      <c r="E1309" s="17" t="str">
        <f>IFERROR(INDEX(Cadastro!$G$5:$G$167,$AB1309),"")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$167,$AB1309),"")="",IF($L1309&gt;0,1,0),IF(IFERROR(INDEX(Cadastro!$F$5:$F$167,$AB1309),"")&lt;=IFERROR(INDEX(Parâmetros!$B$39:$B$48,MATCH($E1309,Parâmetros!$A$39:$A$48,0)),99),IFERROR(INDEX(Cadastro!$F$5:$F$167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$167,$AB1309),"")="",0,IF(IFERROR(INDEX(Cadastro!$F$5:$F$167,$AB1309),"")&gt;IFERROR(INDEX(Parâmetros!$B$39:$B$48,MATCH($E1309,Parâmetros!$A$39:$A$48,0)),99),IFERROR(INDEX(Cadastro!$F$5:$F$167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registro"),IF(AND($AB1309&lt;&gt;$AB1308,IFERROR(INDEX(Cadastro!$F$5:$F$167,$AB1309),"")=""),"Indeterminado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IFERROR(MATCH($A1309&amp;"|"&amp;TEXT(_xlfn.MAXIFS(Cadastro!$E$5:$E$167,Cadastro!$A$5:$A$167,$A1309,Cadastro!$E$5:$E$167,"&lt;="&amp;$F1309),"yyyymmdd"),Cadastro!$I$5:$I$167,0),"")</f>
        <v>109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IFERROR(INDEX(Cadastro!$C$5:$C$167,$AB1310),"NÃO INFORMADO")</f>
        <v>NÃO INFORMADO</v>
      </c>
      <c r="D1310" s="17" t="str">
        <f>IFERROR(INDEX(Cadastro!$D$5:$D$167,$AB1310),"")</f>
        <v>Férias</v>
      </c>
      <c r="E1310" s="17" t="str">
        <f>IFERROR(INDEX(Cadastro!$G$5:$G$167,$AB1310),"")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$167,$AB1310),"")="",IF($L1310&gt;0,1,0),IF(IFERROR(INDEX(Cadastro!$F$5:$F$167,$AB1310),"")&lt;=IFERROR(INDEX(Parâmetros!$B$39:$B$48,MATCH($E1310,Parâmetros!$A$39:$A$48,0)),99),IFERROR(INDEX(Cadastro!$F$5:$F$167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$167,$AB1310),"")="",0,IF(IFERROR(INDEX(Cadastro!$F$5:$F$167,$AB1310),"")&gt;IFERROR(INDEX(Parâmetros!$B$39:$B$48,MATCH($E1310,Parâmetros!$A$39:$A$48,0)),99),IFERROR(INDEX(Cadastro!$F$5:$F$167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registro"),IF(AND($AB1310&lt;&gt;$AB1309,IFERROR(INDEX(Cadastro!$F$5:$F$167,$AB1310),"")=""),"Indeterminado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IFERROR(MATCH($A1310&amp;"|"&amp;TEXT(_xlfn.MAXIFS(Cadastro!$E$5:$E$167,Cadastro!$A$5:$A$167,$A1310,Cadastro!$E$5:$E$167,"&lt;="&amp;$F1310),"yyyymmdd"),Cadastro!$I$5:$I$167,0),"")</f>
        <v>109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IFERROR(INDEX(Cadastro!$C$5:$C$167,$AB1311),"NÃO INFORMADO")</f>
        <v>NÃO INFORMADO</v>
      </c>
      <c r="D1311" s="17" t="str">
        <f>IFERROR(INDEX(Cadastro!$D$5:$D$167,$AB1311),"")</f>
        <v>Férias</v>
      </c>
      <c r="E1311" s="17" t="str">
        <f>IFERROR(INDEX(Cadastro!$G$5:$G$167,$AB1311),"")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$167,$AB1311),"")="",IF($L1311&gt;0,1,0),IF(IFERROR(INDEX(Cadastro!$F$5:$F$167,$AB1311),"")&lt;=IFERROR(INDEX(Parâmetros!$B$39:$B$48,MATCH($E1311,Parâmetros!$A$39:$A$48,0)),99),IFERROR(INDEX(Cadastro!$F$5:$F$167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$167,$AB1311),"")="",0,IF(IFERROR(INDEX(Cadastro!$F$5:$F$167,$AB1311),"")&gt;IFERROR(INDEX(Parâmetros!$B$39:$B$48,MATCH($E1311,Parâmetros!$A$39:$A$48,0)),99),IFERROR(INDEX(Cadastro!$F$5:$F$167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registro"),IF(AND($AB1311&lt;&gt;$AB1310,IFERROR(INDEX(Cadastro!$F$5:$F$167,$AB1311),"")=""),"Indeterminado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IFERROR(MATCH($A1311&amp;"|"&amp;TEXT(_xlfn.MAXIFS(Cadastro!$E$5:$E$167,Cadastro!$A$5:$A$167,$A1311,Cadastro!$E$5:$E$167,"&lt;="&amp;$F1311),"yyyymmdd"),Cadastro!$I$5:$I$167,0),"")</f>
        <v>109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IFERROR(INDEX(Cadastro!$C$5:$C$167,$AB1312),"NÃO INFORMADO")</f>
        <v>NÃO INFORMADO</v>
      </c>
      <c r="D1312" s="17" t="str">
        <f>IFERROR(INDEX(Cadastro!$D$5:$D$167,$AB1312),"")</f>
        <v>Férias</v>
      </c>
      <c r="E1312" s="17" t="str">
        <f>IFERROR(INDEX(Cadastro!$G$5:$G$167,$AB1312),"")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$167,$AB1312),"")="",IF($L1312&gt;0,1,0),IF(IFERROR(INDEX(Cadastro!$F$5:$F$167,$AB1312),"")&lt;=IFERROR(INDEX(Parâmetros!$B$39:$B$48,MATCH($E1312,Parâmetros!$A$39:$A$48,0)),99),IFERROR(INDEX(Cadastro!$F$5:$F$167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$167,$AB1312),"")="",0,IF(IFERROR(INDEX(Cadastro!$F$5:$F$167,$AB1312),"")&gt;IFERROR(INDEX(Parâmetros!$B$39:$B$48,MATCH($E1312,Parâmetros!$A$39:$A$48,0)),99),IFERROR(INDEX(Cadastro!$F$5:$F$167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registro"),IF(AND($AB1312&lt;&gt;$AB1311,IFERROR(INDEX(Cadastro!$F$5:$F$167,$AB1312),"")=""),"Indeterminado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IFERROR(MATCH($A1312&amp;"|"&amp;TEXT(_xlfn.MAXIFS(Cadastro!$E$5:$E$167,Cadastro!$A$5:$A$167,$A1312,Cadastro!$E$5:$E$167,"&lt;="&amp;$F1312),"yyyymmdd"),Cadastro!$I$5:$I$167,0),"")</f>
        <v>109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IFERROR(INDEX(Cadastro!$C$5:$C$167,$AB1313),"NÃO INFORMADO")</f>
        <v>NÃO INFORMADO</v>
      </c>
      <c r="D1313" s="17" t="str">
        <f>IFERROR(INDEX(Cadastro!$D$5:$D$167,$AB1313),"")</f>
        <v>Férias</v>
      </c>
      <c r="E1313" s="17" t="str">
        <f>IFERROR(INDEX(Cadastro!$G$5:$G$167,$AB1313),"")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$167,$AB1313),"")="",IF($L1313&gt;0,1,0),IF(IFERROR(INDEX(Cadastro!$F$5:$F$167,$AB1313),"")&lt;=IFERROR(INDEX(Parâmetros!$B$39:$B$48,MATCH($E1313,Parâmetros!$A$39:$A$48,0)),99),IFERROR(INDEX(Cadastro!$F$5:$F$167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$167,$AB1313),"")="",0,IF(IFERROR(INDEX(Cadastro!$F$5:$F$167,$AB1313),"")&gt;IFERROR(INDEX(Parâmetros!$B$39:$B$48,MATCH($E1313,Parâmetros!$A$39:$A$48,0)),99),IFERROR(INDEX(Cadastro!$F$5:$F$167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registro"),IF(AND($AB1313&lt;&gt;$AB1312,IFERROR(INDEX(Cadastro!$F$5:$F$167,$AB1313),"")=""),"Indeterminado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IFERROR(MATCH($A1313&amp;"|"&amp;TEXT(_xlfn.MAXIFS(Cadastro!$E$5:$E$167,Cadastro!$A$5:$A$167,$A1313,Cadastro!$E$5:$E$167,"&lt;="&amp;$F1313),"yyyymmdd"),Cadastro!$I$5:$I$167,0),"")</f>
        <v>109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IFERROR(INDEX(Cadastro!$C$5:$C$167,$AB1314),"NÃO INFORMADO")</f>
        <v>NÃO INFORMADO</v>
      </c>
      <c r="D1314" s="17" t="str">
        <f>IFERROR(INDEX(Cadastro!$D$5:$D$167,$AB1314),"")</f>
        <v>Férias</v>
      </c>
      <c r="E1314" s="17" t="str">
        <f>IFERROR(INDEX(Cadastro!$G$5:$G$167,$AB1314),"")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$167,$AB1314),"")="",IF($L1314&gt;0,1,0),IF(IFERROR(INDEX(Cadastro!$F$5:$F$167,$AB1314),"")&lt;=IFERROR(INDEX(Parâmetros!$B$39:$B$48,MATCH($E1314,Parâmetros!$A$39:$A$48,0)),99),IFERROR(INDEX(Cadastro!$F$5:$F$167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$167,$AB1314),"")="",0,IF(IFERROR(INDEX(Cadastro!$F$5:$F$167,$AB1314),"")&gt;IFERROR(INDEX(Parâmetros!$B$39:$B$48,MATCH($E1314,Parâmetros!$A$39:$A$48,0)),99),IFERROR(INDEX(Cadastro!$F$5:$F$167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registro"),IF(AND($AB1314&lt;&gt;$AB1313,IFERROR(INDEX(Cadastro!$F$5:$F$167,$AB1314),"")=""),"Indeterminado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IFERROR(MATCH($A1314&amp;"|"&amp;TEXT(_xlfn.MAXIFS(Cadastro!$E$5:$E$167,Cadastro!$A$5:$A$167,$A1314,Cadastro!$E$5:$E$167,"&lt;="&amp;$F1314),"yyyymmdd"),Cadastro!$I$5:$I$167,0),"")</f>
        <v>109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IFERROR(INDEX(Cadastro!$C$5:$C$167,$AB1315),"NÃO INFORMADO")</f>
        <v>NÃO INFORMADO</v>
      </c>
      <c r="D1315" s="17" t="str">
        <f>IFERROR(INDEX(Cadastro!$D$5:$D$167,$AB1315),"")</f>
        <v>Férias</v>
      </c>
      <c r="E1315" s="17" t="str">
        <f>IFERROR(INDEX(Cadastro!$G$5:$G$167,$AB1315),"")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$167,$AB1315),"")="",IF($L1315&gt;0,1,0),IF(IFERROR(INDEX(Cadastro!$F$5:$F$167,$AB1315),"")&lt;=IFERROR(INDEX(Parâmetros!$B$39:$B$48,MATCH($E1315,Parâmetros!$A$39:$A$48,0)),99),IFERROR(INDEX(Cadastro!$F$5:$F$167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$167,$AB1315),"")="",0,IF(IFERROR(INDEX(Cadastro!$F$5:$F$167,$AB1315),"")&gt;IFERROR(INDEX(Parâmetros!$B$39:$B$48,MATCH($E1315,Parâmetros!$A$39:$A$48,0)),99),IFERROR(INDEX(Cadastro!$F$5:$F$167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registro"),IF(AND($AB1315&lt;&gt;$AB1314,IFERROR(INDEX(Cadastro!$F$5:$F$167,$AB1315),"")=""),"Indeterminado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IFERROR(MATCH($A1315&amp;"|"&amp;TEXT(_xlfn.MAXIFS(Cadastro!$E$5:$E$167,Cadastro!$A$5:$A$167,$A1315,Cadastro!$E$5:$E$167,"&lt;="&amp;$F1315),"yyyymmdd"),Cadastro!$I$5:$I$167,0),"")</f>
        <v>109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IFERROR(INDEX(Cadastro!$C$5:$C$167,$AB1316),"NÃO INFORMADO")</f>
        <v>NÃO INFORMADO</v>
      </c>
      <c r="D1316" s="17" t="str">
        <f>IFERROR(INDEX(Cadastro!$D$5:$D$167,$AB1316),"")</f>
        <v>Férias</v>
      </c>
      <c r="E1316" s="17" t="str">
        <f>IFERROR(INDEX(Cadastro!$G$5:$G$167,$AB1316),"")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$167,$AB1316),"")="",IF($L1316&gt;0,1,0),IF(IFERROR(INDEX(Cadastro!$F$5:$F$167,$AB1316),"")&lt;=IFERROR(INDEX(Parâmetros!$B$39:$B$48,MATCH($E1316,Parâmetros!$A$39:$A$48,0)),99),IFERROR(INDEX(Cadastro!$F$5:$F$167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$167,$AB1316),"")="",0,IF(IFERROR(INDEX(Cadastro!$F$5:$F$167,$AB1316),"")&gt;IFERROR(INDEX(Parâmetros!$B$39:$B$48,MATCH($E1316,Parâmetros!$A$39:$A$48,0)),99),IFERROR(INDEX(Cadastro!$F$5:$F$167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registro"),IF(AND($AB1316&lt;&gt;$AB1315,IFERROR(INDEX(Cadastro!$F$5:$F$167,$AB1316),"")=""),"Indeterminado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IFERROR(MATCH($A1316&amp;"|"&amp;TEXT(_xlfn.MAXIFS(Cadastro!$E$5:$E$167,Cadastro!$A$5:$A$167,$A1316,Cadastro!$E$5:$E$167,"&lt;="&amp;$F1316),"yyyymmdd"),Cadastro!$I$5:$I$167,0),"")</f>
        <v>109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IFERROR(INDEX(Cadastro!$C$5:$C$167,$AB1317),"NÃO INFORMADO")</f>
        <v>NÃO INFORMADO</v>
      </c>
      <c r="D1317" s="17" t="str">
        <f>IFERROR(INDEX(Cadastro!$D$5:$D$167,$AB1317),"")</f>
        <v>Férias</v>
      </c>
      <c r="E1317" s="17" t="str">
        <f>IFERROR(INDEX(Cadastro!$G$5:$G$167,$AB1317),"")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$167,$AB1317),"")="",IF($L1317&gt;0,1,0),IF(IFERROR(INDEX(Cadastro!$F$5:$F$167,$AB1317),"")&lt;=IFERROR(INDEX(Parâmetros!$B$39:$B$48,MATCH($E1317,Parâmetros!$A$39:$A$48,0)),99),IFERROR(INDEX(Cadastro!$F$5:$F$167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$167,$AB1317),"")="",0,IF(IFERROR(INDEX(Cadastro!$F$5:$F$167,$AB1317),"")&gt;IFERROR(INDEX(Parâmetros!$B$39:$B$48,MATCH($E1317,Parâmetros!$A$39:$A$48,0)),99),IFERROR(INDEX(Cadastro!$F$5:$F$167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registro"),IF(AND($AB1317&lt;&gt;$AB1316,IFERROR(INDEX(Cadastro!$F$5:$F$167,$AB1317),"")=""),"Indeterminado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IFERROR(MATCH($A1317&amp;"|"&amp;TEXT(_xlfn.MAXIFS(Cadastro!$E$5:$E$167,Cadastro!$A$5:$A$167,$A1317,Cadastro!$E$5:$E$167,"&lt;="&amp;$F1317),"yyyymmdd"),Cadastro!$I$5:$I$167,0),"")</f>
        <v>109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IFERROR(INDEX(Cadastro!$C$5:$C$167,$AB1318),"NÃO INFORMADO")</f>
        <v>PED</v>
      </c>
      <c r="D1318" s="17" t="str">
        <f>IFERROR(INDEX(Cadastro!$D$5:$D$167,$AB1318),"")</f>
        <v>6x1</v>
      </c>
      <c r="E1318" s="17" t="str">
        <f>IFERROR(INDEX(Cadastro!$G$5:$G$167,$AB1318),"")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$167,$AB1318),"")="",IF($L1318&gt;0,1,0),IF(IFERROR(INDEX(Cadastro!$F$5:$F$167,$AB1318),"")&lt;=IFERROR(INDEX(Parâmetros!$B$39:$B$48,MATCH($E1318,Parâmetros!$A$39:$A$48,0)),99),IFERROR(INDEX(Cadastro!$F$5:$F$167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$167,$AB1318),"")="",0,IF(IFERROR(INDEX(Cadastro!$F$5:$F$167,$AB1318),"")&gt;IFERROR(INDEX(Parâmetros!$B$39:$B$48,MATCH($E1318,Parâmetros!$A$39:$A$48,0)),99),IFERROR(INDEX(Cadastro!$F$5:$F$167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registro"),IF(AND($AB1318&lt;&gt;$AB1317,IFERROR(INDEX(Cadastro!$F$5:$F$167,$AB1318),"")=""),"Indeterminado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IFERROR(MATCH($A1318&amp;"|"&amp;TEXT(_xlfn.MAXIFS(Cadastro!$E$5:$E$167,Cadastro!$A$5:$A$167,$A1318,Cadastro!$E$5:$E$167,"&lt;="&amp;$F1318),"yyyymmdd"),Cadastro!$I$5:$I$167,0),"")</f>
        <v>110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IFERROR(INDEX(Cadastro!$C$5:$C$167,$AB1319),"NÃO INFORMADO")</f>
        <v>PED</v>
      </c>
      <c r="D1319" s="17" t="str">
        <f>IFERROR(INDEX(Cadastro!$D$5:$D$167,$AB1319),"")</f>
        <v>A</v>
      </c>
      <c r="E1319" s="17" t="str">
        <f>IFERROR(INDEX(Cadastro!$G$5:$G$167,$AB1319),"")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$167,$AB1319),"")="",IF($L1319&gt;0,1,0),IF(IFERROR(INDEX(Cadastro!$F$5:$F$167,$AB1319),"")&lt;=IFERROR(INDEX(Parâmetros!$B$39:$B$48,MATCH($E1319,Parâmetros!$A$39:$A$48,0)),99),IFERROR(INDEX(Cadastro!$F$5:$F$167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$167,$AB1319),"")="",0,IF(IFERROR(INDEX(Cadastro!$F$5:$F$167,$AB1319),"")&gt;IFERROR(INDEX(Parâmetros!$B$39:$B$48,MATCH($E1319,Parâmetros!$A$39:$A$48,0)),99),IFERROR(INDEX(Cadastro!$F$5:$F$167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registro"),IF(AND($AB1319&lt;&gt;$AB1318,IFERROR(INDEX(Cadastro!$F$5:$F$167,$AB1319),"")=""),"Indeterminado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IFERROR(MATCH($A1319&amp;"|"&amp;TEXT(_xlfn.MAXIFS(Cadastro!$E$5:$E$167,Cadastro!$A$5:$A$167,$A1319,Cadastro!$E$5:$E$167,"&lt;="&amp;$F1319),"yyyymmdd"),Cadastro!$I$5:$I$167,0),"")</f>
        <v>131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IFERROR(INDEX(Cadastro!$C$5:$C$167,$AB1320),"NÃO INFORMADO")</f>
        <v>PED</v>
      </c>
      <c r="D1320" s="17" t="str">
        <f>IFERROR(INDEX(Cadastro!$D$5:$D$167,$AB1320),"")</f>
        <v>6x1</v>
      </c>
      <c r="E1320" s="17" t="str">
        <f>IFERROR(INDEX(Cadastro!$G$5:$G$167,$AB1320),"")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$167,$AB1320),"")="",IF($L1320&gt;0,1,0),IF(IFERROR(INDEX(Cadastro!$F$5:$F$167,$AB1320),"")&lt;=IFERROR(INDEX(Parâmetros!$B$39:$B$48,MATCH($E1320,Parâmetros!$A$39:$A$48,0)),99),IFERROR(INDEX(Cadastro!$F$5:$F$167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$167,$AB1320),"")="",0,IF(IFERROR(INDEX(Cadastro!$F$5:$F$167,$AB1320),"")&gt;IFERROR(INDEX(Parâmetros!$B$39:$B$48,MATCH($E1320,Parâmetros!$A$39:$A$48,0)),99),IFERROR(INDEX(Cadastro!$F$5:$F$167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registro"),IF(AND($AB1320&lt;&gt;$AB1319,IFERROR(INDEX(Cadastro!$F$5:$F$167,$AB1320),"")=""),"Indeterminado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IFERROR(MATCH($A1320&amp;"|"&amp;TEXT(_xlfn.MAXIFS(Cadastro!$E$5:$E$167,Cadastro!$A$5:$A$167,$A1320,Cadastro!$E$5:$E$167,"&lt;="&amp;$F1320),"yyyymmdd"),Cadastro!$I$5:$I$167,0),"")</f>
        <v>132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IFERROR(INDEX(Cadastro!$C$5:$C$167,$AB1321),"NÃO INFORMADO")</f>
        <v>PED</v>
      </c>
      <c r="D1321" s="17" t="str">
        <f>IFERROR(INDEX(Cadastro!$D$5:$D$167,$AB1321),"")</f>
        <v>6x1</v>
      </c>
      <c r="E1321" s="17" t="str">
        <f>IFERROR(INDEX(Cadastro!$G$5:$G$167,$AB1321),"")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$167,$AB1321),"")="",IF($L1321&gt;0,1,0),IF(IFERROR(INDEX(Cadastro!$F$5:$F$167,$AB1321),"")&lt;=IFERROR(INDEX(Parâmetros!$B$39:$B$48,MATCH($E1321,Parâmetros!$A$39:$A$48,0)),99),IFERROR(INDEX(Cadastro!$F$5:$F$167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$167,$AB1321),"")="",0,IF(IFERROR(INDEX(Cadastro!$F$5:$F$167,$AB1321),"")&gt;IFERROR(INDEX(Parâmetros!$B$39:$B$48,MATCH($E1321,Parâmetros!$A$39:$A$48,0)),99),IFERROR(INDEX(Cadastro!$F$5:$F$167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registro"),IF(AND($AB1321&lt;&gt;$AB1320,IFERROR(INDEX(Cadastro!$F$5:$F$167,$AB1321),"")=""),"Indeterminado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IFERROR(MATCH($A1321&amp;"|"&amp;TEXT(_xlfn.MAXIFS(Cadastro!$E$5:$E$167,Cadastro!$A$5:$A$167,$A1321,Cadastro!$E$5:$E$167,"&lt;="&amp;$F1321),"yyyymmdd"),Cadastro!$I$5:$I$167,0),"")</f>
        <v>132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IFERROR(INDEX(Cadastro!$C$5:$C$167,$AB1322),"NÃO INFORMADO")</f>
        <v>PED</v>
      </c>
      <c r="D1322" s="17" t="str">
        <f>IFERROR(INDEX(Cadastro!$D$5:$D$167,$AB1322),"")</f>
        <v>6x1</v>
      </c>
      <c r="E1322" s="17" t="str">
        <f>IFERROR(INDEX(Cadastro!$G$5:$G$167,$AB1322),"")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$167,$AB1322),"")="",IF($L1322&gt;0,1,0),IF(IFERROR(INDEX(Cadastro!$F$5:$F$167,$AB1322),"")&lt;=IFERROR(INDEX(Parâmetros!$B$39:$B$48,MATCH($E1322,Parâmetros!$A$39:$A$48,0)),99),IFERROR(INDEX(Cadastro!$F$5:$F$167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$167,$AB1322),"")="",0,IF(IFERROR(INDEX(Cadastro!$F$5:$F$167,$AB1322),"")&gt;IFERROR(INDEX(Parâmetros!$B$39:$B$48,MATCH($E1322,Parâmetros!$A$39:$A$48,0)),99),IFERROR(INDEX(Cadastro!$F$5:$F$167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registro"),IF(AND($AB1322&lt;&gt;$AB1321,IFERROR(INDEX(Cadastro!$F$5:$F$167,$AB1322),"")=""),"Indeterminado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IFERROR(MATCH($A1322&amp;"|"&amp;TEXT(_xlfn.MAXIFS(Cadastro!$E$5:$E$167,Cadastro!$A$5:$A$167,$A1322,Cadastro!$E$5:$E$167,"&lt;="&amp;$F1322),"yyyymmdd"),Cadastro!$I$5:$I$167,0),"")</f>
        <v>132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IFERROR(INDEX(Cadastro!$C$5:$C$167,$AB1323),"NÃO INFORMADO")</f>
        <v>PED</v>
      </c>
      <c r="D1323" s="17" t="str">
        <f>IFERROR(INDEX(Cadastro!$D$5:$D$167,$AB1323),"")</f>
        <v>6x1</v>
      </c>
      <c r="E1323" s="17" t="str">
        <f>IFERROR(INDEX(Cadastro!$G$5:$G$167,$AB1323),"")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$167,$AB1323),"")="",IF($L1323&gt;0,1,0),IF(IFERROR(INDEX(Cadastro!$F$5:$F$167,$AB1323),"")&lt;=IFERROR(INDEX(Parâmetros!$B$39:$B$48,MATCH($E1323,Parâmetros!$A$39:$A$48,0)),99),IFERROR(INDEX(Cadastro!$F$5:$F$167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$167,$AB1323),"")="",0,IF(IFERROR(INDEX(Cadastro!$F$5:$F$167,$AB1323),"")&gt;IFERROR(INDEX(Parâmetros!$B$39:$B$48,MATCH($E1323,Parâmetros!$A$39:$A$48,0)),99),IFERROR(INDEX(Cadastro!$F$5:$F$167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registro"),IF(AND($AB1323&lt;&gt;$AB1322,IFERROR(INDEX(Cadastro!$F$5:$F$167,$AB1323),"")=""),"Indeterminado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IFERROR(MATCH($A1323&amp;"|"&amp;TEXT(_xlfn.MAXIFS(Cadastro!$E$5:$E$167,Cadastro!$A$5:$A$167,$A1323,Cadastro!$E$5:$E$167,"&lt;="&amp;$F1323),"yyyymmdd"),Cadastro!$I$5:$I$167,0),"")</f>
        <v>132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IFERROR(INDEX(Cadastro!$C$5:$C$167,$AB1324),"NÃO INFORMADO")</f>
        <v>PED</v>
      </c>
      <c r="D1324" s="17" t="str">
        <f>IFERROR(INDEX(Cadastro!$D$5:$D$167,$AB1324),"")</f>
        <v>6x1</v>
      </c>
      <c r="E1324" s="17" t="str">
        <f>IFERROR(INDEX(Cadastro!$G$5:$G$167,$AB1324),"")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$167,$AB1324),"")="",IF($L1324&gt;0,1,0),IF(IFERROR(INDEX(Cadastro!$F$5:$F$167,$AB1324),"")&lt;=IFERROR(INDEX(Parâmetros!$B$39:$B$48,MATCH($E1324,Parâmetros!$A$39:$A$48,0)),99),IFERROR(INDEX(Cadastro!$F$5:$F$167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$167,$AB1324),"")="",0,IF(IFERROR(INDEX(Cadastro!$F$5:$F$167,$AB1324),"")&gt;IFERROR(INDEX(Parâmetros!$B$39:$B$48,MATCH($E1324,Parâmetros!$A$39:$A$48,0)),99),IFERROR(INDEX(Cadastro!$F$5:$F$167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registro"),IF(AND($AB1324&lt;&gt;$AB1323,IFERROR(INDEX(Cadastro!$F$5:$F$167,$AB1324),"")=""),"Indeterminado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IFERROR(MATCH($A1324&amp;"|"&amp;TEXT(_xlfn.MAXIFS(Cadastro!$E$5:$E$167,Cadastro!$A$5:$A$167,$A1324,Cadastro!$E$5:$E$167,"&lt;="&amp;$F1324),"yyyymmdd"),Cadastro!$I$5:$I$167,0),"")</f>
        <v>132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IFERROR(INDEX(Cadastro!$C$5:$C$167,$AB1325),"NÃO INFORMADO")</f>
        <v>PED</v>
      </c>
      <c r="D1325" s="17" t="str">
        <f>IFERROR(INDEX(Cadastro!$D$5:$D$167,$AB1325),"")</f>
        <v>6x1</v>
      </c>
      <c r="E1325" s="17" t="str">
        <f>IFERROR(INDEX(Cadastro!$G$5:$G$167,$AB1325),"")</f>
        <v>6x1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6x1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8.8000000000000007</v>
      </c>
      <c r="N1325" s="33">
        <f t="shared" si="121"/>
        <v>0.77386363636363631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Não</v>
      </c>
      <c r="S1325" s="30">
        <f t="shared" si="124"/>
        <v>0.23000000000000043</v>
      </c>
      <c r="T1325" s="32" t="str">
        <f>IF($Q1325&lt;&gt;"Sim","",IF($N1325&gt;Parâmetros!$E$15,"Sim","Não"))</f>
        <v>Não</v>
      </c>
      <c r="U1325" s="17" t="str">
        <f t="shared" si="125"/>
        <v>Abaixo da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Jornada fixa do 6x1</v>
      </c>
      <c r="W1325" s="34" t="str">
        <f>IF(OR(OR($D1325="6x1",$D1325="FF 6x1"),$D1325="5x2"),"",IF($AB1325&lt;&gt;$AB1324,IF(IFERROR(INDEX(Cadastro!$F$5:$F$167,$AB1325),"")="",IF($L1325&gt;0,1,0),IF(IFERROR(INDEX(Cadastro!$F$5:$F$167,$AB1325),"")&lt;=IFERROR(INDEX(Parâmetros!$B$39:$B$48,MATCH($E1325,Parâmetros!$A$39:$A$48,0)),99),IFERROR(INDEX(Cadastro!$F$5:$F$167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$167,$AB1325),"")="",0,IF(IFERROR(INDEX(Cadastro!$F$5:$F$167,$AB1325),"")&gt;IFERROR(INDEX(Parâmetros!$B$39:$B$48,MATCH($E1325,Parâmetros!$A$39:$A$48,0)),99),IFERROR(INDEX(Cadastro!$F$5:$F$167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registro"),IF(AND($AB1325&lt;&gt;$AB1324,IFERROR(INDEX(Cadastro!$F$5:$F$167,$AB1325),"")=""),"Indeterminado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IFERROR(MATCH($A1325&amp;"|"&amp;TEXT(_xlfn.MAXIFS(Cadastro!$E$5:$E$167,Cadastro!$A$5:$A$167,$A1325,Cadastro!$E$5:$E$167,"&lt;="&amp;$F1325),"yyyymmdd"),Cadastro!$I$5:$I$167,0),"")</f>
        <v>132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IFERROR(INDEX(Cadastro!$C$5:$C$167,$AB1326),"NÃO INFORMADO")</f>
        <v>PED</v>
      </c>
      <c r="D1326" s="17" t="str">
        <f>IFERROR(INDEX(Cadastro!$D$5:$D$167,$AB1326),"")</f>
        <v>6x1</v>
      </c>
      <c r="E1326" s="17" t="str">
        <f>IFERROR(INDEX(Cadastro!$G$5:$G$167,$AB1326),"")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122"/>
        <v/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$167,$AB1326),"")="",IF($L1326&gt;0,1,0),IF(IFERROR(INDEX(Cadastro!$F$5:$F$167,$AB1326),"")&lt;=IFERROR(INDEX(Parâmetros!$B$39:$B$48,MATCH($E1326,Parâmetros!$A$39:$A$48,0)),99),IFERROR(INDEX(Cadastro!$F$5:$F$167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$167,$AB1326),"")="",0,IF(IFERROR(INDEX(Cadastro!$F$5:$F$167,$AB1326),"")&gt;IFERROR(INDEX(Parâmetros!$B$39:$B$48,MATCH($E1326,Parâmetros!$A$39:$A$48,0)),99),IFERROR(INDEX(Cadastro!$F$5:$F$167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registro"),IF(AND($AB1326&lt;&gt;$AB1325,IFERROR(INDEX(Cadastro!$F$5:$F$167,$AB1326),"")=""),"Indeterminado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IFERROR(MATCH($A1326&amp;"|"&amp;TEXT(_xlfn.MAXIFS(Cadastro!$E$5:$E$167,Cadastro!$A$5:$A$167,$A1326,Cadastro!$E$5:$E$167,"&lt;="&amp;$F1326),"yyyymmdd"),Cadastro!$I$5:$I$167,0),"")</f>
        <v>132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IFERROR(INDEX(Cadastro!$C$5:$C$167,$AB1327),"NÃO INFORMADO")</f>
        <v>PED</v>
      </c>
      <c r="D1327" s="17" t="str">
        <f>IFERROR(INDEX(Cadastro!$D$5:$D$167,$AB1327),"")</f>
        <v>6x1</v>
      </c>
      <c r="E1327" s="17" t="str">
        <f>IFERROR(INDEX(Cadastro!$G$5:$G$167,$AB1327),"")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$167,$AB1327),"")="",IF($L1327&gt;0,1,0),IF(IFERROR(INDEX(Cadastro!$F$5:$F$167,$AB1327),"")&lt;=IFERROR(INDEX(Parâmetros!$B$39:$B$48,MATCH($E1327,Parâmetros!$A$39:$A$48,0)),99),IFERROR(INDEX(Cadastro!$F$5:$F$167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$167,$AB1327),"")="",0,IF(IFERROR(INDEX(Cadastro!$F$5:$F$167,$AB1327),"")&gt;IFERROR(INDEX(Parâmetros!$B$39:$B$48,MATCH($E1327,Parâmetros!$A$39:$A$48,0)),99),IFERROR(INDEX(Cadastro!$F$5:$F$167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registro"),IF(AND($AB1327&lt;&gt;$AB1326,IFERROR(INDEX(Cadastro!$F$5:$F$167,$AB1327),"")=""),"Indeterminado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IFERROR(MATCH($A1327&amp;"|"&amp;TEXT(_xlfn.MAXIFS(Cadastro!$E$5:$E$167,Cadastro!$A$5:$A$167,$A1327,Cadastro!$E$5:$E$167,"&lt;="&amp;$F1327),"yyyymmdd"),Cadastro!$I$5:$I$167,0),"")</f>
        <v>132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IFERROR(INDEX(Cadastro!$C$5:$C$167,$AB1328),"NÃO INFORMADO")</f>
        <v>PED</v>
      </c>
      <c r="D1328" s="17" t="str">
        <f>IFERROR(INDEX(Cadastro!$D$5:$D$167,$AB1328),"")</f>
        <v>6x1</v>
      </c>
      <c r="E1328" s="17" t="str">
        <f>IFERROR(INDEX(Cadastro!$G$5:$G$167,$AB1328),"")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$167,$AB1328),"")="",IF($L1328&gt;0,1,0),IF(IFERROR(INDEX(Cadastro!$F$5:$F$167,$AB1328),"")&lt;=IFERROR(INDEX(Parâmetros!$B$39:$B$48,MATCH($E1328,Parâmetros!$A$39:$A$48,0)),99),IFERROR(INDEX(Cadastro!$F$5:$F$167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$167,$AB1328),"")="",0,IF(IFERROR(INDEX(Cadastro!$F$5:$F$167,$AB1328),"")&gt;IFERROR(INDEX(Parâmetros!$B$39:$B$48,MATCH($E1328,Parâmetros!$A$39:$A$48,0)),99),IFERROR(INDEX(Cadastro!$F$5:$F$167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registro"),IF(AND($AB1328&lt;&gt;$AB1327,IFERROR(INDEX(Cadastro!$F$5:$F$167,$AB1328),"")=""),"Indeterminado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IFERROR(MATCH($A1328&amp;"|"&amp;TEXT(_xlfn.MAXIFS(Cadastro!$E$5:$E$167,Cadastro!$A$5:$A$167,$A1328,Cadastro!$E$5:$E$167,"&lt;="&amp;$F1328),"yyyymmdd"),Cadastro!$I$5:$I$167,0),"")</f>
        <v>132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IFERROR(INDEX(Cadastro!$C$5:$C$167,$AB1329),"NÃO INFORMADO")</f>
        <v>PED</v>
      </c>
      <c r="D1329" s="17" t="str">
        <f>IFERROR(INDEX(Cadastro!$D$5:$D$167,$AB1329),"")</f>
        <v>6x1</v>
      </c>
      <c r="E1329" s="17" t="str">
        <f>IFERROR(INDEX(Cadastro!$G$5:$G$167,$AB1329),"")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$167,$AB1329),"")="",IF($L1329&gt;0,1,0),IF(IFERROR(INDEX(Cadastro!$F$5:$F$167,$AB1329),"")&lt;=IFERROR(INDEX(Parâmetros!$B$39:$B$48,MATCH($E1329,Parâmetros!$A$39:$A$48,0)),99),IFERROR(INDEX(Cadastro!$F$5:$F$167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$167,$AB1329),"")="",0,IF(IFERROR(INDEX(Cadastro!$F$5:$F$167,$AB1329),"")&gt;IFERROR(INDEX(Parâmetros!$B$39:$B$48,MATCH($E1329,Parâmetros!$A$39:$A$48,0)),99),IFERROR(INDEX(Cadastro!$F$5:$F$167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registro"),IF(AND($AB1329&lt;&gt;$AB1328,IFERROR(INDEX(Cadastro!$F$5:$F$167,$AB1329),"")=""),"Indeterminado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IFERROR(MATCH($A1329&amp;"|"&amp;TEXT(_xlfn.MAXIFS(Cadastro!$E$5:$E$167,Cadastro!$A$5:$A$167,$A1329,Cadastro!$E$5:$E$167,"&lt;="&amp;$F1329),"yyyymmdd"),Cadastro!$I$5:$I$167,0),"")</f>
        <v>132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IFERROR(INDEX(Cadastro!$C$5:$C$167,$AB1330),"NÃO INFORMADO")</f>
        <v>PED</v>
      </c>
      <c r="D1330" s="17" t="str">
        <f>IFERROR(INDEX(Cadastro!$D$5:$D$167,$AB1330),"")</f>
        <v>6x1</v>
      </c>
      <c r="E1330" s="17" t="str">
        <f>IFERROR(INDEX(Cadastro!$G$5:$G$167,$AB1330),"")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$167,$AB1330),"")="",IF($L1330&gt;0,1,0),IF(IFERROR(INDEX(Cadastro!$F$5:$F$167,$AB1330),"")&lt;=IFERROR(INDEX(Parâmetros!$B$39:$B$48,MATCH($E1330,Parâmetros!$A$39:$A$48,0)),99),IFERROR(INDEX(Cadastro!$F$5:$F$167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$167,$AB1330),"")="",0,IF(IFERROR(INDEX(Cadastro!$F$5:$F$167,$AB1330),"")&gt;IFERROR(INDEX(Parâmetros!$B$39:$B$48,MATCH($E1330,Parâmetros!$A$39:$A$48,0)),99),IFERROR(INDEX(Cadastro!$F$5:$F$167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registro"),IF(AND($AB1330&lt;&gt;$AB1329,IFERROR(INDEX(Cadastro!$F$5:$F$167,$AB1330),"")=""),"Indeterminado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IFERROR(MATCH($A1330&amp;"|"&amp;TEXT(_xlfn.MAXIFS(Cadastro!$E$5:$E$167,Cadastro!$A$5:$A$167,$A1330,Cadastro!$E$5:$E$167,"&lt;="&amp;$F1330),"yyyymmdd"),Cadastro!$I$5:$I$167,0),"")</f>
        <v>132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IFERROR(INDEX(Cadastro!$C$5:$C$167,$AB1331),"NÃO INFORMADO")</f>
        <v>PED</v>
      </c>
      <c r="D1331" s="17" t="str">
        <f>IFERROR(INDEX(Cadastro!$D$5:$D$167,$AB1331),"")</f>
        <v>6x1</v>
      </c>
      <c r="E1331" s="17" t="str">
        <f>IFERROR(INDEX(Cadastro!$G$5:$G$167,$AB1331),"")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$167,$AB1331),"")="",IF($L1331&gt;0,1,0),IF(IFERROR(INDEX(Cadastro!$F$5:$F$167,$AB1331),"")&lt;=IFERROR(INDEX(Parâmetros!$B$39:$B$48,MATCH($E1331,Parâmetros!$A$39:$A$48,0)),99),IFERROR(INDEX(Cadastro!$F$5:$F$167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$167,$AB1331),"")="",0,IF(IFERROR(INDEX(Cadastro!$F$5:$F$167,$AB1331),"")&gt;IFERROR(INDEX(Parâmetros!$B$39:$B$48,MATCH($E1331,Parâmetros!$A$39:$A$48,0)),99),IFERROR(INDEX(Cadastro!$F$5:$F$167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registro"),IF(AND($AB1331&lt;&gt;$AB1330,IFERROR(INDEX(Cadastro!$F$5:$F$167,$AB1331),"")=""),"Indeterminado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IFERROR(MATCH($A1331&amp;"|"&amp;TEXT(_xlfn.MAXIFS(Cadastro!$E$5:$E$167,Cadastro!$A$5:$A$167,$A1331,Cadastro!$E$5:$E$167,"&lt;="&amp;$F1331),"yyyymmdd"),Cadastro!$I$5:$I$167,0),"")</f>
        <v>132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IFERROR(INDEX(Cadastro!$C$5:$C$167,$AB1332),"NÃO INFORMADO")</f>
        <v>PED</v>
      </c>
      <c r="D1332" s="17" t="str">
        <f>IFERROR(INDEX(Cadastro!$D$5:$D$167,$AB1332),"")</f>
        <v>6x1</v>
      </c>
      <c r="E1332" s="17" t="str">
        <f>IFERROR(INDEX(Cadastro!$G$5:$G$167,$AB1332),"")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$167,$AB1332),"")="",IF($L1332&gt;0,1,0),IF(IFERROR(INDEX(Cadastro!$F$5:$F$167,$AB1332),"")&lt;=IFERROR(INDEX(Parâmetros!$B$39:$B$48,MATCH($E1332,Parâmetros!$A$39:$A$48,0)),99),IFERROR(INDEX(Cadastro!$F$5:$F$167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$167,$AB1332),"")="",0,IF(IFERROR(INDEX(Cadastro!$F$5:$F$167,$AB1332),"")&gt;IFERROR(INDEX(Parâmetros!$B$39:$B$48,MATCH($E1332,Parâmetros!$A$39:$A$48,0)),99),IFERROR(INDEX(Cadastro!$F$5:$F$167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registro"),IF(AND($AB1332&lt;&gt;$AB1331,IFERROR(INDEX(Cadastro!$F$5:$F$167,$AB1332),"")=""),"Indeterminado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IFERROR(MATCH($A1332&amp;"|"&amp;TEXT(_xlfn.MAXIFS(Cadastro!$E$5:$E$167,Cadastro!$A$5:$A$167,$A1332,Cadastro!$E$5:$E$167,"&lt;="&amp;$F1332),"yyyymmdd"),Cadastro!$I$5:$I$167,0),"")</f>
        <v>132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IFERROR(INDEX(Cadastro!$C$5:$C$167,$AB1333),"NÃO INFORMADO")</f>
        <v>PED</v>
      </c>
      <c r="D1333" s="17" t="str">
        <f>IFERROR(INDEX(Cadastro!$D$5:$D$167,$AB1333),"")</f>
        <v>6x1</v>
      </c>
      <c r="E1333" s="17" t="str">
        <f>IFERROR(INDEX(Cadastro!$G$5:$G$167,$AB1333),"")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$167,$AB1333),"")="",IF($L1333&gt;0,1,0),IF(IFERROR(INDEX(Cadastro!$F$5:$F$167,$AB1333),"")&lt;=IFERROR(INDEX(Parâmetros!$B$39:$B$48,MATCH($E1333,Parâmetros!$A$39:$A$48,0)),99),IFERROR(INDEX(Cadastro!$F$5:$F$167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$167,$AB1333),"")="",0,IF(IFERROR(INDEX(Cadastro!$F$5:$F$167,$AB1333),"")&gt;IFERROR(INDEX(Parâmetros!$B$39:$B$48,MATCH($E1333,Parâmetros!$A$39:$A$48,0)),99),IFERROR(INDEX(Cadastro!$F$5:$F$167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registro"),IF(AND($AB1333&lt;&gt;$AB1332,IFERROR(INDEX(Cadastro!$F$5:$F$167,$AB1333),"")=""),"Indeterminado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IFERROR(MATCH($A1333&amp;"|"&amp;TEXT(_xlfn.MAXIFS(Cadastro!$E$5:$E$167,Cadastro!$A$5:$A$167,$A1333,Cadastro!$E$5:$E$167,"&lt;="&amp;$F1333),"yyyymmdd"),Cadastro!$I$5:$I$167,0),"")</f>
        <v>132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IFERROR(INDEX(Cadastro!$C$5:$C$167,$AB1334),"NÃO INFORMADO")</f>
        <v>PED</v>
      </c>
      <c r="D1334" s="17" t="str">
        <f>IFERROR(INDEX(Cadastro!$D$5:$D$167,$AB1334),"")</f>
        <v>6x1</v>
      </c>
      <c r="E1334" s="17" t="str">
        <f>IFERROR(INDEX(Cadastro!$G$5:$G$167,$AB1334),"")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$167,$AB1334),"")="",IF($L1334&gt;0,1,0),IF(IFERROR(INDEX(Cadastro!$F$5:$F$167,$AB1334),"")&lt;=IFERROR(INDEX(Parâmetros!$B$39:$B$48,MATCH($E1334,Parâmetros!$A$39:$A$48,0)),99),IFERROR(INDEX(Cadastro!$F$5:$F$167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$167,$AB1334),"")="",0,IF(IFERROR(INDEX(Cadastro!$F$5:$F$167,$AB1334),"")&gt;IFERROR(INDEX(Parâmetros!$B$39:$B$48,MATCH($E1334,Parâmetros!$A$39:$A$48,0)),99),IFERROR(INDEX(Cadastro!$F$5:$F$167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registro"),IF(AND($AB1334&lt;&gt;$AB1333,IFERROR(INDEX(Cadastro!$F$5:$F$167,$AB1334),"")=""),"Indeterminado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IFERROR(MATCH($A1334&amp;"|"&amp;TEXT(_xlfn.MAXIFS(Cadastro!$E$5:$E$167,Cadastro!$A$5:$A$167,$A1334,Cadastro!$E$5:$E$167,"&lt;="&amp;$F1334),"yyyymmdd"),Cadastro!$I$5:$I$167,0),"")</f>
        <v>132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IFERROR(INDEX(Cadastro!$C$5:$C$167,$AB1335),"NÃO INFORMADO")</f>
        <v>PED</v>
      </c>
      <c r="D1335" s="17" t="str">
        <f>IFERROR(INDEX(Cadastro!$D$5:$D$167,$AB1335),"")</f>
        <v>6x1</v>
      </c>
      <c r="E1335" s="17" t="str">
        <f>IFERROR(INDEX(Cadastro!$G$5:$G$167,$AB1335),"")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$167,$AB1335),"")="",IF($L1335&gt;0,1,0),IF(IFERROR(INDEX(Cadastro!$F$5:$F$167,$AB1335),"")&lt;=IFERROR(INDEX(Parâmetros!$B$39:$B$48,MATCH($E1335,Parâmetros!$A$39:$A$48,0)),99),IFERROR(INDEX(Cadastro!$F$5:$F$167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$167,$AB1335),"")="",0,IF(IFERROR(INDEX(Cadastro!$F$5:$F$167,$AB1335),"")&gt;IFERROR(INDEX(Parâmetros!$B$39:$B$48,MATCH($E1335,Parâmetros!$A$39:$A$48,0)),99),IFERROR(INDEX(Cadastro!$F$5:$F$167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registro"),IF(AND($AB1335&lt;&gt;$AB1334,IFERROR(INDEX(Cadastro!$F$5:$F$167,$AB1335),"")=""),"Indeterminado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IFERROR(MATCH($A1335&amp;"|"&amp;TEXT(_xlfn.MAXIFS(Cadastro!$E$5:$E$167,Cadastro!$A$5:$A$167,$A1335,Cadastro!$E$5:$E$167,"&lt;="&amp;$F1335),"yyyymmdd"),Cadastro!$I$5:$I$167,0),"")</f>
        <v>132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IFERROR(INDEX(Cadastro!$C$5:$C$167,$AB1336),"NÃO INFORMADO")</f>
        <v>PED</v>
      </c>
      <c r="D1336" s="17" t="str">
        <f>IFERROR(INDEX(Cadastro!$D$5:$D$167,$AB1336),"")</f>
        <v>6x1</v>
      </c>
      <c r="E1336" s="17" t="str">
        <f>IFERROR(INDEX(Cadastro!$G$5:$G$167,$AB1336),"")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$167,$AB1336),"")="",IF($L1336&gt;0,1,0),IF(IFERROR(INDEX(Cadastro!$F$5:$F$167,$AB1336),"")&lt;=IFERROR(INDEX(Parâmetros!$B$39:$B$48,MATCH($E1336,Parâmetros!$A$39:$A$48,0)),99),IFERROR(INDEX(Cadastro!$F$5:$F$167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$167,$AB1336),"")="",0,IF(IFERROR(INDEX(Cadastro!$F$5:$F$167,$AB1336),"")&gt;IFERROR(INDEX(Parâmetros!$B$39:$B$48,MATCH($E1336,Parâmetros!$A$39:$A$48,0)),99),IFERROR(INDEX(Cadastro!$F$5:$F$167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registro"),IF(AND($AB1336&lt;&gt;$AB1335,IFERROR(INDEX(Cadastro!$F$5:$F$167,$AB1336),"")=""),"Indeterminado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IFERROR(MATCH($A1336&amp;"|"&amp;TEXT(_xlfn.MAXIFS(Cadastro!$E$5:$E$167,Cadastro!$A$5:$A$167,$A1336,Cadastro!$E$5:$E$167,"&lt;="&amp;$F1336),"yyyymmdd"),Cadastro!$I$5:$I$167,0),"")</f>
        <v>132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IFERROR(INDEX(Cadastro!$C$5:$C$167,$AB1337),"NÃO INFORMADO")</f>
        <v>PED</v>
      </c>
      <c r="D1337" s="17" t="str">
        <f>IFERROR(INDEX(Cadastro!$D$5:$D$167,$AB1337),"")</f>
        <v>6x1</v>
      </c>
      <c r="E1337" s="17" t="str">
        <f>IFERROR(INDEX(Cadastro!$G$5:$G$167,$AB1337),"")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$167,$AB1337),"")="",IF($L1337&gt;0,1,0),IF(IFERROR(INDEX(Cadastro!$F$5:$F$167,$AB1337),"")&lt;=IFERROR(INDEX(Parâmetros!$B$39:$B$48,MATCH($E1337,Parâmetros!$A$39:$A$48,0)),99),IFERROR(INDEX(Cadastro!$F$5:$F$167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$167,$AB1337),"")="",0,IF(IFERROR(INDEX(Cadastro!$F$5:$F$167,$AB1337),"")&gt;IFERROR(INDEX(Parâmetros!$B$39:$B$48,MATCH($E1337,Parâmetros!$A$39:$A$48,0)),99),IFERROR(INDEX(Cadastro!$F$5:$F$167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registro"),IF(AND($AB1337&lt;&gt;$AB1336,IFERROR(INDEX(Cadastro!$F$5:$F$167,$AB1337),"")=""),"Indeterminado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IFERROR(MATCH($A1337&amp;"|"&amp;TEXT(_xlfn.MAXIFS(Cadastro!$E$5:$E$167,Cadastro!$A$5:$A$167,$A1337,Cadastro!$E$5:$E$167,"&lt;="&amp;$F1337),"yyyymmdd"),Cadastro!$I$5:$I$167,0),"")</f>
        <v>132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IFERROR(INDEX(Cadastro!$C$5:$C$167,$AB1338),"NÃO INFORMADO")</f>
        <v>PED</v>
      </c>
      <c r="D1338" s="17" t="str">
        <f>IFERROR(INDEX(Cadastro!$D$5:$D$167,$AB1338),"")</f>
        <v>6x1</v>
      </c>
      <c r="E1338" s="17" t="str">
        <f>IFERROR(INDEX(Cadastro!$G$5:$G$167,$AB1338),"")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$167,$AB1338),"")="",IF($L1338&gt;0,1,0),IF(IFERROR(INDEX(Cadastro!$F$5:$F$167,$AB1338),"")&lt;=IFERROR(INDEX(Parâmetros!$B$39:$B$48,MATCH($E1338,Parâmetros!$A$39:$A$48,0)),99),IFERROR(INDEX(Cadastro!$F$5:$F$167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$167,$AB1338),"")="",0,IF(IFERROR(INDEX(Cadastro!$F$5:$F$167,$AB1338),"")&gt;IFERROR(INDEX(Parâmetros!$B$39:$B$48,MATCH($E1338,Parâmetros!$A$39:$A$48,0)),99),IFERROR(INDEX(Cadastro!$F$5:$F$167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registro"),IF(AND($AB1338&lt;&gt;$AB1337,IFERROR(INDEX(Cadastro!$F$5:$F$167,$AB1338),"")=""),"Indeterminado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IFERROR(MATCH($A1338&amp;"|"&amp;TEXT(_xlfn.MAXIFS(Cadastro!$E$5:$E$167,Cadastro!$A$5:$A$167,$A1338,Cadastro!$E$5:$E$167,"&lt;="&amp;$F1338),"yyyymmdd"),Cadastro!$I$5:$I$167,0),"")</f>
        <v>132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IFERROR(INDEX(Cadastro!$C$5:$C$167,$AB1339),"NÃO INFORMADO")</f>
        <v>PED</v>
      </c>
      <c r="D1339" s="17" t="str">
        <f>IFERROR(INDEX(Cadastro!$D$5:$D$167,$AB1339),"")</f>
        <v>6x1</v>
      </c>
      <c r="E1339" s="17" t="str">
        <f>IFERROR(INDEX(Cadastro!$G$5:$G$167,$AB1339),"")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$167,$AB1339),"")="",IF($L1339&gt;0,1,0),IF(IFERROR(INDEX(Cadastro!$F$5:$F$167,$AB1339),"")&lt;=IFERROR(INDEX(Parâmetros!$B$39:$B$48,MATCH($E1339,Parâmetros!$A$39:$A$48,0)),99),IFERROR(INDEX(Cadastro!$F$5:$F$167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$167,$AB1339),"")="",0,IF(IFERROR(INDEX(Cadastro!$F$5:$F$167,$AB1339),"")&gt;IFERROR(INDEX(Parâmetros!$B$39:$B$48,MATCH($E1339,Parâmetros!$A$39:$A$48,0)),99),IFERROR(INDEX(Cadastro!$F$5:$F$167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registro"),IF(AND($AB1339&lt;&gt;$AB1338,IFERROR(INDEX(Cadastro!$F$5:$F$167,$AB1339),"")=""),"Indeterminado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IFERROR(MATCH($A1339&amp;"|"&amp;TEXT(_xlfn.MAXIFS(Cadastro!$E$5:$E$167,Cadastro!$A$5:$A$167,$A1339,Cadastro!$E$5:$E$167,"&lt;="&amp;$F1339),"yyyymmdd"),Cadastro!$I$5:$I$167,0),"")</f>
        <v>132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IFERROR(INDEX(Cadastro!$C$5:$C$167,$AB1340),"NÃO INFORMADO")</f>
        <v>PED</v>
      </c>
      <c r="D1340" s="17" t="str">
        <f>IFERROR(INDEX(Cadastro!$D$5:$D$167,$AB1340),"")</f>
        <v>6x1</v>
      </c>
      <c r="E1340" s="17" t="str">
        <f>IFERROR(INDEX(Cadastro!$G$5:$G$167,$AB1340),"")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$167,$AB1340),"")="",IF($L1340&gt;0,1,0),IF(IFERROR(INDEX(Cadastro!$F$5:$F$167,$AB1340),"")&lt;=IFERROR(INDEX(Parâmetros!$B$39:$B$48,MATCH($E1340,Parâmetros!$A$39:$A$48,0)),99),IFERROR(INDEX(Cadastro!$F$5:$F$167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$167,$AB1340),"")="",0,IF(IFERROR(INDEX(Cadastro!$F$5:$F$167,$AB1340),"")&gt;IFERROR(INDEX(Parâmetros!$B$39:$B$48,MATCH($E1340,Parâmetros!$A$39:$A$48,0)),99),IFERROR(INDEX(Cadastro!$F$5:$F$167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registro"),IF(AND($AB1340&lt;&gt;$AB1339,IFERROR(INDEX(Cadastro!$F$5:$F$167,$AB1340),"")=""),"Indeterminado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IFERROR(MATCH($A1340&amp;"|"&amp;TEXT(_xlfn.MAXIFS(Cadastro!$E$5:$E$167,Cadastro!$A$5:$A$167,$A1340,Cadastro!$E$5:$E$167,"&lt;="&amp;$F1340),"yyyymmdd"),Cadastro!$I$5:$I$167,0),"")</f>
        <v>132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IFERROR(INDEX(Cadastro!$C$5:$C$167,$AB1341),"NÃO INFORMADO")</f>
        <v>PED</v>
      </c>
      <c r="D1341" s="17" t="str">
        <f>IFERROR(INDEX(Cadastro!$D$5:$D$167,$AB1341),"")</f>
        <v>6x1</v>
      </c>
      <c r="E1341" s="17" t="str">
        <f>IFERROR(INDEX(Cadastro!$G$5:$G$167,$AB1341),"")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$167,$AB1341),"")="",IF($L1341&gt;0,1,0),IF(IFERROR(INDEX(Cadastro!$F$5:$F$167,$AB1341),"")&lt;=IFERROR(INDEX(Parâmetros!$B$39:$B$48,MATCH($E1341,Parâmetros!$A$39:$A$48,0)),99),IFERROR(INDEX(Cadastro!$F$5:$F$167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$167,$AB1341),"")="",0,IF(IFERROR(INDEX(Cadastro!$F$5:$F$167,$AB1341),"")&gt;IFERROR(INDEX(Parâmetros!$B$39:$B$48,MATCH($E1341,Parâmetros!$A$39:$A$48,0)),99),IFERROR(INDEX(Cadastro!$F$5:$F$167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registro"),IF(AND($AB1341&lt;&gt;$AB1340,IFERROR(INDEX(Cadastro!$F$5:$F$167,$AB1341),"")=""),"Indeterminado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IFERROR(MATCH($A1341&amp;"|"&amp;TEXT(_xlfn.MAXIFS(Cadastro!$E$5:$E$167,Cadastro!$A$5:$A$167,$A1341,Cadastro!$E$5:$E$167,"&lt;="&amp;$F1341),"yyyymmdd"),Cadastro!$I$5:$I$167,0),"")</f>
        <v>132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IFERROR(INDEX(Cadastro!$C$5:$C$167,$AB1342),"NÃO INFORMADO")</f>
        <v>PED</v>
      </c>
      <c r="D1342" s="17" t="str">
        <f>IFERROR(INDEX(Cadastro!$D$5:$D$167,$AB1342),"")</f>
        <v>6x1</v>
      </c>
      <c r="E1342" s="17" t="str">
        <f>IFERROR(INDEX(Cadastro!$G$5:$G$167,$AB1342),"")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$167,$AB1342),"")="",IF($L1342&gt;0,1,0),IF(IFERROR(INDEX(Cadastro!$F$5:$F$167,$AB1342),"")&lt;=IFERROR(INDEX(Parâmetros!$B$39:$B$48,MATCH($E1342,Parâmetros!$A$39:$A$48,0)),99),IFERROR(INDEX(Cadastro!$F$5:$F$167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$167,$AB1342),"")="",0,IF(IFERROR(INDEX(Cadastro!$F$5:$F$167,$AB1342),"")&gt;IFERROR(INDEX(Parâmetros!$B$39:$B$48,MATCH($E1342,Parâmetros!$A$39:$A$48,0)),99),IFERROR(INDEX(Cadastro!$F$5:$F$167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registro"),IF(AND($AB1342&lt;&gt;$AB1341,IFERROR(INDEX(Cadastro!$F$5:$F$167,$AB1342),"")=""),"Indeterminado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IFERROR(MATCH($A1342&amp;"|"&amp;TEXT(_xlfn.MAXIFS(Cadastro!$E$5:$E$167,Cadastro!$A$5:$A$167,$A1342,Cadastro!$E$5:$E$167,"&lt;="&amp;$F1342),"yyyymmdd"),Cadastro!$I$5:$I$167,0),"")</f>
        <v>132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IFERROR(INDEX(Cadastro!$C$5:$C$167,$AB1343),"NÃO INFORMADO")</f>
        <v>PED</v>
      </c>
      <c r="D1343" s="17" t="str">
        <f>IFERROR(INDEX(Cadastro!$D$5:$D$167,$AB1343),"")</f>
        <v>6x1</v>
      </c>
      <c r="E1343" s="17" t="str">
        <f>IFERROR(INDEX(Cadastro!$G$5:$G$167,$AB1343),"")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$167,$AB1343),"")="",IF($L1343&gt;0,1,0),IF(IFERROR(INDEX(Cadastro!$F$5:$F$167,$AB1343),"")&lt;=IFERROR(INDEX(Parâmetros!$B$39:$B$48,MATCH($E1343,Parâmetros!$A$39:$A$48,0)),99),IFERROR(INDEX(Cadastro!$F$5:$F$167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$167,$AB1343),"")="",0,IF(IFERROR(INDEX(Cadastro!$F$5:$F$167,$AB1343),"")&gt;IFERROR(INDEX(Parâmetros!$B$39:$B$48,MATCH($E1343,Parâmetros!$A$39:$A$48,0)),99),IFERROR(INDEX(Cadastro!$F$5:$F$167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registro"),IF(AND($AB1343&lt;&gt;$AB1342,IFERROR(INDEX(Cadastro!$F$5:$F$167,$AB1343),"")=""),"Indeterminado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IFERROR(MATCH($A1343&amp;"|"&amp;TEXT(_xlfn.MAXIFS(Cadastro!$E$5:$E$167,Cadastro!$A$5:$A$167,$A1343,Cadastro!$E$5:$E$167,"&lt;="&amp;$F1343),"yyyymmdd"),Cadastro!$I$5:$I$167,0),"")</f>
        <v>132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IFERROR(INDEX(Cadastro!$C$5:$C$167,$AB1344),"NÃO INFORMADO")</f>
        <v>PED</v>
      </c>
      <c r="D1344" s="17" t="str">
        <f>IFERROR(INDEX(Cadastro!$D$5:$D$167,$AB1344),"")</f>
        <v>6x1</v>
      </c>
      <c r="E1344" s="17" t="str">
        <f>IFERROR(INDEX(Cadastro!$G$5:$G$167,$AB1344),"")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$167,$AB1344),"")="",IF($L1344&gt;0,1,0),IF(IFERROR(INDEX(Cadastro!$F$5:$F$167,$AB1344),"")&lt;=IFERROR(INDEX(Parâmetros!$B$39:$B$48,MATCH($E1344,Parâmetros!$A$39:$A$48,0)),99),IFERROR(INDEX(Cadastro!$F$5:$F$167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$167,$AB1344),"")="",0,IF(IFERROR(INDEX(Cadastro!$F$5:$F$167,$AB1344),"")&gt;IFERROR(INDEX(Parâmetros!$B$39:$B$48,MATCH($E1344,Parâmetros!$A$39:$A$48,0)),99),IFERROR(INDEX(Cadastro!$F$5:$F$167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registro"),IF(AND($AB1344&lt;&gt;$AB1343,IFERROR(INDEX(Cadastro!$F$5:$F$167,$AB1344),"")=""),"Indeterminado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IFERROR(MATCH($A1344&amp;"|"&amp;TEXT(_xlfn.MAXIFS(Cadastro!$E$5:$E$167,Cadastro!$A$5:$A$167,$A1344,Cadastro!$E$5:$E$167,"&lt;="&amp;$F1344),"yyyymmdd"),Cadastro!$I$5:$I$167,0),"")</f>
        <v>132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IFERROR(INDEX(Cadastro!$C$5:$C$167,$AB1345),"NÃO INFORMADO")</f>
        <v>PED</v>
      </c>
      <c r="D1345" s="17" t="str">
        <f>IFERROR(INDEX(Cadastro!$D$5:$D$167,$AB1345),"")</f>
        <v>6x1</v>
      </c>
      <c r="E1345" s="17" t="str">
        <f>IFERROR(INDEX(Cadastro!$G$5:$G$167,$AB1345),"")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$167,$AB1345),"")="",IF($L1345&gt;0,1,0),IF(IFERROR(INDEX(Cadastro!$F$5:$F$167,$AB1345),"")&lt;=IFERROR(INDEX(Parâmetros!$B$39:$B$48,MATCH($E1345,Parâmetros!$A$39:$A$48,0)),99),IFERROR(INDEX(Cadastro!$F$5:$F$167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$167,$AB1345),"")="",0,IF(IFERROR(INDEX(Cadastro!$F$5:$F$167,$AB1345),"")&gt;IFERROR(INDEX(Parâmetros!$B$39:$B$48,MATCH($E1345,Parâmetros!$A$39:$A$48,0)),99),IFERROR(INDEX(Cadastro!$F$5:$F$167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registro"),IF(AND($AB1345&lt;&gt;$AB1344,IFERROR(INDEX(Cadastro!$F$5:$F$167,$AB1345),"")=""),"Indeterminado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IFERROR(MATCH($A1345&amp;"|"&amp;TEXT(_xlfn.MAXIFS(Cadastro!$E$5:$E$167,Cadastro!$A$5:$A$167,$A1345,Cadastro!$E$5:$E$167,"&lt;="&amp;$F1345),"yyyymmdd"),Cadastro!$I$5:$I$167,0),"")</f>
        <v>132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IFERROR(INDEX(Cadastro!$C$5:$C$167,$AB1346),"NÃO INFORMADO")</f>
        <v>NÃO INFORMADO</v>
      </c>
      <c r="D1346" s="17" t="str">
        <f>IFERROR(INDEX(Cadastro!$D$5:$D$167,$AB1346),"")</f>
        <v>Férias</v>
      </c>
      <c r="E1346" s="17" t="str">
        <f>IFERROR(INDEX(Cadastro!$G$5:$G$167,$AB1346),"")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$167,$AB1346),"")="",IF($L1346&gt;0,1,0),IF(IFERROR(INDEX(Cadastro!$F$5:$F$167,$AB1346),"")&lt;=IFERROR(INDEX(Parâmetros!$B$39:$B$48,MATCH($E1346,Parâmetros!$A$39:$A$48,0)),99),IFERROR(INDEX(Cadastro!$F$5:$F$167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$167,$AB1346),"")="",0,IF(IFERROR(INDEX(Cadastro!$F$5:$F$167,$AB1346),"")&gt;IFERROR(INDEX(Parâmetros!$B$39:$B$48,MATCH($E1346,Parâmetros!$A$39:$A$48,0)),99),IFERROR(INDEX(Cadastro!$F$5:$F$167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registro"),IF(AND($AB1346&lt;&gt;$AB1345,IFERROR(INDEX(Cadastro!$F$5:$F$167,$AB1346),"")=""),"Indeterminado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8</v>
      </c>
      <c r="AB1346" s="31">
        <f>IFERROR(MATCH($A1346&amp;"|"&amp;TEXT(_xlfn.MAXIFS(Cadastro!$E$5:$E$167,Cadastro!$A$5:$A$167,$A1346,Cadastro!$E$5:$E$167,"&lt;="&amp;$F1346),"yyyymmdd"),Cadastro!$I$5:$I$167,0),"")</f>
        <v>114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IFERROR(INDEX(Cadastro!$C$5:$C$167,$AB1347),"NÃO INFORMADO")</f>
        <v>NÃO INFORMADO</v>
      </c>
      <c r="D1347" s="17" t="str">
        <f>IFERROR(INDEX(Cadastro!$D$5:$D$167,$AB1347),"")</f>
        <v>Férias</v>
      </c>
      <c r="E1347" s="17" t="str">
        <f>IFERROR(INDEX(Cadastro!$G$5:$G$167,$AB1347),"")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$167,$AB1347),"")="",IF($L1347&gt;0,1,0),IF(IFERROR(INDEX(Cadastro!$F$5:$F$167,$AB1347),"")&lt;=IFERROR(INDEX(Parâmetros!$B$39:$B$48,MATCH($E1347,Parâmetros!$A$39:$A$48,0)),99),IFERROR(INDEX(Cadastro!$F$5:$F$167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$167,$AB1347),"")="",0,IF(IFERROR(INDEX(Cadastro!$F$5:$F$167,$AB1347),"")&gt;IFERROR(INDEX(Parâmetros!$B$39:$B$48,MATCH($E1347,Parâmetros!$A$39:$A$48,0)),99),IFERROR(INDEX(Cadastro!$F$5:$F$167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registro"),IF(AND($AB1347&lt;&gt;$AB1346,IFERROR(INDEX(Cadastro!$F$5:$F$167,$AB1347),"")=""),"Indeterminado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7</v>
      </c>
      <c r="AB1347" s="31">
        <f>IFERROR(MATCH($A1347&amp;"|"&amp;TEXT(_xlfn.MAXIFS(Cadastro!$E$5:$E$167,Cadastro!$A$5:$A$167,$A1347,Cadastro!$E$5:$E$167,"&lt;="&amp;$F1347),"yyyymmdd"),Cadastro!$I$5:$I$167,0),"")</f>
        <v>114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IFERROR(INDEX(Cadastro!$C$5:$C$167,$AB1348),"NÃO INFORMADO")</f>
        <v>NÃO INFORMADO</v>
      </c>
      <c r="D1348" s="17" t="str">
        <f>IFERROR(INDEX(Cadastro!$D$5:$D$167,$AB1348),"")</f>
        <v>Férias</v>
      </c>
      <c r="E1348" s="17" t="str">
        <f>IFERROR(INDEX(Cadastro!$G$5:$G$167,$AB1348),"")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$167,$AB1348),"")="",IF($L1348&gt;0,1,0),IF(IFERROR(INDEX(Cadastro!$F$5:$F$167,$AB1348),"")&lt;=IFERROR(INDEX(Parâmetros!$B$39:$B$48,MATCH($E1348,Parâmetros!$A$39:$A$48,0)),99),IFERROR(INDEX(Cadastro!$F$5:$F$167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$167,$AB1348),"")="",0,IF(IFERROR(INDEX(Cadastro!$F$5:$F$167,$AB1348),"")&gt;IFERROR(INDEX(Parâmetros!$B$39:$B$48,MATCH($E1348,Parâmetros!$A$39:$A$48,0)),99),IFERROR(INDEX(Cadastro!$F$5:$F$167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registro"),IF(AND($AB1348&lt;&gt;$AB1347,IFERROR(INDEX(Cadastro!$F$5:$F$167,$AB1348),"")=""),"Indeterminado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6</v>
      </c>
      <c r="AB1348" s="31">
        <f>IFERROR(MATCH($A1348&amp;"|"&amp;TEXT(_xlfn.MAXIFS(Cadastro!$E$5:$E$167,Cadastro!$A$5:$A$167,$A1348,Cadastro!$E$5:$E$167,"&lt;="&amp;$F1348),"yyyymmdd"),Cadastro!$I$5:$I$167,0),"")</f>
        <v>114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IFERROR(INDEX(Cadastro!$C$5:$C$167,$AB1349),"NÃO INFORMADO")</f>
        <v>NÃO INFORMADO</v>
      </c>
      <c r="D1349" s="17" t="str">
        <f>IFERROR(INDEX(Cadastro!$D$5:$D$167,$AB1349),"")</f>
        <v>Férias</v>
      </c>
      <c r="E1349" s="17" t="str">
        <f>IFERROR(INDEX(Cadastro!$G$5:$G$167,$AB1349),"")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$167,$AB1349),"")="",IF($L1349&gt;0,1,0),IF(IFERROR(INDEX(Cadastro!$F$5:$F$167,$AB1349),"")&lt;=IFERROR(INDEX(Parâmetros!$B$39:$B$48,MATCH($E1349,Parâmetros!$A$39:$A$48,0)),99),IFERROR(INDEX(Cadastro!$F$5:$F$167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$167,$AB1349),"")="",0,IF(IFERROR(INDEX(Cadastro!$F$5:$F$167,$AB1349),"")&gt;IFERROR(INDEX(Parâmetros!$B$39:$B$48,MATCH($E1349,Parâmetros!$A$39:$A$48,0)),99),IFERROR(INDEX(Cadastro!$F$5:$F$167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registro"),IF(AND($AB1349&lt;&gt;$AB1348,IFERROR(INDEX(Cadastro!$F$5:$F$167,$AB1349),"")=""),"Indeterminado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5</v>
      </c>
      <c r="AB1349" s="31">
        <f>IFERROR(MATCH($A1349&amp;"|"&amp;TEXT(_xlfn.MAXIFS(Cadastro!$E$5:$E$167,Cadastro!$A$5:$A$167,$A1349,Cadastro!$E$5:$E$167,"&lt;="&amp;$F1349),"yyyymmdd"),Cadastro!$I$5:$I$167,0),"")</f>
        <v>114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IFERROR(INDEX(Cadastro!$C$5:$C$167,$AB1350),"NÃO INFORMADO")</f>
        <v>NÃO INFORMADO</v>
      </c>
      <c r="D1350" s="17" t="str">
        <f>IFERROR(INDEX(Cadastro!$D$5:$D$167,$AB1350),"")</f>
        <v>Férias</v>
      </c>
      <c r="E1350" s="17" t="str">
        <f>IFERROR(INDEX(Cadastro!$G$5:$G$167,$AB1350),"")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$167,$AB1350),"")="",IF($L1350&gt;0,1,0),IF(IFERROR(INDEX(Cadastro!$F$5:$F$167,$AB1350),"")&lt;=IFERROR(INDEX(Parâmetros!$B$39:$B$48,MATCH($E1350,Parâmetros!$A$39:$A$48,0)),99),IFERROR(INDEX(Cadastro!$F$5:$F$167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$167,$AB1350),"")="",0,IF(IFERROR(INDEX(Cadastro!$F$5:$F$167,$AB1350),"")&gt;IFERROR(INDEX(Parâmetros!$B$39:$B$48,MATCH($E1350,Parâmetros!$A$39:$A$48,0)),99),IFERROR(INDEX(Cadastro!$F$5:$F$167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registro"),IF(AND($AB1350&lt;&gt;$AB1349,IFERROR(INDEX(Cadastro!$F$5:$F$167,$AB1350),"")=""),"Indeterminado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4</v>
      </c>
      <c r="AB1350" s="31">
        <f>IFERROR(MATCH($A1350&amp;"|"&amp;TEXT(_xlfn.MAXIFS(Cadastro!$E$5:$E$167,Cadastro!$A$5:$A$167,$A1350,Cadastro!$E$5:$E$167,"&lt;="&amp;$F1350),"yyyymmdd"),Cadastro!$I$5:$I$167,0),"")</f>
        <v>114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IFERROR(INDEX(Cadastro!$C$5:$C$167,$AB1351),"NÃO INFORMADO")</f>
        <v>NÃO INFORMADO</v>
      </c>
      <c r="D1351" s="17" t="str">
        <f>IFERROR(INDEX(Cadastro!$D$5:$D$167,$AB1351),"")</f>
        <v>Férias</v>
      </c>
      <c r="E1351" s="17" t="str">
        <f>IFERROR(INDEX(Cadastro!$G$5:$G$167,$AB1351),"")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$167,$AB1351),"")="",IF($L1351&gt;0,1,0),IF(IFERROR(INDEX(Cadastro!$F$5:$F$167,$AB1351),"")&lt;=IFERROR(INDEX(Parâmetros!$B$39:$B$48,MATCH($E1351,Parâmetros!$A$39:$A$48,0)),99),IFERROR(INDEX(Cadastro!$F$5:$F$167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$167,$AB1351),"")="",0,IF(IFERROR(INDEX(Cadastro!$F$5:$F$167,$AB1351),"")&gt;IFERROR(INDEX(Parâmetros!$B$39:$B$48,MATCH($E1351,Parâmetros!$A$39:$A$48,0)),99),IFERROR(INDEX(Cadastro!$F$5:$F$167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registro"),IF(AND($AB1351&lt;&gt;$AB1350,IFERROR(INDEX(Cadastro!$F$5:$F$167,$AB1351),"")=""),"Indeterminado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3</v>
      </c>
      <c r="AB1351" s="31">
        <f>IFERROR(MATCH($A1351&amp;"|"&amp;TEXT(_xlfn.MAXIFS(Cadastro!$E$5:$E$167,Cadastro!$A$5:$A$167,$A1351,Cadastro!$E$5:$E$167,"&lt;="&amp;$F1351),"yyyymmdd"),Cadastro!$I$5:$I$167,0),"")</f>
        <v>114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IFERROR(INDEX(Cadastro!$C$5:$C$167,$AB1352),"NÃO INFORMADO")</f>
        <v>NÃO INFORMADO</v>
      </c>
      <c r="D1352" s="17" t="str">
        <f>IFERROR(INDEX(Cadastro!$D$5:$D$167,$AB1352),"")</f>
        <v>Férias</v>
      </c>
      <c r="E1352" s="17" t="str">
        <f>IFERROR(INDEX(Cadastro!$G$5:$G$167,$AB1352),"")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$167,$AB1352),"")="",IF($L1352&gt;0,1,0),IF(IFERROR(INDEX(Cadastro!$F$5:$F$167,$AB1352),"")&lt;=IFERROR(INDEX(Parâmetros!$B$39:$B$48,MATCH($E1352,Parâmetros!$A$39:$A$48,0)),99),IFERROR(INDEX(Cadastro!$F$5:$F$167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$167,$AB1352),"")="",0,IF(IFERROR(INDEX(Cadastro!$F$5:$F$167,$AB1352),"")&gt;IFERROR(INDEX(Parâmetros!$B$39:$B$48,MATCH($E1352,Parâmetros!$A$39:$A$48,0)),99),IFERROR(INDEX(Cadastro!$F$5:$F$167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registro"),IF(AND($AB1352&lt;&gt;$AB1351,IFERROR(INDEX(Cadastro!$F$5:$F$167,$AB1352),"")=""),"Indeterminado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2</v>
      </c>
      <c r="AB1352" s="31">
        <f>IFERROR(MATCH($A1352&amp;"|"&amp;TEXT(_xlfn.MAXIFS(Cadastro!$E$5:$E$167,Cadastro!$A$5:$A$167,$A1352,Cadastro!$E$5:$E$167,"&lt;="&amp;$F1352),"yyyymmdd"),Cadastro!$I$5:$I$167,0),"")</f>
        <v>114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IFERROR(INDEX(Cadastro!$C$5:$C$167,$AB1353),"NÃO INFORMADO")</f>
        <v>NÃO INFORMADO</v>
      </c>
      <c r="D1353" s="17" t="str">
        <f>IFERROR(INDEX(Cadastro!$D$5:$D$167,$AB1353),"")</f>
        <v>Férias</v>
      </c>
      <c r="E1353" s="17" t="str">
        <f>IFERROR(INDEX(Cadastro!$G$5:$G$167,$AB1353),"")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$167,$AB1353),"")="",IF($L1353&gt;0,1,0),IF(IFERROR(INDEX(Cadastro!$F$5:$F$167,$AB1353),"")&lt;=IFERROR(INDEX(Parâmetros!$B$39:$B$48,MATCH($E1353,Parâmetros!$A$39:$A$48,0)),99),IFERROR(INDEX(Cadastro!$F$5:$F$167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$167,$AB1353),"")="",0,IF(IFERROR(INDEX(Cadastro!$F$5:$F$167,$AB1353),"")&gt;IFERROR(INDEX(Parâmetros!$B$39:$B$48,MATCH($E1353,Parâmetros!$A$39:$A$48,0)),99),IFERROR(INDEX(Cadastro!$F$5:$F$167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registro"),IF(AND($AB1353&lt;&gt;$AB1352,IFERROR(INDEX(Cadastro!$F$5:$F$167,$AB1353),"")=""),"Indeterminado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1</v>
      </c>
      <c r="AB1353" s="31">
        <f>IFERROR(MATCH($A1353&amp;"|"&amp;TEXT(_xlfn.MAXIFS(Cadastro!$E$5:$E$167,Cadastro!$A$5:$A$167,$A1353,Cadastro!$E$5:$E$167,"&lt;="&amp;$F1353),"yyyymmdd"),Cadastro!$I$5:$I$167,0),"")</f>
        <v>114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IFERROR(INDEX(Cadastro!$C$5:$C$167,$AB1354),"NÃO INFORMADO")</f>
        <v>NÃO INFORMADO</v>
      </c>
      <c r="D1354" s="17" t="str">
        <f>IFERROR(INDEX(Cadastro!$D$5:$D$167,$AB1354),"")</f>
        <v>Férias</v>
      </c>
      <c r="E1354" s="17" t="str">
        <f>IFERROR(INDEX(Cadastro!$G$5:$G$167,$AB1354),"")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$167,$AB1354),"")="",IF($L1354&gt;0,1,0),IF(IFERROR(INDEX(Cadastro!$F$5:$F$167,$AB1354),"")&lt;=IFERROR(INDEX(Parâmetros!$B$39:$B$48,MATCH($E1354,Parâmetros!$A$39:$A$48,0)),99),IFERROR(INDEX(Cadastro!$F$5:$F$167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$167,$AB1354),"")="",0,IF(IFERROR(INDEX(Cadastro!$F$5:$F$167,$AB1354),"")&gt;IFERROR(INDEX(Parâmetros!$B$39:$B$48,MATCH($E1354,Parâmetros!$A$39:$A$48,0)),99),IFERROR(INDEX(Cadastro!$F$5:$F$167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registro"),IF(AND($AB1354&lt;&gt;$AB1353,IFERROR(INDEX(Cadastro!$F$5:$F$167,$AB1354),"")=""),"Indeterminado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IFERROR(MATCH($A1354&amp;"|"&amp;TEXT(_xlfn.MAXIFS(Cadastro!$E$5:$E$167,Cadastro!$A$5:$A$167,$A1354,Cadastro!$E$5:$E$167,"&lt;="&amp;$F1354),"yyyymmdd"),Cadastro!$I$5:$I$167,0),"")</f>
        <v>114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IFERROR(INDEX(Cadastro!$C$5:$C$167,$AB1355),"NÃO INFORMADO")</f>
        <v>NÃO INFORMADO</v>
      </c>
      <c r="D1355" s="17" t="str">
        <f>IFERROR(INDEX(Cadastro!$D$5:$D$167,$AB1355),"")</f>
        <v>Férias</v>
      </c>
      <c r="E1355" s="17" t="str">
        <f>IFERROR(INDEX(Cadastro!$G$5:$G$167,$AB1355),"")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$167,$AB1355),"")="",IF($L1355&gt;0,1,0),IF(IFERROR(INDEX(Cadastro!$F$5:$F$167,$AB1355),"")&lt;=IFERROR(INDEX(Parâmetros!$B$39:$B$48,MATCH($E1355,Parâmetros!$A$39:$A$48,0)),99),IFERROR(INDEX(Cadastro!$F$5:$F$167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$167,$AB1355),"")="",0,IF(IFERROR(INDEX(Cadastro!$F$5:$F$167,$AB1355),"")&gt;IFERROR(INDEX(Parâmetros!$B$39:$B$48,MATCH($E1355,Parâmetros!$A$39:$A$48,0)),99),IFERROR(INDEX(Cadastro!$F$5:$F$167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registro"),IF(AND($AB1355&lt;&gt;$AB1354,IFERROR(INDEX(Cadastro!$F$5:$F$167,$AB1355),"")=""),"Indeterminado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IFERROR(MATCH($A1355&amp;"|"&amp;TEXT(_xlfn.MAXIFS(Cadastro!$E$5:$E$167,Cadastro!$A$5:$A$167,$A1355,Cadastro!$E$5:$E$167,"&lt;="&amp;$F1355),"yyyymmdd"),Cadastro!$I$5:$I$167,0),"")</f>
        <v>114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IFERROR(INDEX(Cadastro!$C$5:$C$167,$AB1356),"NÃO INFORMADO")</f>
        <v>NÃO INFORMADO</v>
      </c>
      <c r="D1356" s="17" t="str">
        <f>IFERROR(INDEX(Cadastro!$D$5:$D$167,$AB1356),"")</f>
        <v>Férias</v>
      </c>
      <c r="E1356" s="17" t="str">
        <f>IFERROR(INDEX(Cadastro!$G$5:$G$167,$AB1356),"")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$167,$AB1356),"")="",IF($L1356&gt;0,1,0),IF(IFERROR(INDEX(Cadastro!$F$5:$F$167,$AB1356),"")&lt;=IFERROR(INDEX(Parâmetros!$B$39:$B$48,MATCH($E1356,Parâmetros!$A$39:$A$48,0)),99),IFERROR(INDEX(Cadastro!$F$5:$F$167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$167,$AB1356),"")="",0,IF(IFERROR(INDEX(Cadastro!$F$5:$F$167,$AB1356),"")&gt;IFERROR(INDEX(Parâmetros!$B$39:$B$48,MATCH($E1356,Parâmetros!$A$39:$A$48,0)),99),IFERROR(INDEX(Cadastro!$F$5:$F$167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registro"),IF(AND($AB1356&lt;&gt;$AB1355,IFERROR(INDEX(Cadastro!$F$5:$F$167,$AB1356),"")=""),"Indeterminado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IFERROR(MATCH($A1356&amp;"|"&amp;TEXT(_xlfn.MAXIFS(Cadastro!$E$5:$E$167,Cadastro!$A$5:$A$167,$A1356,Cadastro!$E$5:$E$167,"&lt;="&amp;$F1356),"yyyymmdd"),Cadastro!$I$5:$I$167,0),"")</f>
        <v>114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IFERROR(INDEX(Cadastro!$C$5:$C$167,$AB1357),"NÃO INFORMADO")</f>
        <v>NÃO INFORMADO</v>
      </c>
      <c r="D1357" s="17" t="str">
        <f>IFERROR(INDEX(Cadastro!$D$5:$D$167,$AB1357),"")</f>
        <v>Férias</v>
      </c>
      <c r="E1357" s="17" t="str">
        <f>IFERROR(INDEX(Cadastro!$G$5:$G$167,$AB1357),"")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$167,$AB1357),"")="",IF($L1357&gt;0,1,0),IF(IFERROR(INDEX(Cadastro!$F$5:$F$167,$AB1357),"")&lt;=IFERROR(INDEX(Parâmetros!$B$39:$B$48,MATCH($E1357,Parâmetros!$A$39:$A$48,0)),99),IFERROR(INDEX(Cadastro!$F$5:$F$167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$167,$AB1357),"")="",0,IF(IFERROR(INDEX(Cadastro!$F$5:$F$167,$AB1357),"")&gt;IFERROR(INDEX(Parâmetros!$B$39:$B$48,MATCH($E1357,Parâmetros!$A$39:$A$48,0)),99),IFERROR(INDEX(Cadastro!$F$5:$F$167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registro"),IF(AND($AB1357&lt;&gt;$AB1356,IFERROR(INDEX(Cadastro!$F$5:$F$167,$AB1357),"")=""),"Indeterminado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IFERROR(MATCH($A1357&amp;"|"&amp;TEXT(_xlfn.MAXIFS(Cadastro!$E$5:$E$167,Cadastro!$A$5:$A$167,$A1357,Cadastro!$E$5:$E$167,"&lt;="&amp;$F1357),"yyyymmdd"),Cadastro!$I$5:$I$167,0),"")</f>
        <v>114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IFERROR(INDEX(Cadastro!$C$5:$C$167,$AB1358),"NÃO INFORMADO")</f>
        <v>NÃO INFORMADO</v>
      </c>
      <c r="D1358" s="17" t="str">
        <f>IFERROR(INDEX(Cadastro!$D$5:$D$167,$AB1358),"")</f>
        <v>Férias</v>
      </c>
      <c r="E1358" s="17" t="str">
        <f>IFERROR(INDEX(Cadastro!$G$5:$G$167,$AB1358),"")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$167,$AB1358),"")="",IF($L1358&gt;0,1,0),IF(IFERROR(INDEX(Cadastro!$F$5:$F$167,$AB1358),"")&lt;=IFERROR(INDEX(Parâmetros!$B$39:$B$48,MATCH($E1358,Parâmetros!$A$39:$A$48,0)),99),IFERROR(INDEX(Cadastro!$F$5:$F$167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$167,$AB1358),"")="",0,IF(IFERROR(INDEX(Cadastro!$F$5:$F$167,$AB1358),"")&gt;IFERROR(INDEX(Parâmetros!$B$39:$B$48,MATCH($E1358,Parâmetros!$A$39:$A$48,0)),99),IFERROR(INDEX(Cadastro!$F$5:$F$167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registro"),IF(AND($AB1358&lt;&gt;$AB1357,IFERROR(INDEX(Cadastro!$F$5:$F$167,$AB1358),"")=""),"Indeterminado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IFERROR(MATCH($A1358&amp;"|"&amp;TEXT(_xlfn.MAXIFS(Cadastro!$E$5:$E$167,Cadastro!$A$5:$A$167,$A1358,Cadastro!$E$5:$E$167,"&lt;="&amp;$F1358),"yyyymmdd"),Cadastro!$I$5:$I$167,0),"")</f>
        <v>114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IFERROR(INDEX(Cadastro!$C$5:$C$167,$AB1359),"NÃO INFORMADO")</f>
        <v>NÃO INFORMADO</v>
      </c>
      <c r="D1359" s="17" t="str">
        <f>IFERROR(INDEX(Cadastro!$D$5:$D$167,$AB1359),"")</f>
        <v>Férias</v>
      </c>
      <c r="E1359" s="17" t="str">
        <f>IFERROR(INDEX(Cadastro!$G$5:$G$167,$AB1359),"")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$167,$AB1359),"")="",IF($L1359&gt;0,1,0),IF(IFERROR(INDEX(Cadastro!$F$5:$F$167,$AB1359),"")&lt;=IFERROR(INDEX(Parâmetros!$B$39:$B$48,MATCH($E1359,Parâmetros!$A$39:$A$48,0)),99),IFERROR(INDEX(Cadastro!$F$5:$F$167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$167,$AB1359),"")="",0,IF(IFERROR(INDEX(Cadastro!$F$5:$F$167,$AB1359),"")&gt;IFERROR(INDEX(Parâmetros!$B$39:$B$48,MATCH($E1359,Parâmetros!$A$39:$A$48,0)),99),IFERROR(INDEX(Cadastro!$F$5:$F$167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registro"),IF(AND($AB1359&lt;&gt;$AB1358,IFERROR(INDEX(Cadastro!$F$5:$F$167,$AB1359),"")=""),"Indeterminado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IFERROR(MATCH($A1359&amp;"|"&amp;TEXT(_xlfn.MAXIFS(Cadastro!$E$5:$E$167,Cadastro!$A$5:$A$167,$A1359,Cadastro!$E$5:$E$167,"&lt;="&amp;$F1359),"yyyymmdd"),Cadastro!$I$5:$I$167,0),"")</f>
        <v>114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IFERROR(INDEX(Cadastro!$C$5:$C$167,$AB1360),"NÃO INFORMADO")</f>
        <v>NÃO INFORMADO</v>
      </c>
      <c r="D1360" s="17" t="str">
        <f>IFERROR(INDEX(Cadastro!$D$5:$D$167,$AB1360),"")</f>
        <v>Férias</v>
      </c>
      <c r="E1360" s="17" t="str">
        <f>IFERROR(INDEX(Cadastro!$G$5:$G$167,$AB1360),"")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$167,$AB1360),"")="",IF($L1360&gt;0,1,0),IF(IFERROR(INDEX(Cadastro!$F$5:$F$167,$AB1360),"")&lt;=IFERROR(INDEX(Parâmetros!$B$39:$B$48,MATCH($E1360,Parâmetros!$A$39:$A$48,0)),99),IFERROR(INDEX(Cadastro!$F$5:$F$167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$167,$AB1360),"")="",0,IF(IFERROR(INDEX(Cadastro!$F$5:$F$167,$AB1360),"")&gt;IFERROR(INDEX(Parâmetros!$B$39:$B$48,MATCH($E1360,Parâmetros!$A$39:$A$48,0)),99),IFERROR(INDEX(Cadastro!$F$5:$F$167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registro"),IF(AND($AB1360&lt;&gt;$AB1359,IFERROR(INDEX(Cadastro!$F$5:$F$167,$AB1360),"")=""),"Indeterminado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IFERROR(MATCH($A1360&amp;"|"&amp;TEXT(_xlfn.MAXIFS(Cadastro!$E$5:$E$167,Cadastro!$A$5:$A$167,$A1360,Cadastro!$E$5:$E$167,"&lt;="&amp;$F1360),"yyyymmdd"),Cadastro!$I$5:$I$167,0),"")</f>
        <v>114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IFERROR(INDEX(Cadastro!$C$5:$C$167,$AB1361),"NÃO INFORMADO")</f>
        <v>NÃO INFORMADO</v>
      </c>
      <c r="D1361" s="17" t="str">
        <f>IFERROR(INDEX(Cadastro!$D$5:$D$167,$AB1361),"")</f>
        <v>Férias</v>
      </c>
      <c r="E1361" s="17" t="str">
        <f>IFERROR(INDEX(Cadastro!$G$5:$G$167,$AB1361),"")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$167,$AB1361),"")="",IF($L1361&gt;0,1,0),IF(IFERROR(INDEX(Cadastro!$F$5:$F$167,$AB1361),"")&lt;=IFERROR(INDEX(Parâmetros!$B$39:$B$48,MATCH($E1361,Parâmetros!$A$39:$A$48,0)),99),IFERROR(INDEX(Cadastro!$F$5:$F$167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$167,$AB1361),"")="",0,IF(IFERROR(INDEX(Cadastro!$F$5:$F$167,$AB1361),"")&gt;IFERROR(INDEX(Parâmetros!$B$39:$B$48,MATCH($E1361,Parâmetros!$A$39:$A$48,0)),99),IFERROR(INDEX(Cadastro!$F$5:$F$167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registro"),IF(AND($AB1361&lt;&gt;$AB1360,IFERROR(INDEX(Cadastro!$F$5:$F$167,$AB1361),"")=""),"Indeterminado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IFERROR(MATCH($A1361&amp;"|"&amp;TEXT(_xlfn.MAXIFS(Cadastro!$E$5:$E$167,Cadastro!$A$5:$A$167,$A1361,Cadastro!$E$5:$E$167,"&lt;="&amp;$F1361),"yyyymmdd"),Cadastro!$I$5:$I$167,0),"")</f>
        <v>114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IFERROR(INDEX(Cadastro!$C$5:$C$167,$AB1362),"NÃO INFORMADO")</f>
        <v>NÃO INFORMADO</v>
      </c>
      <c r="D1362" s="17" t="str">
        <f>IFERROR(INDEX(Cadastro!$D$5:$D$167,$AB1362),"")</f>
        <v>Férias</v>
      </c>
      <c r="E1362" s="17" t="str">
        <f>IFERROR(INDEX(Cadastro!$G$5:$G$167,$AB1362),"")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$167,$AB1362),"")="",IF($L1362&gt;0,1,0),IF(IFERROR(INDEX(Cadastro!$F$5:$F$167,$AB1362),"")&lt;=IFERROR(INDEX(Parâmetros!$B$39:$B$48,MATCH($E1362,Parâmetros!$A$39:$A$48,0)),99),IFERROR(INDEX(Cadastro!$F$5:$F$167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$167,$AB1362),"")="",0,IF(IFERROR(INDEX(Cadastro!$F$5:$F$167,$AB1362),"")&gt;IFERROR(INDEX(Parâmetros!$B$39:$B$48,MATCH($E1362,Parâmetros!$A$39:$A$48,0)),99),IFERROR(INDEX(Cadastro!$F$5:$F$167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registro"),IF(AND($AB1362&lt;&gt;$AB1361,IFERROR(INDEX(Cadastro!$F$5:$F$167,$AB1362),"")=""),"Indeterminado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IFERROR(MATCH($A1362&amp;"|"&amp;TEXT(_xlfn.MAXIFS(Cadastro!$E$5:$E$167,Cadastro!$A$5:$A$167,$A1362,Cadastro!$E$5:$E$167,"&lt;="&amp;$F1362),"yyyymmdd"),Cadastro!$I$5:$I$167,0),"")</f>
        <v>114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IFERROR(INDEX(Cadastro!$C$5:$C$167,$AB1363),"NÃO INFORMADO")</f>
        <v>NÃO INFORMADO</v>
      </c>
      <c r="D1363" s="17" t="str">
        <f>IFERROR(INDEX(Cadastro!$D$5:$D$167,$AB1363),"")</f>
        <v>Férias</v>
      </c>
      <c r="E1363" s="17" t="str">
        <f>IFERROR(INDEX(Cadastro!$G$5:$G$167,$AB1363),"")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$167,$AB1363),"")="",IF($L1363&gt;0,1,0),IF(IFERROR(INDEX(Cadastro!$F$5:$F$167,$AB1363),"")&lt;=IFERROR(INDEX(Parâmetros!$B$39:$B$48,MATCH($E1363,Parâmetros!$A$39:$A$48,0)),99),IFERROR(INDEX(Cadastro!$F$5:$F$167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$167,$AB1363),"")="",0,IF(IFERROR(INDEX(Cadastro!$F$5:$F$167,$AB1363),"")&gt;IFERROR(INDEX(Parâmetros!$B$39:$B$48,MATCH($E1363,Parâmetros!$A$39:$A$48,0)),99),IFERROR(INDEX(Cadastro!$F$5:$F$167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registro"),IF(AND($AB1363&lt;&gt;$AB1362,IFERROR(INDEX(Cadastro!$F$5:$F$167,$AB1363),"")=""),"Indeterminado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IFERROR(MATCH($A1363&amp;"|"&amp;TEXT(_xlfn.MAXIFS(Cadastro!$E$5:$E$167,Cadastro!$A$5:$A$167,$A1363,Cadastro!$E$5:$E$167,"&lt;="&amp;$F1363),"yyyymmdd"),Cadastro!$I$5:$I$167,0),"")</f>
        <v>114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IFERROR(INDEX(Cadastro!$C$5:$C$167,$AB1364),"NÃO INFORMADO")</f>
        <v>NÃO INFORMADO</v>
      </c>
      <c r="D1364" s="17" t="str">
        <f>IFERROR(INDEX(Cadastro!$D$5:$D$167,$AB1364),"")</f>
        <v>Férias</v>
      </c>
      <c r="E1364" s="17" t="str">
        <f>IFERROR(INDEX(Cadastro!$G$5:$G$167,$AB1364),"")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$167,$AB1364),"")="",IF($L1364&gt;0,1,0),IF(IFERROR(INDEX(Cadastro!$F$5:$F$167,$AB1364),"")&lt;=IFERROR(INDEX(Parâmetros!$B$39:$B$48,MATCH($E1364,Parâmetros!$A$39:$A$48,0)),99),IFERROR(INDEX(Cadastro!$F$5:$F$167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$167,$AB1364),"")="",0,IF(IFERROR(INDEX(Cadastro!$F$5:$F$167,$AB1364),"")&gt;IFERROR(INDEX(Parâmetros!$B$39:$B$48,MATCH($E1364,Parâmetros!$A$39:$A$48,0)),99),IFERROR(INDEX(Cadastro!$F$5:$F$167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registro"),IF(AND($AB1364&lt;&gt;$AB1363,IFERROR(INDEX(Cadastro!$F$5:$F$167,$AB1364),"")=""),"Indeterminado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IFERROR(MATCH($A1364&amp;"|"&amp;TEXT(_xlfn.MAXIFS(Cadastro!$E$5:$E$167,Cadastro!$A$5:$A$167,$A1364,Cadastro!$E$5:$E$167,"&lt;="&amp;$F1364),"yyyymmdd"),Cadastro!$I$5:$I$167,0),"")</f>
        <v>114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IFERROR(INDEX(Cadastro!$C$5:$C$167,$AB1365),"NÃO INFORMADO")</f>
        <v>NÃO INFORMADO</v>
      </c>
      <c r="D1365" s="17" t="str">
        <f>IFERROR(INDEX(Cadastro!$D$5:$D$167,$AB1365),"")</f>
        <v>Férias</v>
      </c>
      <c r="E1365" s="17" t="str">
        <f>IFERROR(INDEX(Cadastro!$G$5:$G$167,$AB1365),"")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$167,$AB1365),"")="",IF($L1365&gt;0,1,0),IF(IFERROR(INDEX(Cadastro!$F$5:$F$167,$AB1365),"")&lt;=IFERROR(INDEX(Parâmetros!$B$39:$B$48,MATCH($E1365,Parâmetros!$A$39:$A$48,0)),99),IFERROR(INDEX(Cadastro!$F$5:$F$167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$167,$AB1365),"")="",0,IF(IFERROR(INDEX(Cadastro!$F$5:$F$167,$AB1365),"")&gt;IFERROR(INDEX(Parâmetros!$B$39:$B$48,MATCH($E1365,Parâmetros!$A$39:$A$48,0)),99),IFERROR(INDEX(Cadastro!$F$5:$F$167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registro"),IF(AND($AB1365&lt;&gt;$AB1364,IFERROR(INDEX(Cadastro!$F$5:$F$167,$AB1365),"")=""),"Indeterminado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IFERROR(MATCH($A1365&amp;"|"&amp;TEXT(_xlfn.MAXIFS(Cadastro!$E$5:$E$167,Cadastro!$A$5:$A$167,$A1365,Cadastro!$E$5:$E$167,"&lt;="&amp;$F1365),"yyyymmdd"),Cadastro!$I$5:$I$167,0),"")</f>
        <v>114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IFERROR(INDEX(Cadastro!$C$5:$C$167,$AB1366),"NÃO INFORMADO")</f>
        <v>NÃO INFORMADO</v>
      </c>
      <c r="D1366" s="17" t="str">
        <f>IFERROR(INDEX(Cadastro!$D$5:$D$167,$AB1366),"")</f>
        <v>Férias</v>
      </c>
      <c r="E1366" s="17" t="str">
        <f>IFERROR(INDEX(Cadastro!$G$5:$G$167,$AB1366),"")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$167,$AB1366),"")="",IF($L1366&gt;0,1,0),IF(IFERROR(INDEX(Cadastro!$F$5:$F$167,$AB1366),"")&lt;=IFERROR(INDEX(Parâmetros!$B$39:$B$48,MATCH($E1366,Parâmetros!$A$39:$A$48,0)),99),IFERROR(INDEX(Cadastro!$F$5:$F$167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$167,$AB1366),"")="",0,IF(IFERROR(INDEX(Cadastro!$F$5:$F$167,$AB1366),"")&gt;IFERROR(INDEX(Parâmetros!$B$39:$B$48,MATCH($E1366,Parâmetros!$A$39:$A$48,0)),99),IFERROR(INDEX(Cadastro!$F$5:$F$167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registro"),IF(AND($AB1366&lt;&gt;$AB1365,IFERROR(INDEX(Cadastro!$F$5:$F$167,$AB1366),"")=""),"Indeterminado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IFERROR(MATCH($A1366&amp;"|"&amp;TEXT(_xlfn.MAXIFS(Cadastro!$E$5:$E$167,Cadastro!$A$5:$A$167,$A1366,Cadastro!$E$5:$E$167,"&lt;="&amp;$F1366),"yyyymmdd"),Cadastro!$I$5:$I$167,0),"")</f>
        <v>114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IFERROR(INDEX(Cadastro!$C$5:$C$167,$AB1367),"NÃO INFORMADO")</f>
        <v>NÃO INFORMADO</v>
      </c>
      <c r="D1367" s="17" t="str">
        <f>IFERROR(INDEX(Cadastro!$D$5:$D$167,$AB1367),"")</f>
        <v>Férias</v>
      </c>
      <c r="E1367" s="17" t="str">
        <f>IFERROR(INDEX(Cadastro!$G$5:$G$167,$AB1367),"")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$167,$AB1367),"")="",IF($L1367&gt;0,1,0),IF(IFERROR(INDEX(Cadastro!$F$5:$F$167,$AB1367),"")&lt;=IFERROR(INDEX(Parâmetros!$B$39:$B$48,MATCH($E1367,Parâmetros!$A$39:$A$48,0)),99),IFERROR(INDEX(Cadastro!$F$5:$F$167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$167,$AB1367),"")="",0,IF(IFERROR(INDEX(Cadastro!$F$5:$F$167,$AB1367),"")&gt;IFERROR(INDEX(Parâmetros!$B$39:$B$48,MATCH($E1367,Parâmetros!$A$39:$A$48,0)),99),IFERROR(INDEX(Cadastro!$F$5:$F$167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registro"),IF(AND($AB1367&lt;&gt;$AB1366,IFERROR(INDEX(Cadastro!$F$5:$F$167,$AB1367),"")=""),"Indeterminado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IFERROR(MATCH($A1367&amp;"|"&amp;TEXT(_xlfn.MAXIFS(Cadastro!$E$5:$E$167,Cadastro!$A$5:$A$167,$A1367,Cadastro!$E$5:$E$167,"&lt;="&amp;$F1367),"yyyymmdd"),Cadastro!$I$5:$I$167,0),"")</f>
        <v>114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IFERROR(INDEX(Cadastro!$C$5:$C$167,$AB1368),"NÃO INFORMADO")</f>
        <v>NÃO INFORMADO</v>
      </c>
      <c r="D1368" s="17" t="str">
        <f>IFERROR(INDEX(Cadastro!$D$5:$D$167,$AB1368),"")</f>
        <v>Férias</v>
      </c>
      <c r="E1368" s="17" t="str">
        <f>IFERROR(INDEX(Cadastro!$G$5:$G$167,$AB1368),"")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$167,$AB1368),"")="",IF($L1368&gt;0,1,0),IF(IFERROR(INDEX(Cadastro!$F$5:$F$167,$AB1368),"")&lt;=IFERROR(INDEX(Parâmetros!$B$39:$B$48,MATCH($E1368,Parâmetros!$A$39:$A$48,0)),99),IFERROR(INDEX(Cadastro!$F$5:$F$167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$167,$AB1368),"")="",0,IF(IFERROR(INDEX(Cadastro!$F$5:$F$167,$AB1368),"")&gt;IFERROR(INDEX(Parâmetros!$B$39:$B$48,MATCH($E1368,Parâmetros!$A$39:$A$48,0)),99),IFERROR(INDEX(Cadastro!$F$5:$F$167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registro"),IF(AND($AB1368&lt;&gt;$AB1367,IFERROR(INDEX(Cadastro!$F$5:$F$167,$AB1368),"")=""),"Indeterminado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IFERROR(MATCH($A1368&amp;"|"&amp;TEXT(_xlfn.MAXIFS(Cadastro!$E$5:$E$167,Cadastro!$A$5:$A$167,$A1368,Cadastro!$E$5:$E$167,"&lt;="&amp;$F1368),"yyyymmdd"),Cadastro!$I$5:$I$167,0),"")</f>
        <v>114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IFERROR(INDEX(Cadastro!$C$5:$C$167,$AB1369),"NÃO INFORMADO")</f>
        <v>NÃO INFORMADO</v>
      </c>
      <c r="D1369" s="17" t="str">
        <f>IFERROR(INDEX(Cadastro!$D$5:$D$167,$AB1369),"")</f>
        <v>Férias</v>
      </c>
      <c r="E1369" s="17" t="str">
        <f>IFERROR(INDEX(Cadastro!$G$5:$G$167,$AB1369),"")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$167,$AB1369),"")="",IF($L1369&gt;0,1,0),IF(IFERROR(INDEX(Cadastro!$F$5:$F$167,$AB1369),"")&lt;=IFERROR(INDEX(Parâmetros!$B$39:$B$48,MATCH($E1369,Parâmetros!$A$39:$A$48,0)),99),IFERROR(INDEX(Cadastro!$F$5:$F$167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$167,$AB1369),"")="",0,IF(IFERROR(INDEX(Cadastro!$F$5:$F$167,$AB1369),"")&gt;IFERROR(INDEX(Parâmetros!$B$39:$B$48,MATCH($E1369,Parâmetros!$A$39:$A$48,0)),99),IFERROR(INDEX(Cadastro!$F$5:$F$167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registro"),IF(AND($AB1369&lt;&gt;$AB1368,IFERROR(INDEX(Cadastro!$F$5:$F$167,$AB1369),"")=""),"Indeterminado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IFERROR(MATCH($A1369&amp;"|"&amp;TEXT(_xlfn.MAXIFS(Cadastro!$E$5:$E$167,Cadastro!$A$5:$A$167,$A1369,Cadastro!$E$5:$E$167,"&lt;="&amp;$F1369),"yyyymmdd"),Cadastro!$I$5:$I$167,0),"")</f>
        <v>114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IFERROR(INDEX(Cadastro!$C$5:$C$167,$AB1370),"NÃO INFORMADO")</f>
        <v>NÃO INFORMADO</v>
      </c>
      <c r="D1370" s="17" t="str">
        <f>IFERROR(INDEX(Cadastro!$D$5:$D$167,$AB1370),"")</f>
        <v>Férias</v>
      </c>
      <c r="E1370" s="17" t="str">
        <f>IFERROR(INDEX(Cadastro!$G$5:$G$167,$AB1370),"")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$167,$AB1370),"")="",IF($L1370&gt;0,1,0),IF(IFERROR(INDEX(Cadastro!$F$5:$F$167,$AB1370),"")&lt;=IFERROR(INDEX(Parâmetros!$B$39:$B$48,MATCH($E1370,Parâmetros!$A$39:$A$48,0)),99),IFERROR(INDEX(Cadastro!$F$5:$F$167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$167,$AB1370),"")="",0,IF(IFERROR(INDEX(Cadastro!$F$5:$F$167,$AB1370),"")&gt;IFERROR(INDEX(Parâmetros!$B$39:$B$48,MATCH($E1370,Parâmetros!$A$39:$A$48,0)),99),IFERROR(INDEX(Cadastro!$F$5:$F$167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registro"),IF(AND($AB1370&lt;&gt;$AB1369,IFERROR(INDEX(Cadastro!$F$5:$F$167,$AB1370),"")=""),"Indeterminado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IFERROR(MATCH($A1370&amp;"|"&amp;TEXT(_xlfn.MAXIFS(Cadastro!$E$5:$E$167,Cadastro!$A$5:$A$167,$A1370,Cadastro!$E$5:$E$167,"&lt;="&amp;$F1370),"yyyymmdd"),Cadastro!$I$5:$I$167,0),"")</f>
        <v>114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IFERROR(INDEX(Cadastro!$C$5:$C$167,$AB1371),"NÃO INFORMADO")</f>
        <v>NÃO INFORMADO</v>
      </c>
      <c r="D1371" s="17" t="str">
        <f>IFERROR(INDEX(Cadastro!$D$5:$D$167,$AB1371),"")</f>
        <v>Férias</v>
      </c>
      <c r="E1371" s="17" t="str">
        <f>IFERROR(INDEX(Cadastro!$G$5:$G$167,$AB1371),"")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$167,$AB1371),"")="",IF($L1371&gt;0,1,0),IF(IFERROR(INDEX(Cadastro!$F$5:$F$167,$AB1371),"")&lt;=IFERROR(INDEX(Parâmetros!$B$39:$B$48,MATCH($E1371,Parâmetros!$A$39:$A$48,0)),99),IFERROR(INDEX(Cadastro!$F$5:$F$167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$167,$AB1371),"")="",0,IF(IFERROR(INDEX(Cadastro!$F$5:$F$167,$AB1371),"")&gt;IFERROR(INDEX(Parâmetros!$B$39:$B$48,MATCH($E1371,Parâmetros!$A$39:$A$48,0)),99),IFERROR(INDEX(Cadastro!$F$5:$F$167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registro"),IF(AND($AB1371&lt;&gt;$AB1370,IFERROR(INDEX(Cadastro!$F$5:$F$167,$AB1371),"")=""),"Indeterminado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IFERROR(MATCH($A1371&amp;"|"&amp;TEXT(_xlfn.MAXIFS(Cadastro!$E$5:$E$167,Cadastro!$A$5:$A$167,$A1371,Cadastro!$E$5:$E$167,"&lt;="&amp;$F1371),"yyyymmdd"),Cadastro!$I$5:$I$167,0),"")</f>
        <v>114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IFERROR(INDEX(Cadastro!$C$5:$C$167,$AB1372),"NÃO INFORMADO")</f>
        <v>NÃO INFORMADO</v>
      </c>
      <c r="D1372" s="17" t="str">
        <f>IFERROR(INDEX(Cadastro!$D$5:$D$167,$AB1372),"")</f>
        <v>Férias</v>
      </c>
      <c r="E1372" s="17" t="str">
        <f>IFERROR(INDEX(Cadastro!$G$5:$G$167,$AB1372),"")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$167,$AB1372),"")="",IF($L1372&gt;0,1,0),IF(IFERROR(INDEX(Cadastro!$F$5:$F$167,$AB1372),"")&lt;=IFERROR(INDEX(Parâmetros!$B$39:$B$48,MATCH($E1372,Parâmetros!$A$39:$A$48,0)),99),IFERROR(INDEX(Cadastro!$F$5:$F$167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$167,$AB1372),"")="",0,IF(IFERROR(INDEX(Cadastro!$F$5:$F$167,$AB1372),"")&gt;IFERROR(INDEX(Parâmetros!$B$39:$B$48,MATCH($E1372,Parâmetros!$A$39:$A$48,0)),99),IFERROR(INDEX(Cadastro!$F$5:$F$167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registro"),IF(AND($AB1372&lt;&gt;$AB1371,IFERROR(INDEX(Cadastro!$F$5:$F$167,$AB1372),"")=""),"Indeterminado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IFERROR(MATCH($A1372&amp;"|"&amp;TEXT(_xlfn.MAXIFS(Cadastro!$E$5:$E$167,Cadastro!$A$5:$A$167,$A1372,Cadastro!$E$5:$E$167,"&lt;="&amp;$F1372),"yyyymmdd"),Cadastro!$I$5:$I$167,0),"")</f>
        <v>114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IFERROR(INDEX(Cadastro!$C$5:$C$167,$AB1373),"NÃO INFORMADO")</f>
        <v>NÃO INFORMADO</v>
      </c>
      <c r="D1373" s="17" t="str">
        <f>IFERROR(INDEX(Cadastro!$D$5:$D$167,$AB1373),"")</f>
        <v>Férias</v>
      </c>
      <c r="E1373" s="17" t="str">
        <f>IFERROR(INDEX(Cadastro!$G$5:$G$167,$AB1373),"")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$167,$AB1373),"")="",IF($L1373&gt;0,1,0),IF(IFERROR(INDEX(Cadastro!$F$5:$F$167,$AB1373),"")&lt;=IFERROR(INDEX(Parâmetros!$B$39:$B$48,MATCH($E1373,Parâmetros!$A$39:$A$48,0)),99),IFERROR(INDEX(Cadastro!$F$5:$F$167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$167,$AB1373),"")="",0,IF(IFERROR(INDEX(Cadastro!$F$5:$F$167,$AB1373),"")&gt;IFERROR(INDEX(Parâmetros!$B$39:$B$48,MATCH($E1373,Parâmetros!$A$39:$A$48,0)),99),IFERROR(INDEX(Cadastro!$F$5:$F$167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registro"),IF(AND($AB1373&lt;&gt;$AB1372,IFERROR(INDEX(Cadastro!$F$5:$F$167,$AB1373),"")=""),"Indeterminado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IFERROR(MATCH($A1373&amp;"|"&amp;TEXT(_xlfn.MAXIFS(Cadastro!$E$5:$E$167,Cadastro!$A$5:$A$167,$A1373,Cadastro!$E$5:$E$167,"&lt;="&amp;$F1373),"yyyymmdd"),Cadastro!$I$5:$I$167,0),"")</f>
        <v>114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IFERROR(INDEX(Cadastro!$C$5:$C$167,$AB1374),"NÃO INFORMADO")</f>
        <v>MEC</v>
      </c>
      <c r="D1374" s="17" t="str">
        <f>IFERROR(INDEX(Cadastro!$D$5:$D$167,$AB1374),"")</f>
        <v>C</v>
      </c>
      <c r="E1374" s="17" t="str">
        <f>IFERROR(INDEX(Cadastro!$G$5:$G$167,$AB1374),"")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$167,$AB1374),"")="",IF($L1374&gt;0,1,0),IF(IFERROR(INDEX(Cadastro!$F$5:$F$167,$AB1374),"")&lt;=IFERROR(INDEX(Parâmetros!$B$39:$B$48,MATCH($E1374,Parâmetros!$A$39:$A$48,0)),99),IFERROR(INDEX(Cadastro!$F$5:$F$167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$167,$AB1374),"")="",0,IF(IFERROR(INDEX(Cadastro!$F$5:$F$167,$AB1374),"")&gt;IFERROR(INDEX(Parâmetros!$B$39:$B$48,MATCH($E1374,Parâmetros!$A$39:$A$48,0)),99),IFERROR(INDEX(Cadastro!$F$5:$F$167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registro"),IF(AND($AB1374&lt;&gt;$AB1373,IFERROR(INDEX(Cadastro!$F$5:$F$167,$AB1374),"")=""),"Indeterminado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IFERROR(MATCH($A1374&amp;"|"&amp;TEXT(_xlfn.MAXIFS(Cadastro!$E$5:$E$167,Cadastro!$A$5:$A$167,$A1374,Cadastro!$E$5:$E$167,"&lt;="&amp;$F1374),"yyyymmdd"),Cadastro!$I$5:$I$167,0),"")</f>
        <v>115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IFERROR(INDEX(Cadastro!$C$5:$C$167,$AB1375),"NÃO INFORMADO")</f>
        <v>MEC</v>
      </c>
      <c r="D1375" s="17" t="str">
        <f>IFERROR(INDEX(Cadastro!$D$5:$D$167,$AB1375),"")</f>
        <v>C</v>
      </c>
      <c r="E1375" s="17" t="str">
        <f>IFERROR(INDEX(Cadastro!$G$5:$G$167,$AB1375),"")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$167,$AB1375),"")="",IF($L1375&gt;0,1,0),IF(IFERROR(INDEX(Cadastro!$F$5:$F$167,$AB1375),"")&lt;=IFERROR(INDEX(Parâmetros!$B$39:$B$48,MATCH($E1375,Parâmetros!$A$39:$A$48,0)),99),IFERROR(INDEX(Cadastro!$F$5:$F$167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$167,$AB1375),"")="",0,IF(IFERROR(INDEX(Cadastro!$F$5:$F$167,$AB1375),"")&gt;IFERROR(INDEX(Parâmetros!$B$39:$B$48,MATCH($E1375,Parâmetros!$A$39:$A$48,0)),99),IFERROR(INDEX(Cadastro!$F$5:$F$167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registro"),IF(AND($AB1375&lt;&gt;$AB1374,IFERROR(INDEX(Cadastro!$F$5:$F$167,$AB1375),"")=""),"Indeterminado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IFERROR(MATCH($A1375&amp;"|"&amp;TEXT(_xlfn.MAXIFS(Cadastro!$E$5:$E$167,Cadastro!$A$5:$A$167,$A1375,Cadastro!$E$5:$E$167,"&lt;="&amp;$F1375),"yyyymmdd"),Cadastro!$I$5:$I$167,0),"")</f>
        <v>115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IFERROR(INDEX(Cadastro!$C$5:$C$167,$AB1376),"NÃO INFORMADO")</f>
        <v>MEC</v>
      </c>
      <c r="D1376" s="17" t="str">
        <f>IFERROR(INDEX(Cadastro!$D$5:$D$167,$AB1376),"")</f>
        <v>C</v>
      </c>
      <c r="E1376" s="17" t="str">
        <f>IFERROR(INDEX(Cadastro!$G$5:$G$167,$AB1376),"")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$167,$AB1376),"")="",IF($L1376&gt;0,1,0),IF(IFERROR(INDEX(Cadastro!$F$5:$F$167,$AB1376),"")&lt;=IFERROR(INDEX(Parâmetros!$B$39:$B$48,MATCH($E1376,Parâmetros!$A$39:$A$48,0)),99),IFERROR(INDEX(Cadastro!$F$5:$F$167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$167,$AB1376),"")="",0,IF(IFERROR(INDEX(Cadastro!$F$5:$F$167,$AB1376),"")&gt;IFERROR(INDEX(Parâmetros!$B$39:$B$48,MATCH($E1376,Parâmetros!$A$39:$A$48,0)),99),IFERROR(INDEX(Cadastro!$F$5:$F$167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registro"),IF(AND($AB1376&lt;&gt;$AB1375,IFERROR(INDEX(Cadastro!$F$5:$F$167,$AB1376),"")=""),"Indeterminado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IFERROR(MATCH($A1376&amp;"|"&amp;TEXT(_xlfn.MAXIFS(Cadastro!$E$5:$E$167,Cadastro!$A$5:$A$167,$A1376,Cadastro!$E$5:$E$167,"&lt;="&amp;$F1376),"yyyymmdd"),Cadastro!$I$5:$I$167,0),"")</f>
        <v>115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IFERROR(INDEX(Cadastro!$C$5:$C$167,$AB1377),"NÃO INFORMADO")</f>
        <v>MEC</v>
      </c>
      <c r="D1377" s="17" t="str">
        <f>IFERROR(INDEX(Cadastro!$D$5:$D$167,$AB1377),"")</f>
        <v>C</v>
      </c>
      <c r="E1377" s="17" t="str">
        <f>IFERROR(INDEX(Cadastro!$G$5:$G$167,$AB1377),"")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$167,$AB1377),"")="",IF($L1377&gt;0,1,0),IF(IFERROR(INDEX(Cadastro!$F$5:$F$167,$AB1377),"")&lt;=IFERROR(INDEX(Parâmetros!$B$39:$B$48,MATCH($E1377,Parâmetros!$A$39:$A$48,0)),99),IFERROR(INDEX(Cadastro!$F$5:$F$167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$167,$AB1377),"")="",0,IF(IFERROR(INDEX(Cadastro!$F$5:$F$167,$AB1377),"")&gt;IFERROR(INDEX(Parâmetros!$B$39:$B$48,MATCH($E1377,Parâmetros!$A$39:$A$48,0)),99),IFERROR(INDEX(Cadastro!$F$5:$F$167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registro"),IF(AND($AB1377&lt;&gt;$AB1376,IFERROR(INDEX(Cadastro!$F$5:$F$167,$AB1377),"")=""),"Indeterminado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IFERROR(MATCH($A1377&amp;"|"&amp;TEXT(_xlfn.MAXIFS(Cadastro!$E$5:$E$167,Cadastro!$A$5:$A$167,$A1377,Cadastro!$E$5:$E$167,"&lt;="&amp;$F1377),"yyyymmdd"),Cadastro!$I$5:$I$167,0),"")</f>
        <v>115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IFERROR(INDEX(Cadastro!$C$5:$C$167,$AB1378),"NÃO INFORMADO")</f>
        <v>MEC</v>
      </c>
      <c r="D1378" s="17" t="str">
        <f>IFERROR(INDEX(Cadastro!$D$5:$D$167,$AB1378),"")</f>
        <v>C</v>
      </c>
      <c r="E1378" s="17" t="str">
        <f>IFERROR(INDEX(Cadastro!$G$5:$G$167,$AB1378),"")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$167,$AB1378),"")="",IF($L1378&gt;0,1,0),IF(IFERROR(INDEX(Cadastro!$F$5:$F$167,$AB1378),"")&lt;=IFERROR(INDEX(Parâmetros!$B$39:$B$48,MATCH($E1378,Parâmetros!$A$39:$A$48,0)),99),IFERROR(INDEX(Cadastro!$F$5:$F$167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$167,$AB1378),"")="",0,IF(IFERROR(INDEX(Cadastro!$F$5:$F$167,$AB1378),"")&gt;IFERROR(INDEX(Parâmetros!$B$39:$B$48,MATCH($E1378,Parâmetros!$A$39:$A$48,0)),99),IFERROR(INDEX(Cadastro!$F$5:$F$167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registro"),IF(AND($AB1378&lt;&gt;$AB1377,IFERROR(INDEX(Cadastro!$F$5:$F$167,$AB1378),"")=""),"Indeterminado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IFERROR(MATCH($A1378&amp;"|"&amp;TEXT(_xlfn.MAXIFS(Cadastro!$E$5:$E$167,Cadastro!$A$5:$A$167,$A1378,Cadastro!$E$5:$E$167,"&lt;="&amp;$F1378),"yyyymmdd"),Cadastro!$I$5:$I$167,0),"")</f>
        <v>115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IFERROR(INDEX(Cadastro!$C$5:$C$167,$AB1379),"NÃO INFORMADO")</f>
        <v>MEC</v>
      </c>
      <c r="D1379" s="17" t="str">
        <f>IFERROR(INDEX(Cadastro!$D$5:$D$167,$AB1379),"")</f>
        <v>C</v>
      </c>
      <c r="E1379" s="17" t="str">
        <f>IFERROR(INDEX(Cadastro!$G$5:$G$167,$AB1379),"")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$167,$AB1379),"")="",IF($L1379&gt;0,1,0),IF(IFERROR(INDEX(Cadastro!$F$5:$F$167,$AB1379),"")&lt;=IFERROR(INDEX(Parâmetros!$B$39:$B$48,MATCH($E1379,Parâmetros!$A$39:$A$48,0)),99),IFERROR(INDEX(Cadastro!$F$5:$F$167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$167,$AB1379),"")="",0,IF(IFERROR(INDEX(Cadastro!$F$5:$F$167,$AB1379),"")&gt;IFERROR(INDEX(Parâmetros!$B$39:$B$48,MATCH($E1379,Parâmetros!$A$39:$A$48,0)),99),IFERROR(INDEX(Cadastro!$F$5:$F$167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registro"),IF(AND($AB1379&lt;&gt;$AB1378,IFERROR(INDEX(Cadastro!$F$5:$F$167,$AB1379),"")=""),"Indeterminado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IFERROR(MATCH($A1379&amp;"|"&amp;TEXT(_xlfn.MAXIFS(Cadastro!$E$5:$E$167,Cadastro!$A$5:$A$167,$A1379,Cadastro!$E$5:$E$167,"&lt;="&amp;$F1379),"yyyymmdd"),Cadastro!$I$5:$I$167,0),"")</f>
        <v>115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IFERROR(INDEX(Cadastro!$C$5:$C$167,$AB1380),"NÃO INFORMADO")</f>
        <v>MEC</v>
      </c>
      <c r="D1380" s="17" t="str">
        <f>IFERROR(INDEX(Cadastro!$D$5:$D$167,$AB1380),"")</f>
        <v>C</v>
      </c>
      <c r="E1380" s="17" t="str">
        <f>IFERROR(INDEX(Cadastro!$G$5:$G$167,$AB1380),"")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$167,$AB1380),"")="",IF($L1380&gt;0,1,0),IF(IFERROR(INDEX(Cadastro!$F$5:$F$167,$AB1380),"")&lt;=IFERROR(INDEX(Parâmetros!$B$39:$B$48,MATCH($E1380,Parâmetros!$A$39:$A$48,0)),99),IFERROR(INDEX(Cadastro!$F$5:$F$167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$167,$AB1380),"")="",0,IF(IFERROR(INDEX(Cadastro!$F$5:$F$167,$AB1380),"")&gt;IFERROR(INDEX(Parâmetros!$B$39:$B$48,MATCH($E1380,Parâmetros!$A$39:$A$48,0)),99),IFERROR(INDEX(Cadastro!$F$5:$F$167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registro"),IF(AND($AB1380&lt;&gt;$AB1379,IFERROR(INDEX(Cadastro!$F$5:$F$167,$AB1380),"")=""),"Indeterminado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IFERROR(MATCH($A1380&amp;"|"&amp;TEXT(_xlfn.MAXIFS(Cadastro!$E$5:$E$167,Cadastro!$A$5:$A$167,$A1380,Cadastro!$E$5:$E$167,"&lt;="&amp;$F1380),"yyyymmdd"),Cadastro!$I$5:$I$167,0),"")</f>
        <v>115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IFERROR(INDEX(Cadastro!$C$5:$C$167,$AB1381),"NÃO INFORMADO")</f>
        <v>MEC</v>
      </c>
      <c r="D1381" s="17" t="str">
        <f>IFERROR(INDEX(Cadastro!$D$5:$D$167,$AB1381),"")</f>
        <v>C</v>
      </c>
      <c r="E1381" s="17" t="str">
        <f>IFERROR(INDEX(Cadastro!$G$5:$G$167,$AB1381),"")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$167,$AB1381),"")="",IF($L1381&gt;0,1,0),IF(IFERROR(INDEX(Cadastro!$F$5:$F$167,$AB1381),"")&lt;=IFERROR(INDEX(Parâmetros!$B$39:$B$48,MATCH($E1381,Parâmetros!$A$39:$A$48,0)),99),IFERROR(INDEX(Cadastro!$F$5:$F$167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$167,$AB1381),"")="",0,IF(IFERROR(INDEX(Cadastro!$F$5:$F$167,$AB1381),"")&gt;IFERROR(INDEX(Parâmetros!$B$39:$B$48,MATCH($E1381,Parâmetros!$A$39:$A$48,0)),99),IFERROR(INDEX(Cadastro!$F$5:$F$167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registro"),IF(AND($AB1381&lt;&gt;$AB1380,IFERROR(INDEX(Cadastro!$F$5:$F$167,$AB1381),"")=""),"Indeterminado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IFERROR(MATCH($A1381&amp;"|"&amp;TEXT(_xlfn.MAXIFS(Cadastro!$E$5:$E$167,Cadastro!$A$5:$A$167,$A1381,Cadastro!$E$5:$E$167,"&lt;="&amp;$F1381),"yyyymmdd"),Cadastro!$I$5:$I$167,0),"")</f>
        <v>115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IFERROR(INDEX(Cadastro!$C$5:$C$167,$AB1382),"NÃO INFORMADO")</f>
        <v>MEC</v>
      </c>
      <c r="D1382" s="17" t="str">
        <f>IFERROR(INDEX(Cadastro!$D$5:$D$167,$AB1382),"")</f>
        <v>C</v>
      </c>
      <c r="E1382" s="17" t="str">
        <f>IFERROR(INDEX(Cadastro!$G$5:$G$167,$AB1382),"")</f>
        <v>C</v>
      </c>
      <c r="F1382" s="29">
        <v>46308</v>
      </c>
      <c r="G1382" s="32" t="str">
        <f t="shared" si="126"/>
        <v>ter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127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128"/>
        <v/>
      </c>
      <c r="R1382" s="32" t="str">
        <f t="shared" si="129"/>
        <v/>
      </c>
      <c r="S1382" s="30" t="str">
        <f t="shared" si="130"/>
        <v/>
      </c>
      <c r="T1382" s="32" t="str">
        <f>IF($Q1382&lt;&gt;"Sim","",IF($N1382&gt;Parâmetros!$E$15,"Sim","Não"))</f>
        <v/>
      </c>
      <c r="U1382" s="17" t="str">
        <f t="shared" si="131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1 de 5 do ciclo</v>
      </c>
      <c r="W1382" s="34">
        <f>IF(OR(OR($D1382="6x1",$D1382="FF 6x1"),$D1382="5x2"),"",IF($AB1382&lt;&gt;$AB1381,IF(IFERROR(INDEX(Cadastro!$F$5:$F$167,$AB1382),"")="",IF($L1382&gt;0,1,0),IF(IFERROR(INDEX(Cadastro!$F$5:$F$167,$AB1382),"")&lt;=IFERROR(INDEX(Parâmetros!$B$39:$B$48,MATCH($E1382,Parâmetros!$A$39:$A$48,0)),99),IFERROR(INDEX(Cadastro!$F$5:$F$167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$167,$AB1382),"")="",0,IF(IFERROR(INDEX(Cadastro!$F$5:$F$167,$AB1382),"")&gt;IFERROR(INDEX(Parâmetros!$B$39:$B$48,MATCH($E1382,Parâmetros!$A$39:$A$48,0)),99),IFERROR(INDEX(Cadastro!$F$5:$F$167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registro"),IF(AND($AB1382&lt;&gt;$AB1381,IFERROR(INDEX(Cadastro!$F$5:$F$167,$AB1382),"")=""),"Indeterminado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IFERROR(MATCH($A1382&amp;"|"&amp;TEXT(_xlfn.MAXIFS(Cadastro!$E$5:$E$167,Cadastro!$A$5:$A$167,$A1382,Cadastro!$E$5:$E$167,"&lt;="&amp;$F1382),"yyyymmdd"),Cadastro!$I$5:$I$167,0),"")</f>
        <v>115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IFERROR(INDEX(Cadastro!$C$5:$C$167,$AB1383),"NÃO INFORMADO")</f>
        <v>MEC</v>
      </c>
      <c r="D1383" s="17" t="str">
        <f>IFERROR(INDEX(Cadastro!$D$5:$D$167,$AB1383),"")</f>
        <v>C</v>
      </c>
      <c r="E1383" s="17" t="str">
        <f>IFERROR(INDEX(Cadastro!$G$5:$G$167,$AB1383),"")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$167,$AB1383),"")="",IF($L1383&gt;0,1,0),IF(IFERROR(INDEX(Cadastro!$F$5:$F$167,$AB1383),"")&lt;=IFERROR(INDEX(Parâmetros!$B$39:$B$48,MATCH($E1383,Parâmetros!$A$39:$A$48,0)),99),IFERROR(INDEX(Cadastro!$F$5:$F$167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$167,$AB1383),"")="",0,IF(IFERROR(INDEX(Cadastro!$F$5:$F$167,$AB1383),"")&gt;IFERROR(INDEX(Parâmetros!$B$39:$B$48,MATCH($E1383,Parâmetros!$A$39:$A$48,0)),99),IFERROR(INDEX(Cadastro!$F$5:$F$167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registro"),IF(AND($AB1383&lt;&gt;$AB1382,IFERROR(INDEX(Cadastro!$F$5:$F$167,$AB1383),"")=""),"Indeterminado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IFERROR(MATCH($A1383&amp;"|"&amp;TEXT(_xlfn.MAXIFS(Cadastro!$E$5:$E$167,Cadastro!$A$5:$A$167,$A1383,Cadastro!$E$5:$E$167,"&lt;="&amp;$F1383),"yyyymmdd"),Cadastro!$I$5:$I$167,0),"")</f>
        <v>115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IFERROR(INDEX(Cadastro!$C$5:$C$167,$AB1384),"NÃO INFORMADO")</f>
        <v>MEC</v>
      </c>
      <c r="D1384" s="17" t="str">
        <f>IFERROR(INDEX(Cadastro!$D$5:$D$167,$AB1384),"")</f>
        <v>C</v>
      </c>
      <c r="E1384" s="17" t="str">
        <f>IFERROR(INDEX(Cadastro!$G$5:$G$167,$AB1384),"")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$167,$AB1384),"")="",IF($L1384&gt;0,1,0),IF(IFERROR(INDEX(Cadastro!$F$5:$F$167,$AB1384),"")&lt;=IFERROR(INDEX(Parâmetros!$B$39:$B$48,MATCH($E1384,Parâmetros!$A$39:$A$48,0)),99),IFERROR(INDEX(Cadastro!$F$5:$F$167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$167,$AB1384),"")="",0,IF(IFERROR(INDEX(Cadastro!$F$5:$F$167,$AB1384),"")&gt;IFERROR(INDEX(Parâmetros!$B$39:$B$48,MATCH($E1384,Parâmetros!$A$39:$A$48,0)),99),IFERROR(INDEX(Cadastro!$F$5:$F$167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registro"),IF(AND($AB1384&lt;&gt;$AB1383,IFERROR(INDEX(Cadastro!$F$5:$F$167,$AB1384),"")=""),"Indeterminado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IFERROR(MATCH($A1384&amp;"|"&amp;TEXT(_xlfn.MAXIFS(Cadastro!$E$5:$E$167,Cadastro!$A$5:$A$167,$A1384,Cadastro!$E$5:$E$167,"&lt;="&amp;$F1384),"yyyymmdd"),Cadastro!$I$5:$I$167,0),"")</f>
        <v>115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IFERROR(INDEX(Cadastro!$C$5:$C$167,$AB1385),"NÃO INFORMADO")</f>
        <v>MEC</v>
      </c>
      <c r="D1385" s="17" t="str">
        <f>IFERROR(INDEX(Cadastro!$D$5:$D$167,$AB1385),"")</f>
        <v>C</v>
      </c>
      <c r="E1385" s="17" t="str">
        <f>IFERROR(INDEX(Cadastro!$G$5:$G$167,$AB1385),"")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$167,$AB1385),"")="",IF($L1385&gt;0,1,0),IF(IFERROR(INDEX(Cadastro!$F$5:$F$167,$AB1385),"")&lt;=IFERROR(INDEX(Parâmetros!$B$39:$B$48,MATCH($E1385,Parâmetros!$A$39:$A$48,0)),99),IFERROR(INDEX(Cadastro!$F$5:$F$167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$167,$AB1385),"")="",0,IF(IFERROR(INDEX(Cadastro!$F$5:$F$167,$AB1385),"")&gt;IFERROR(INDEX(Parâmetros!$B$39:$B$48,MATCH($E1385,Parâmetros!$A$39:$A$48,0)),99),IFERROR(INDEX(Cadastro!$F$5:$F$167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registro"),IF(AND($AB1385&lt;&gt;$AB1384,IFERROR(INDEX(Cadastro!$F$5:$F$167,$AB1385),"")=""),"Indeterminado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IFERROR(MATCH($A1385&amp;"|"&amp;TEXT(_xlfn.MAXIFS(Cadastro!$E$5:$E$167,Cadastro!$A$5:$A$167,$A1385,Cadastro!$E$5:$E$167,"&lt;="&amp;$F1385),"yyyymmdd"),Cadastro!$I$5:$I$167,0),"")</f>
        <v>115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IFERROR(INDEX(Cadastro!$C$5:$C$167,$AB1386),"NÃO INFORMADO")</f>
        <v>MEC</v>
      </c>
      <c r="D1386" s="17" t="str">
        <f>IFERROR(INDEX(Cadastro!$D$5:$D$167,$AB1386),"")</f>
        <v>C</v>
      </c>
      <c r="E1386" s="17" t="str">
        <f>IFERROR(INDEX(Cadastro!$G$5:$G$167,$AB1386),"")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$167,$AB1386),"")="",IF($L1386&gt;0,1,0),IF(IFERROR(INDEX(Cadastro!$F$5:$F$167,$AB1386),"")&lt;=IFERROR(INDEX(Parâmetros!$B$39:$B$48,MATCH($E1386,Parâmetros!$A$39:$A$48,0)),99),IFERROR(INDEX(Cadastro!$F$5:$F$167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$167,$AB1386),"")="",0,IF(IFERROR(INDEX(Cadastro!$F$5:$F$167,$AB1386),"")&gt;IFERROR(INDEX(Parâmetros!$B$39:$B$48,MATCH($E1386,Parâmetros!$A$39:$A$48,0)),99),IFERROR(INDEX(Cadastro!$F$5:$F$167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registro"),IF(AND($AB1386&lt;&gt;$AB1385,IFERROR(INDEX(Cadastro!$F$5:$F$167,$AB1386),"")=""),"Indeterminado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IFERROR(MATCH($A1386&amp;"|"&amp;TEXT(_xlfn.MAXIFS(Cadastro!$E$5:$E$167,Cadastro!$A$5:$A$167,$A1386,Cadastro!$E$5:$E$167,"&lt;="&amp;$F1386),"yyyymmdd"),Cadastro!$I$5:$I$167,0),"")</f>
        <v>115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IFERROR(INDEX(Cadastro!$C$5:$C$167,$AB1387),"NÃO INFORMADO")</f>
        <v>MEC</v>
      </c>
      <c r="D1387" s="17" t="str">
        <f>IFERROR(INDEX(Cadastro!$D$5:$D$167,$AB1387),"")</f>
        <v>C</v>
      </c>
      <c r="E1387" s="17" t="str">
        <f>IFERROR(INDEX(Cadastro!$G$5:$G$167,$AB1387),"")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$167,$AB1387),"")="",IF($L1387&gt;0,1,0),IF(IFERROR(INDEX(Cadastro!$F$5:$F$167,$AB1387),"")&lt;=IFERROR(INDEX(Parâmetros!$B$39:$B$48,MATCH($E1387,Parâmetros!$A$39:$A$48,0)),99),IFERROR(INDEX(Cadastro!$F$5:$F$167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$167,$AB1387),"")="",0,IF(IFERROR(INDEX(Cadastro!$F$5:$F$167,$AB1387),"")&gt;IFERROR(INDEX(Parâmetros!$B$39:$B$48,MATCH($E1387,Parâmetros!$A$39:$A$48,0)),99),IFERROR(INDEX(Cadastro!$F$5:$F$167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registro"),IF(AND($AB1387&lt;&gt;$AB1386,IFERROR(INDEX(Cadastro!$F$5:$F$167,$AB1387),"")=""),"Indeterminado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IFERROR(MATCH($A1387&amp;"|"&amp;TEXT(_xlfn.MAXIFS(Cadastro!$E$5:$E$167,Cadastro!$A$5:$A$167,$A1387,Cadastro!$E$5:$E$167,"&lt;="&amp;$F1387),"yyyymmdd"),Cadastro!$I$5:$I$167,0),"")</f>
        <v>115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IFERROR(INDEX(Cadastro!$C$5:$C$167,$AB1388),"NÃO INFORMADO")</f>
        <v>MEC</v>
      </c>
      <c r="D1388" s="17" t="str">
        <f>IFERROR(INDEX(Cadastro!$D$5:$D$167,$AB1388),"")</f>
        <v>C</v>
      </c>
      <c r="E1388" s="17" t="str">
        <f>IFERROR(INDEX(Cadastro!$G$5:$G$167,$AB1388),"")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$167,$AB1388),"")="",IF($L1388&gt;0,1,0),IF(IFERROR(INDEX(Cadastro!$F$5:$F$167,$AB1388),"")&lt;=IFERROR(INDEX(Parâmetros!$B$39:$B$48,MATCH($E1388,Parâmetros!$A$39:$A$48,0)),99),IFERROR(INDEX(Cadastro!$F$5:$F$167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$167,$AB1388),"")="",0,IF(IFERROR(INDEX(Cadastro!$F$5:$F$167,$AB1388),"")&gt;IFERROR(INDEX(Parâmetros!$B$39:$B$48,MATCH($E1388,Parâmetros!$A$39:$A$48,0)),99),IFERROR(INDEX(Cadastro!$F$5:$F$167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registro"),IF(AND($AB1388&lt;&gt;$AB1387,IFERROR(INDEX(Cadastro!$F$5:$F$167,$AB1388),"")=""),"Indeterminado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IFERROR(MATCH($A1388&amp;"|"&amp;TEXT(_xlfn.MAXIFS(Cadastro!$E$5:$E$167,Cadastro!$A$5:$A$167,$A1388,Cadastro!$E$5:$E$167,"&lt;="&amp;$F1388),"yyyymmdd"),Cadastro!$I$5:$I$167,0),"")</f>
        <v>115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IFERROR(INDEX(Cadastro!$C$5:$C$167,$AB1389),"NÃO INFORMADO")</f>
        <v>MEC</v>
      </c>
      <c r="D1389" s="17" t="str">
        <f>IFERROR(INDEX(Cadastro!$D$5:$D$167,$AB1389),"")</f>
        <v>C</v>
      </c>
      <c r="E1389" s="17" t="str">
        <f>IFERROR(INDEX(Cadastro!$G$5:$G$167,$AB1389),"")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$167,$AB1389),"")="",IF($L1389&gt;0,1,0),IF(IFERROR(INDEX(Cadastro!$F$5:$F$167,$AB1389),"")&lt;=IFERROR(INDEX(Parâmetros!$B$39:$B$48,MATCH($E1389,Parâmetros!$A$39:$A$48,0)),99),IFERROR(INDEX(Cadastro!$F$5:$F$167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$167,$AB1389),"")="",0,IF(IFERROR(INDEX(Cadastro!$F$5:$F$167,$AB1389),"")&gt;IFERROR(INDEX(Parâmetros!$B$39:$B$48,MATCH($E1389,Parâmetros!$A$39:$A$48,0)),99),IFERROR(INDEX(Cadastro!$F$5:$F$167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registro"),IF(AND($AB1389&lt;&gt;$AB1388,IFERROR(INDEX(Cadastro!$F$5:$F$167,$AB1389),"")=""),"Indeterminado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IFERROR(MATCH($A1389&amp;"|"&amp;TEXT(_xlfn.MAXIFS(Cadastro!$E$5:$E$167,Cadastro!$A$5:$A$167,$A1389,Cadastro!$E$5:$E$167,"&lt;="&amp;$F1389),"yyyymmdd"),Cadastro!$I$5:$I$167,0),"")</f>
        <v>115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IFERROR(INDEX(Cadastro!$C$5:$C$167,$AB1390),"NÃO INFORMADO")</f>
        <v>MEC</v>
      </c>
      <c r="D1390" s="17" t="str">
        <f>IFERROR(INDEX(Cadastro!$D$5:$D$167,$AB1390),"")</f>
        <v>C</v>
      </c>
      <c r="E1390" s="17" t="str">
        <f>IFERROR(INDEX(Cadastro!$G$5:$G$167,$AB1390),"")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$167,$AB1390),"")="",IF($L1390&gt;0,1,0),IF(IFERROR(INDEX(Cadastro!$F$5:$F$167,$AB1390),"")&lt;=IFERROR(INDEX(Parâmetros!$B$39:$B$48,MATCH($E1390,Parâmetros!$A$39:$A$48,0)),99),IFERROR(INDEX(Cadastro!$F$5:$F$167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$167,$AB1390),"")="",0,IF(IFERROR(INDEX(Cadastro!$F$5:$F$167,$AB1390),"")&gt;IFERROR(INDEX(Parâmetros!$B$39:$B$48,MATCH($E1390,Parâmetros!$A$39:$A$48,0)),99),IFERROR(INDEX(Cadastro!$F$5:$F$167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registro"),IF(AND($AB1390&lt;&gt;$AB1389,IFERROR(INDEX(Cadastro!$F$5:$F$167,$AB1390),"")=""),"Indeterminado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IFERROR(MATCH($A1390&amp;"|"&amp;TEXT(_xlfn.MAXIFS(Cadastro!$E$5:$E$167,Cadastro!$A$5:$A$167,$A1390,Cadastro!$E$5:$E$167,"&lt;="&amp;$F1390),"yyyymmdd"),Cadastro!$I$5:$I$167,0),"")</f>
        <v>115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IFERROR(INDEX(Cadastro!$C$5:$C$167,$AB1391),"NÃO INFORMADO")</f>
        <v>MEC</v>
      </c>
      <c r="D1391" s="17" t="str">
        <f>IFERROR(INDEX(Cadastro!$D$5:$D$167,$AB1391),"")</f>
        <v>C</v>
      </c>
      <c r="E1391" s="17" t="str">
        <f>IFERROR(INDEX(Cadastro!$G$5:$G$167,$AB1391),"")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$167,$AB1391),"")="",IF($L1391&gt;0,1,0),IF(IFERROR(INDEX(Cadastro!$F$5:$F$167,$AB1391),"")&lt;=IFERROR(INDEX(Parâmetros!$B$39:$B$48,MATCH($E1391,Parâmetros!$A$39:$A$48,0)),99),IFERROR(INDEX(Cadastro!$F$5:$F$167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$167,$AB1391),"")="",0,IF(IFERROR(INDEX(Cadastro!$F$5:$F$167,$AB1391),"")&gt;IFERROR(INDEX(Parâmetros!$B$39:$B$48,MATCH($E1391,Parâmetros!$A$39:$A$48,0)),99),IFERROR(INDEX(Cadastro!$F$5:$F$167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registro"),IF(AND($AB1391&lt;&gt;$AB1390,IFERROR(INDEX(Cadastro!$F$5:$F$167,$AB1391),"")=""),"Indeterminado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IFERROR(MATCH($A1391&amp;"|"&amp;TEXT(_xlfn.MAXIFS(Cadastro!$E$5:$E$167,Cadastro!$A$5:$A$167,$A1391,Cadastro!$E$5:$E$167,"&lt;="&amp;$F1391),"yyyymmdd"),Cadastro!$I$5:$I$167,0),"")</f>
        <v>115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IFERROR(INDEX(Cadastro!$C$5:$C$167,$AB1392),"NÃO INFORMADO")</f>
        <v>MEC</v>
      </c>
      <c r="D1392" s="17" t="str">
        <f>IFERROR(INDEX(Cadastro!$D$5:$D$167,$AB1392),"")</f>
        <v>C</v>
      </c>
      <c r="E1392" s="17" t="str">
        <f>IFERROR(INDEX(Cadastro!$G$5:$G$167,$AB1392),"")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$167,$AB1392),"")="",IF($L1392&gt;0,1,0),IF(IFERROR(INDEX(Cadastro!$F$5:$F$167,$AB1392),"")&lt;=IFERROR(INDEX(Parâmetros!$B$39:$B$48,MATCH($E1392,Parâmetros!$A$39:$A$48,0)),99),IFERROR(INDEX(Cadastro!$F$5:$F$167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$167,$AB1392),"")="",0,IF(IFERROR(INDEX(Cadastro!$F$5:$F$167,$AB1392),"")&gt;IFERROR(INDEX(Parâmetros!$B$39:$B$48,MATCH($E1392,Parâmetros!$A$39:$A$48,0)),99),IFERROR(INDEX(Cadastro!$F$5:$F$167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registro"),IF(AND($AB1392&lt;&gt;$AB1391,IFERROR(INDEX(Cadastro!$F$5:$F$167,$AB1392),"")=""),"Indeterminado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IFERROR(MATCH($A1392&amp;"|"&amp;TEXT(_xlfn.MAXIFS(Cadastro!$E$5:$E$167,Cadastro!$A$5:$A$167,$A1392,Cadastro!$E$5:$E$167,"&lt;="&amp;$F1392),"yyyymmdd"),Cadastro!$I$5:$I$167,0),"")</f>
        <v>115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IFERROR(INDEX(Cadastro!$C$5:$C$167,$AB1393),"NÃO INFORMADO")</f>
        <v>MEC</v>
      </c>
      <c r="D1393" s="17" t="str">
        <f>IFERROR(INDEX(Cadastro!$D$5:$D$167,$AB1393),"")</f>
        <v>C</v>
      </c>
      <c r="E1393" s="17" t="str">
        <f>IFERROR(INDEX(Cadastro!$G$5:$G$167,$AB1393),"")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$167,$AB1393),"")="",IF($L1393&gt;0,1,0),IF(IFERROR(INDEX(Cadastro!$F$5:$F$167,$AB1393),"")&lt;=IFERROR(INDEX(Parâmetros!$B$39:$B$48,MATCH($E1393,Parâmetros!$A$39:$A$48,0)),99),IFERROR(INDEX(Cadastro!$F$5:$F$167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$167,$AB1393),"")="",0,IF(IFERROR(INDEX(Cadastro!$F$5:$F$167,$AB1393),"")&gt;IFERROR(INDEX(Parâmetros!$B$39:$B$48,MATCH($E1393,Parâmetros!$A$39:$A$48,0)),99),IFERROR(INDEX(Cadastro!$F$5:$F$167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registro"),IF(AND($AB1393&lt;&gt;$AB1392,IFERROR(INDEX(Cadastro!$F$5:$F$167,$AB1393),"")=""),"Indeterminado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IFERROR(MATCH($A1393&amp;"|"&amp;TEXT(_xlfn.MAXIFS(Cadastro!$E$5:$E$167,Cadastro!$A$5:$A$167,$A1393,Cadastro!$E$5:$E$167,"&lt;="&amp;$F1393),"yyyymmdd"),Cadastro!$I$5:$I$167,0),"")</f>
        <v>115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IFERROR(INDEX(Cadastro!$C$5:$C$167,$AB1394),"NÃO INFORMADO")</f>
        <v>MEC</v>
      </c>
      <c r="D1394" s="17" t="str">
        <f>IFERROR(INDEX(Cadastro!$D$5:$D$167,$AB1394),"")</f>
        <v>C</v>
      </c>
      <c r="E1394" s="17" t="str">
        <f>IFERROR(INDEX(Cadastro!$G$5:$G$167,$AB1394),"")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$167,$AB1394),"")="",IF($L1394&gt;0,1,0),IF(IFERROR(INDEX(Cadastro!$F$5:$F$167,$AB1394),"")&lt;=IFERROR(INDEX(Parâmetros!$B$39:$B$48,MATCH($E1394,Parâmetros!$A$39:$A$48,0)),99),IFERROR(INDEX(Cadastro!$F$5:$F$167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$167,$AB1394),"")="",0,IF(IFERROR(INDEX(Cadastro!$F$5:$F$167,$AB1394),"")&gt;IFERROR(INDEX(Parâmetros!$B$39:$B$48,MATCH($E1394,Parâmetros!$A$39:$A$48,0)),99),IFERROR(INDEX(Cadastro!$F$5:$F$167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registro"),IF(AND($AB1394&lt;&gt;$AB1393,IFERROR(INDEX(Cadastro!$F$5:$F$167,$AB1394),"")=""),"Indeterminado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IFERROR(MATCH($A1394&amp;"|"&amp;TEXT(_xlfn.MAXIFS(Cadastro!$E$5:$E$167,Cadastro!$A$5:$A$167,$A1394,Cadastro!$E$5:$E$167,"&lt;="&amp;$F1394),"yyyymmdd"),Cadastro!$I$5:$I$167,0),"")</f>
        <v>115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IFERROR(INDEX(Cadastro!$C$5:$C$167,$AB1395),"NÃO INFORMADO")</f>
        <v>MEC</v>
      </c>
      <c r="D1395" s="17" t="str">
        <f>IFERROR(INDEX(Cadastro!$D$5:$D$167,$AB1395),"")</f>
        <v>C</v>
      </c>
      <c r="E1395" s="17" t="str">
        <f>IFERROR(INDEX(Cadastro!$G$5:$G$167,$AB1395),"")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$167,$AB1395),"")="",IF($L1395&gt;0,1,0),IF(IFERROR(INDEX(Cadastro!$F$5:$F$167,$AB1395),"")&lt;=IFERROR(INDEX(Parâmetros!$B$39:$B$48,MATCH($E1395,Parâmetros!$A$39:$A$48,0)),99),IFERROR(INDEX(Cadastro!$F$5:$F$167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$167,$AB1395),"")="",0,IF(IFERROR(INDEX(Cadastro!$F$5:$F$167,$AB1395),"")&gt;IFERROR(INDEX(Parâmetros!$B$39:$B$48,MATCH($E1395,Parâmetros!$A$39:$A$48,0)),99),IFERROR(INDEX(Cadastro!$F$5:$F$167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registro"),IF(AND($AB1395&lt;&gt;$AB1394,IFERROR(INDEX(Cadastro!$F$5:$F$167,$AB1395),"")=""),"Indeterminado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IFERROR(MATCH($A1395&amp;"|"&amp;TEXT(_xlfn.MAXIFS(Cadastro!$E$5:$E$167,Cadastro!$A$5:$A$167,$A1395,Cadastro!$E$5:$E$167,"&lt;="&amp;$F1395),"yyyymmdd"),Cadastro!$I$5:$I$167,0),"")</f>
        <v>115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IFERROR(INDEX(Cadastro!$C$5:$C$167,$AB1396),"NÃO INFORMADO")</f>
        <v>MEC</v>
      </c>
      <c r="D1396" s="17" t="str">
        <f>IFERROR(INDEX(Cadastro!$D$5:$D$167,$AB1396),"")</f>
        <v>C</v>
      </c>
      <c r="E1396" s="17" t="str">
        <f>IFERROR(INDEX(Cadastro!$G$5:$G$167,$AB1396),"")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$167,$AB1396),"")="",IF($L1396&gt;0,1,0),IF(IFERROR(INDEX(Cadastro!$F$5:$F$167,$AB1396),"")&lt;=IFERROR(INDEX(Parâmetros!$B$39:$B$48,MATCH($E1396,Parâmetros!$A$39:$A$48,0)),99),IFERROR(INDEX(Cadastro!$F$5:$F$167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$167,$AB1396),"")="",0,IF(IFERROR(INDEX(Cadastro!$F$5:$F$167,$AB1396),"")&gt;IFERROR(INDEX(Parâmetros!$B$39:$B$48,MATCH($E1396,Parâmetros!$A$39:$A$48,0)),99),IFERROR(INDEX(Cadastro!$F$5:$F$167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registro"),IF(AND($AB1396&lt;&gt;$AB1395,IFERROR(INDEX(Cadastro!$F$5:$F$167,$AB1396),"")=""),"Indeterminado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IFERROR(MATCH($A1396&amp;"|"&amp;TEXT(_xlfn.MAXIFS(Cadastro!$E$5:$E$167,Cadastro!$A$5:$A$167,$A1396,Cadastro!$E$5:$E$167,"&lt;="&amp;$F1396),"yyyymmdd"),Cadastro!$I$5:$I$167,0),"")</f>
        <v>115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IFERROR(INDEX(Cadastro!$C$5:$C$167,$AB1397),"NÃO INFORMADO")</f>
        <v>MEC</v>
      </c>
      <c r="D1397" s="17" t="str">
        <f>IFERROR(INDEX(Cadastro!$D$5:$D$167,$AB1397),"")</f>
        <v>C</v>
      </c>
      <c r="E1397" s="17" t="str">
        <f>IFERROR(INDEX(Cadastro!$G$5:$G$167,$AB1397),"")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$167,$AB1397),"")="",IF($L1397&gt;0,1,0),IF(IFERROR(INDEX(Cadastro!$F$5:$F$167,$AB1397),"")&lt;=IFERROR(INDEX(Parâmetros!$B$39:$B$48,MATCH($E1397,Parâmetros!$A$39:$A$48,0)),99),IFERROR(INDEX(Cadastro!$F$5:$F$167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$167,$AB1397),"")="",0,IF(IFERROR(INDEX(Cadastro!$F$5:$F$167,$AB1397),"")&gt;IFERROR(INDEX(Parâmetros!$B$39:$B$48,MATCH($E1397,Parâmetros!$A$39:$A$48,0)),99),IFERROR(INDEX(Cadastro!$F$5:$F$167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registro"),IF(AND($AB1397&lt;&gt;$AB1396,IFERROR(INDEX(Cadastro!$F$5:$F$167,$AB1397),"")=""),"Indeterminado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IFERROR(MATCH($A1397&amp;"|"&amp;TEXT(_xlfn.MAXIFS(Cadastro!$E$5:$E$167,Cadastro!$A$5:$A$167,$A1397,Cadastro!$E$5:$E$167,"&lt;="&amp;$F1397),"yyyymmdd"),Cadastro!$I$5:$I$167,0),"")</f>
        <v>115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IFERROR(INDEX(Cadastro!$C$5:$C$167,$AB1398),"NÃO INFORMADO")</f>
        <v>MEC</v>
      </c>
      <c r="D1398" s="17" t="str">
        <f>IFERROR(INDEX(Cadastro!$D$5:$D$167,$AB1398),"")</f>
        <v>C</v>
      </c>
      <c r="E1398" s="17" t="str">
        <f>IFERROR(INDEX(Cadastro!$G$5:$G$167,$AB1398),"")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$167,$AB1398),"")="",IF($L1398&gt;0,1,0),IF(IFERROR(INDEX(Cadastro!$F$5:$F$167,$AB1398),"")&lt;=IFERROR(INDEX(Parâmetros!$B$39:$B$48,MATCH($E1398,Parâmetros!$A$39:$A$48,0)),99),IFERROR(INDEX(Cadastro!$F$5:$F$167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$167,$AB1398),"")="",0,IF(IFERROR(INDEX(Cadastro!$F$5:$F$167,$AB1398),"")&gt;IFERROR(INDEX(Parâmetros!$B$39:$B$48,MATCH($E1398,Parâmetros!$A$39:$A$48,0)),99),IFERROR(INDEX(Cadastro!$F$5:$F$167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registro"),IF(AND($AB1398&lt;&gt;$AB1397,IFERROR(INDEX(Cadastro!$F$5:$F$167,$AB1398),"")=""),"Indeterminado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IFERROR(MATCH($A1398&amp;"|"&amp;TEXT(_xlfn.MAXIFS(Cadastro!$E$5:$E$167,Cadastro!$A$5:$A$167,$A1398,Cadastro!$E$5:$E$167,"&lt;="&amp;$F1398),"yyyymmdd"),Cadastro!$I$5:$I$167,0),"")</f>
        <v>115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IFERROR(INDEX(Cadastro!$C$5:$C$167,$AB1399),"NÃO INFORMADO")</f>
        <v>MEC</v>
      </c>
      <c r="D1399" s="17" t="str">
        <f>IFERROR(INDEX(Cadastro!$D$5:$D$167,$AB1399),"")</f>
        <v>C</v>
      </c>
      <c r="E1399" s="17" t="str">
        <f>IFERROR(INDEX(Cadastro!$G$5:$G$167,$AB1399),"")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$167,$AB1399),"")="",IF($L1399&gt;0,1,0),IF(IFERROR(INDEX(Cadastro!$F$5:$F$167,$AB1399),"")&lt;=IFERROR(INDEX(Parâmetros!$B$39:$B$48,MATCH($E1399,Parâmetros!$A$39:$A$48,0)),99),IFERROR(INDEX(Cadastro!$F$5:$F$167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$167,$AB1399),"")="",0,IF(IFERROR(INDEX(Cadastro!$F$5:$F$167,$AB1399),"")&gt;IFERROR(INDEX(Parâmetros!$B$39:$B$48,MATCH($E1399,Parâmetros!$A$39:$A$48,0)),99),IFERROR(INDEX(Cadastro!$F$5:$F$167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registro"),IF(AND($AB1399&lt;&gt;$AB1398,IFERROR(INDEX(Cadastro!$F$5:$F$167,$AB1399),"")=""),"Indeterminado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IFERROR(MATCH($A1399&amp;"|"&amp;TEXT(_xlfn.MAXIFS(Cadastro!$E$5:$E$167,Cadastro!$A$5:$A$167,$A1399,Cadastro!$E$5:$E$167,"&lt;="&amp;$F1399),"yyyymmdd"),Cadastro!$I$5:$I$167,0),"")</f>
        <v>115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IFERROR(INDEX(Cadastro!$C$5:$C$167,$AB1400),"NÃO INFORMADO")</f>
        <v>MEC</v>
      </c>
      <c r="D1400" s="17" t="str">
        <f>IFERROR(INDEX(Cadastro!$D$5:$D$167,$AB1400),"")</f>
        <v>C</v>
      </c>
      <c r="E1400" s="17" t="str">
        <f>IFERROR(INDEX(Cadastro!$G$5:$G$167,$AB1400),"")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$167,$AB1400),"")="",IF($L1400&gt;0,1,0),IF(IFERROR(INDEX(Cadastro!$F$5:$F$167,$AB1400),"")&lt;=IFERROR(INDEX(Parâmetros!$B$39:$B$48,MATCH($E1400,Parâmetros!$A$39:$A$48,0)),99),IFERROR(INDEX(Cadastro!$F$5:$F$167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$167,$AB1400),"")="",0,IF(IFERROR(INDEX(Cadastro!$F$5:$F$167,$AB1400),"")&gt;IFERROR(INDEX(Parâmetros!$B$39:$B$48,MATCH($E1400,Parâmetros!$A$39:$A$48,0)),99),IFERROR(INDEX(Cadastro!$F$5:$F$167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registro"),IF(AND($AB1400&lt;&gt;$AB1399,IFERROR(INDEX(Cadastro!$F$5:$F$167,$AB1400),"")=""),"Indeterminado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IFERROR(MATCH($A1400&amp;"|"&amp;TEXT(_xlfn.MAXIFS(Cadastro!$E$5:$E$167,Cadastro!$A$5:$A$167,$A1400,Cadastro!$E$5:$E$167,"&lt;="&amp;$F1400),"yyyymmdd"),Cadastro!$I$5:$I$167,0),"")</f>
        <v>115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IFERROR(INDEX(Cadastro!$C$5:$C$167,$AB1401),"NÃO INFORMADO")</f>
        <v>MEC</v>
      </c>
      <c r="D1401" s="17" t="str">
        <f>IFERROR(INDEX(Cadastro!$D$5:$D$167,$AB1401),"")</f>
        <v>C</v>
      </c>
      <c r="E1401" s="17" t="str">
        <f>IFERROR(INDEX(Cadastro!$G$5:$G$167,$AB1401),"")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$167,$AB1401),"")="",IF($L1401&gt;0,1,0),IF(IFERROR(INDEX(Cadastro!$F$5:$F$167,$AB1401),"")&lt;=IFERROR(INDEX(Parâmetros!$B$39:$B$48,MATCH($E1401,Parâmetros!$A$39:$A$48,0)),99),IFERROR(INDEX(Cadastro!$F$5:$F$167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$167,$AB1401),"")="",0,IF(IFERROR(INDEX(Cadastro!$F$5:$F$167,$AB1401),"")&gt;IFERROR(INDEX(Parâmetros!$B$39:$B$48,MATCH($E1401,Parâmetros!$A$39:$A$48,0)),99),IFERROR(INDEX(Cadastro!$F$5:$F$167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registro"),IF(AND($AB1401&lt;&gt;$AB1400,IFERROR(INDEX(Cadastro!$F$5:$F$167,$AB1401),"")=""),"Indeterminado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IFERROR(MATCH($A1401&amp;"|"&amp;TEXT(_xlfn.MAXIFS(Cadastro!$E$5:$E$167,Cadastro!$A$5:$A$167,$A1401,Cadastro!$E$5:$E$167,"&lt;="&amp;$F1401),"yyyymmdd"),Cadastro!$I$5:$I$167,0),"")</f>
        <v>115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IFERROR(INDEX(Cadastro!$C$5:$C$167,$AB1402),"NÃO INFORMADO")</f>
        <v>ELE</v>
      </c>
      <c r="D1402" s="17" t="str">
        <f>IFERROR(INDEX(Cadastro!$D$5:$D$167,$AB1402),"")</f>
        <v>6x1</v>
      </c>
      <c r="E1402" s="17" t="str">
        <f>IFERROR(INDEX(Cadastro!$G$5:$G$167,$AB1402),"")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$167,$AB1402),"")="",IF($L1402&gt;0,1,0),IF(IFERROR(INDEX(Cadastro!$F$5:$F$167,$AB1402),"")&lt;=IFERROR(INDEX(Parâmetros!$B$39:$B$48,MATCH($E1402,Parâmetros!$A$39:$A$48,0)),99),IFERROR(INDEX(Cadastro!$F$5:$F$167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$167,$AB1402),"")="",0,IF(IFERROR(INDEX(Cadastro!$F$5:$F$167,$AB1402),"")&gt;IFERROR(INDEX(Parâmetros!$B$39:$B$48,MATCH($E1402,Parâmetros!$A$39:$A$48,0)),99),IFERROR(INDEX(Cadastro!$F$5:$F$167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registro"),IF(AND($AB1402&lt;&gt;$AB1401,IFERROR(INDEX(Cadastro!$F$5:$F$167,$AB1402),"")=""),"Indeterminado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IFERROR(MATCH($A1402&amp;"|"&amp;TEXT(_xlfn.MAXIFS(Cadastro!$E$5:$E$167,Cadastro!$A$5:$A$167,$A1402,Cadastro!$E$5:$E$167,"&lt;="&amp;$F1402),"yyyymmdd"),Cadastro!$I$5:$I$167,0),"")</f>
        <v>117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IFERROR(INDEX(Cadastro!$C$5:$C$167,$AB1403),"NÃO INFORMADO")</f>
        <v>ELE</v>
      </c>
      <c r="D1403" s="17" t="str">
        <f>IFERROR(INDEX(Cadastro!$D$5:$D$167,$AB1403),"")</f>
        <v>6x1</v>
      </c>
      <c r="E1403" s="17" t="str">
        <f>IFERROR(INDEX(Cadastro!$G$5:$G$167,$AB1403),"")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$167,$AB1403),"")="",IF($L1403&gt;0,1,0),IF(IFERROR(INDEX(Cadastro!$F$5:$F$167,$AB1403),"")&lt;=IFERROR(INDEX(Parâmetros!$B$39:$B$48,MATCH($E1403,Parâmetros!$A$39:$A$48,0)),99),IFERROR(INDEX(Cadastro!$F$5:$F$167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$167,$AB1403),"")="",0,IF(IFERROR(INDEX(Cadastro!$F$5:$F$167,$AB1403),"")&gt;IFERROR(INDEX(Parâmetros!$B$39:$B$48,MATCH($E1403,Parâmetros!$A$39:$A$48,0)),99),IFERROR(INDEX(Cadastro!$F$5:$F$167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registro"),IF(AND($AB1403&lt;&gt;$AB1402,IFERROR(INDEX(Cadastro!$F$5:$F$167,$AB1403),"")=""),"Indeterminado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IFERROR(MATCH($A1403&amp;"|"&amp;TEXT(_xlfn.MAXIFS(Cadastro!$E$5:$E$167,Cadastro!$A$5:$A$167,$A1403,Cadastro!$E$5:$E$167,"&lt;="&amp;$F1403),"yyyymmdd"),Cadastro!$I$5:$I$167,0),"")</f>
        <v>117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IFERROR(INDEX(Cadastro!$C$5:$C$167,$AB1404),"NÃO INFORMADO")</f>
        <v>ELE</v>
      </c>
      <c r="D1404" s="17" t="str">
        <f>IFERROR(INDEX(Cadastro!$D$5:$D$167,$AB1404),"")</f>
        <v>6x1</v>
      </c>
      <c r="E1404" s="17" t="str">
        <f>IFERROR(INDEX(Cadastro!$G$5:$G$167,$AB1404),"")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$167,$AB1404),"")="",IF($L1404&gt;0,1,0),IF(IFERROR(INDEX(Cadastro!$F$5:$F$167,$AB1404),"")&lt;=IFERROR(INDEX(Parâmetros!$B$39:$B$48,MATCH($E1404,Parâmetros!$A$39:$A$48,0)),99),IFERROR(INDEX(Cadastro!$F$5:$F$167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$167,$AB1404),"")="",0,IF(IFERROR(INDEX(Cadastro!$F$5:$F$167,$AB1404),"")&gt;IFERROR(INDEX(Parâmetros!$B$39:$B$48,MATCH($E1404,Parâmetros!$A$39:$A$48,0)),99),IFERROR(INDEX(Cadastro!$F$5:$F$167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registro"),IF(AND($AB1404&lt;&gt;$AB1403,IFERROR(INDEX(Cadastro!$F$5:$F$167,$AB1404),"")=""),"Indeterminado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IFERROR(MATCH($A1404&amp;"|"&amp;TEXT(_xlfn.MAXIFS(Cadastro!$E$5:$E$167,Cadastro!$A$5:$A$167,$A1404,Cadastro!$E$5:$E$167,"&lt;="&amp;$F1404),"yyyymmdd"),Cadastro!$I$5:$I$167,0),"")</f>
        <v>117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IFERROR(INDEX(Cadastro!$C$5:$C$167,$AB1405),"NÃO INFORMADO")</f>
        <v>ELE</v>
      </c>
      <c r="D1405" s="17" t="str">
        <f>IFERROR(INDEX(Cadastro!$D$5:$D$167,$AB1405),"")</f>
        <v>6x1</v>
      </c>
      <c r="E1405" s="17" t="str">
        <f>IFERROR(INDEX(Cadastro!$G$5:$G$167,$AB1405),"")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$167,$AB1405),"")="",IF($L1405&gt;0,1,0),IF(IFERROR(INDEX(Cadastro!$F$5:$F$167,$AB1405),"")&lt;=IFERROR(INDEX(Parâmetros!$B$39:$B$48,MATCH($E1405,Parâmetros!$A$39:$A$48,0)),99),IFERROR(INDEX(Cadastro!$F$5:$F$167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$167,$AB1405),"")="",0,IF(IFERROR(INDEX(Cadastro!$F$5:$F$167,$AB1405),"")&gt;IFERROR(INDEX(Parâmetros!$B$39:$B$48,MATCH($E1405,Parâmetros!$A$39:$A$48,0)),99),IFERROR(INDEX(Cadastro!$F$5:$F$167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registro"),IF(AND($AB1405&lt;&gt;$AB1404,IFERROR(INDEX(Cadastro!$F$5:$F$167,$AB1405),"")=""),"Indeterminado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IFERROR(MATCH($A1405&amp;"|"&amp;TEXT(_xlfn.MAXIFS(Cadastro!$E$5:$E$167,Cadastro!$A$5:$A$167,$A1405,Cadastro!$E$5:$E$167,"&lt;="&amp;$F1405),"yyyymmdd"),Cadastro!$I$5:$I$167,0),"")</f>
        <v>117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IFERROR(INDEX(Cadastro!$C$5:$C$167,$AB1406),"NÃO INFORMADO")</f>
        <v>ELE</v>
      </c>
      <c r="D1406" s="17" t="str">
        <f>IFERROR(INDEX(Cadastro!$D$5:$D$167,$AB1406),"")</f>
        <v>6x1</v>
      </c>
      <c r="E1406" s="17" t="str">
        <f>IFERROR(INDEX(Cadastro!$G$5:$G$167,$AB1406),"")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$167,$AB1406),"")="",IF($L1406&gt;0,1,0),IF(IFERROR(INDEX(Cadastro!$F$5:$F$167,$AB1406),"")&lt;=IFERROR(INDEX(Parâmetros!$B$39:$B$48,MATCH($E1406,Parâmetros!$A$39:$A$48,0)),99),IFERROR(INDEX(Cadastro!$F$5:$F$167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$167,$AB1406),"")="",0,IF(IFERROR(INDEX(Cadastro!$F$5:$F$167,$AB1406),"")&gt;IFERROR(INDEX(Parâmetros!$B$39:$B$48,MATCH($E1406,Parâmetros!$A$39:$A$48,0)),99),IFERROR(INDEX(Cadastro!$F$5:$F$167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registro"),IF(AND($AB1406&lt;&gt;$AB1405,IFERROR(INDEX(Cadastro!$F$5:$F$167,$AB1406),"")=""),"Indeterminado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IFERROR(MATCH($A1406&amp;"|"&amp;TEXT(_xlfn.MAXIFS(Cadastro!$E$5:$E$167,Cadastro!$A$5:$A$167,$A1406,Cadastro!$E$5:$E$167,"&lt;="&amp;$F1406),"yyyymmdd"),Cadastro!$I$5:$I$167,0),"")</f>
        <v>117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IFERROR(INDEX(Cadastro!$C$5:$C$167,$AB1407),"NÃO INFORMADO")</f>
        <v>ELE</v>
      </c>
      <c r="D1407" s="17" t="str">
        <f>IFERROR(INDEX(Cadastro!$D$5:$D$167,$AB1407),"")</f>
        <v>6x1</v>
      </c>
      <c r="E1407" s="17" t="str">
        <f>IFERROR(INDEX(Cadastro!$G$5:$G$167,$AB1407),"")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840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5.75</v>
      </c>
      <c r="M1407" s="30">
        <f>IFERROR(INDEX(Parâmetros!$E$6:$E$11,MATCH($K1407,Parâmetros!$A$6:$A$11,0)),"")</f>
        <v>7.33</v>
      </c>
      <c r="N1407" s="33">
        <f t="shared" si="127"/>
        <v>0.78444747612551158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Não</v>
      </c>
      <c r="S1407" s="30">
        <f t="shared" si="130"/>
        <v>0.11400000000000077</v>
      </c>
      <c r="T1407" s="32" t="str">
        <f>IF($Q1407&lt;&gt;"Sim","",IF($N1407&gt;Parâmetros!$E$15,"Sim","Não"))</f>
        <v>Não</v>
      </c>
      <c r="U1407" s="17" t="str">
        <f t="shared" si="131"/>
        <v>Abaixo da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$167,$AB1407),"")="",IF($L1407&gt;0,1,0),IF(IFERROR(INDEX(Cadastro!$F$5:$F$167,$AB1407),"")&lt;=IFERROR(INDEX(Parâmetros!$B$39:$B$48,MATCH($E1407,Parâmetros!$A$39:$A$48,0)),99),IFERROR(INDEX(Cadastro!$F$5:$F$167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$167,$AB1407),"")="",0,IF(IFERROR(INDEX(Cadastro!$F$5:$F$167,$AB1407),"")&gt;IFERROR(INDEX(Parâmetros!$B$39:$B$48,MATCH($E1407,Parâmetros!$A$39:$A$48,0)),99),IFERROR(INDEX(Cadastro!$F$5:$F$167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registro"),IF(AND($AB1407&lt;&gt;$AB1406,IFERROR(INDEX(Cadastro!$F$5:$F$167,$AB1407),"")=""),"Indeterminado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IFERROR(MATCH($A1407&amp;"|"&amp;TEXT(_xlfn.MAXIFS(Cadastro!$E$5:$E$167,Cadastro!$A$5:$A$167,$A1407,Cadastro!$E$5:$E$167,"&lt;="&amp;$F1407),"yyyymmdd"),Cadastro!$I$5:$I$167,0),"")</f>
        <v>117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IFERROR(INDEX(Cadastro!$C$5:$C$167,$AB1408),"NÃO INFORMADO")</f>
        <v>ELE</v>
      </c>
      <c r="D1408" s="17" t="str">
        <f>IFERROR(INDEX(Cadastro!$D$5:$D$167,$AB1408),"")</f>
        <v>6x1</v>
      </c>
      <c r="E1408" s="17" t="str">
        <f>IFERROR(INDEX(Cadastro!$G$5:$G$167,$AB1408),"")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$167,$AB1408),"")="",IF($L1408&gt;0,1,0),IF(IFERROR(INDEX(Cadastro!$F$5:$F$167,$AB1408),"")&lt;=IFERROR(INDEX(Parâmetros!$B$39:$B$48,MATCH($E1408,Parâmetros!$A$39:$A$48,0)),99),IFERROR(INDEX(Cadastro!$F$5:$F$167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$167,$AB1408),"")="",0,IF(IFERROR(INDEX(Cadastro!$F$5:$F$167,$AB1408),"")&gt;IFERROR(INDEX(Parâmetros!$B$39:$B$48,MATCH($E1408,Parâmetros!$A$39:$A$48,0)),99),IFERROR(INDEX(Cadastro!$F$5:$F$167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registro"),IF(AND($AB1408&lt;&gt;$AB1407,IFERROR(INDEX(Cadastro!$F$5:$F$167,$AB1408),"")=""),"Indeterminado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IFERROR(MATCH($A1408&amp;"|"&amp;TEXT(_xlfn.MAXIFS(Cadastro!$E$5:$E$167,Cadastro!$A$5:$A$167,$A1408,Cadastro!$E$5:$E$167,"&lt;="&amp;$F1408),"yyyymmdd"),Cadastro!$I$5:$I$167,0),"")</f>
        <v>117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IFERROR(INDEX(Cadastro!$C$5:$C$167,$AB1409),"NÃO INFORMADO")</f>
        <v>ELE</v>
      </c>
      <c r="D1409" s="17" t="str">
        <f>IFERROR(INDEX(Cadastro!$D$5:$D$167,$AB1409),"")</f>
        <v>6x1</v>
      </c>
      <c r="E1409" s="17" t="str">
        <f>IFERROR(INDEX(Cadastro!$G$5:$G$167,$AB1409),"")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$167,$AB1409),"")="",IF($L1409&gt;0,1,0),IF(IFERROR(INDEX(Cadastro!$F$5:$F$167,$AB1409),"")&lt;=IFERROR(INDEX(Parâmetros!$B$39:$B$48,MATCH($E1409,Parâmetros!$A$39:$A$48,0)),99),IFERROR(INDEX(Cadastro!$F$5:$F$167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$167,$AB1409),"")="",0,IF(IFERROR(INDEX(Cadastro!$F$5:$F$167,$AB1409),"")&gt;IFERROR(INDEX(Parâmetros!$B$39:$B$48,MATCH($E1409,Parâmetros!$A$39:$A$48,0)),99),IFERROR(INDEX(Cadastro!$F$5:$F$167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registro"),IF(AND($AB1409&lt;&gt;$AB1408,IFERROR(INDEX(Cadastro!$F$5:$F$167,$AB1409),"")=""),"Indeterminado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IFERROR(MATCH($A1409&amp;"|"&amp;TEXT(_xlfn.MAXIFS(Cadastro!$E$5:$E$167,Cadastro!$A$5:$A$167,$A1409,Cadastro!$E$5:$E$167,"&lt;="&amp;$F1409),"yyyymmdd"),Cadastro!$I$5:$I$167,0),"")</f>
        <v>117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IFERROR(INDEX(Cadastro!$C$5:$C$167,$AB1410),"NÃO INFORMADO")</f>
        <v>ELE</v>
      </c>
      <c r="D1410" s="17" t="str">
        <f>IFERROR(INDEX(Cadastro!$D$5:$D$167,$AB1410),"")</f>
        <v>6x1</v>
      </c>
      <c r="E1410" s="17" t="str">
        <f>IFERROR(INDEX(Cadastro!$G$5:$G$167,$AB1410),"")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ref="Q1410:Q1473" si="134">IF($P1410="Não","",IF($L1410&gt;0,"Sim","Não"))</f>
        <v/>
      </c>
      <c r="R1410" s="32" t="str">
        <f t="shared" ref="R1410:R1473" si="135">IF($Q1410&lt;&gt;"Sim","",IF($N1410&gt;=$O1410,"Sim","Não"))</f>
        <v/>
      </c>
      <c r="S1410" s="30" t="str">
        <f t="shared" ref="S1410:S1473" si="136">IF($Q1410&lt;&gt;"Sim","",MAX(0,$M1410*$O1410-$L1410))</f>
        <v/>
      </c>
      <c r="T1410" s="32" t="str">
        <f>IF($Q1410&lt;&gt;"Sim","",IF($N1410&gt;Parâmetros!$E$15,"Sim","Não"))</f>
        <v/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$167,$AB1410),"")="",IF($L1410&gt;0,1,0),IF(IFERROR(INDEX(Cadastro!$F$5:$F$167,$AB1410),"")&lt;=IFERROR(INDEX(Parâmetros!$B$39:$B$48,MATCH($E1410,Parâmetros!$A$39:$A$48,0)),99),IFERROR(INDEX(Cadastro!$F$5:$F$167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$167,$AB1410),"")="",0,IF(IFERROR(INDEX(Cadastro!$F$5:$F$167,$AB1410),"")&gt;IFERROR(INDEX(Parâmetros!$B$39:$B$48,MATCH($E1410,Parâmetros!$A$39:$A$48,0)),99),IFERROR(INDEX(Cadastro!$F$5:$F$167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registro"),IF(AND($AB1410&lt;&gt;$AB1409,IFERROR(INDEX(Cadastro!$F$5:$F$167,$AB1410),"")=""),"Indeterminado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IFERROR(MATCH($A1410&amp;"|"&amp;TEXT(_xlfn.MAXIFS(Cadastro!$E$5:$E$167,Cadastro!$A$5:$A$167,$A1410,Cadastro!$E$5:$E$167,"&lt;="&amp;$F1410),"yyyymmdd"),Cadastro!$I$5:$I$167,0),"")</f>
        <v>117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IFERROR(INDEX(Cadastro!$C$5:$C$167,$AB1411),"NÃO INFORMADO")</f>
        <v>ELE</v>
      </c>
      <c r="D1411" s="17" t="str">
        <f>IFERROR(INDEX(Cadastro!$D$5:$D$167,$AB1411),"")</f>
        <v>6x1</v>
      </c>
      <c r="E1411" s="17" t="str">
        <f>IFERROR(INDEX(Cadastro!$G$5:$G$167,$AB1411),"")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$167,$AB1411),"")="",IF($L1411&gt;0,1,0),IF(IFERROR(INDEX(Cadastro!$F$5:$F$167,$AB1411),"")&lt;=IFERROR(INDEX(Parâmetros!$B$39:$B$48,MATCH($E1411,Parâmetros!$A$39:$A$48,0)),99),IFERROR(INDEX(Cadastro!$F$5:$F$167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$167,$AB1411),"")="",0,IF(IFERROR(INDEX(Cadastro!$F$5:$F$167,$AB1411),"")&gt;IFERROR(INDEX(Parâmetros!$B$39:$B$48,MATCH($E1411,Parâmetros!$A$39:$A$48,0)),99),IFERROR(INDEX(Cadastro!$F$5:$F$167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registro"),IF(AND($AB1411&lt;&gt;$AB1410,IFERROR(INDEX(Cadastro!$F$5:$F$167,$AB1411),"")=""),"Indeterminado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IFERROR(MATCH($A1411&amp;"|"&amp;TEXT(_xlfn.MAXIFS(Cadastro!$E$5:$E$167,Cadastro!$A$5:$A$167,$A1411,Cadastro!$E$5:$E$167,"&lt;="&amp;$F1411),"yyyymmdd"),Cadastro!$I$5:$I$167,0),"")</f>
        <v>117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IFERROR(INDEX(Cadastro!$C$5:$C$167,$AB1412),"NÃO INFORMADO")</f>
        <v>ELE</v>
      </c>
      <c r="D1412" s="17" t="str">
        <f>IFERROR(INDEX(Cadastro!$D$5:$D$167,$AB1412),"")</f>
        <v>6x1</v>
      </c>
      <c r="E1412" s="17" t="str">
        <f>IFERROR(INDEX(Cadastro!$G$5:$G$167,$AB1412),"")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$167,$AB1412),"")="",IF($L1412&gt;0,1,0),IF(IFERROR(INDEX(Cadastro!$F$5:$F$167,$AB1412),"")&lt;=IFERROR(INDEX(Parâmetros!$B$39:$B$48,MATCH($E1412,Parâmetros!$A$39:$A$48,0)),99),IFERROR(INDEX(Cadastro!$F$5:$F$167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$167,$AB1412),"")="",0,IF(IFERROR(INDEX(Cadastro!$F$5:$F$167,$AB1412),"")&gt;IFERROR(INDEX(Parâmetros!$B$39:$B$48,MATCH($E1412,Parâmetros!$A$39:$A$48,0)),99),IFERROR(INDEX(Cadastro!$F$5:$F$167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registro"),IF(AND($AB1412&lt;&gt;$AB1411,IFERROR(INDEX(Cadastro!$F$5:$F$167,$AB1412),"")=""),"Indeterminado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IFERROR(MATCH($A1412&amp;"|"&amp;TEXT(_xlfn.MAXIFS(Cadastro!$E$5:$E$167,Cadastro!$A$5:$A$167,$A1412,Cadastro!$E$5:$E$167,"&lt;="&amp;$F1412),"yyyymmdd"),Cadastro!$I$5:$I$167,0),"")</f>
        <v>117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IFERROR(INDEX(Cadastro!$C$5:$C$167,$AB1413),"NÃO INFORMADO")</f>
        <v>ELE</v>
      </c>
      <c r="D1413" s="17" t="str">
        <f>IFERROR(INDEX(Cadastro!$D$5:$D$167,$AB1413),"")</f>
        <v>6x1</v>
      </c>
      <c r="E1413" s="17" t="str">
        <f>IFERROR(INDEX(Cadastro!$G$5:$G$167,$AB1413),"")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$167,$AB1413),"")="",IF($L1413&gt;0,1,0),IF(IFERROR(INDEX(Cadastro!$F$5:$F$167,$AB1413),"")&lt;=IFERROR(INDEX(Parâmetros!$B$39:$B$48,MATCH($E1413,Parâmetros!$A$39:$A$48,0)),99),IFERROR(INDEX(Cadastro!$F$5:$F$167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$167,$AB1413),"")="",0,IF(IFERROR(INDEX(Cadastro!$F$5:$F$167,$AB1413),"")&gt;IFERROR(INDEX(Parâmetros!$B$39:$B$48,MATCH($E1413,Parâmetros!$A$39:$A$48,0)),99),IFERROR(INDEX(Cadastro!$F$5:$F$167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registro"),IF(AND($AB1413&lt;&gt;$AB1412,IFERROR(INDEX(Cadastro!$F$5:$F$167,$AB1413),"")=""),"Indeterminado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IFERROR(MATCH($A1413&amp;"|"&amp;TEXT(_xlfn.MAXIFS(Cadastro!$E$5:$E$167,Cadastro!$A$5:$A$167,$A1413,Cadastro!$E$5:$E$167,"&lt;="&amp;$F1413),"yyyymmdd"),Cadastro!$I$5:$I$167,0),"")</f>
        <v>117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IFERROR(INDEX(Cadastro!$C$5:$C$167,$AB1414),"NÃO INFORMADO")</f>
        <v>ELE</v>
      </c>
      <c r="D1414" s="17" t="str">
        <f>IFERROR(INDEX(Cadastro!$D$5:$D$167,$AB1414),"")</f>
        <v>6x1</v>
      </c>
      <c r="E1414" s="17" t="str">
        <f>IFERROR(INDEX(Cadastro!$G$5:$G$167,$AB1414),"")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$167,$AB1414),"")="",IF($L1414&gt;0,1,0),IF(IFERROR(INDEX(Cadastro!$F$5:$F$167,$AB1414),"")&lt;=IFERROR(INDEX(Parâmetros!$B$39:$B$48,MATCH($E1414,Parâmetros!$A$39:$A$48,0)),99),IFERROR(INDEX(Cadastro!$F$5:$F$167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$167,$AB1414),"")="",0,IF(IFERROR(INDEX(Cadastro!$F$5:$F$167,$AB1414),"")&gt;IFERROR(INDEX(Parâmetros!$B$39:$B$48,MATCH($E1414,Parâmetros!$A$39:$A$48,0)),99),IFERROR(INDEX(Cadastro!$F$5:$F$167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registro"),IF(AND($AB1414&lt;&gt;$AB1413,IFERROR(INDEX(Cadastro!$F$5:$F$167,$AB1414),"")=""),"Indeterminado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IFERROR(MATCH($A1414&amp;"|"&amp;TEXT(_xlfn.MAXIFS(Cadastro!$E$5:$E$167,Cadastro!$A$5:$A$167,$A1414,Cadastro!$E$5:$E$167,"&lt;="&amp;$F1414),"yyyymmdd"),Cadastro!$I$5:$I$167,0),"")</f>
        <v>117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IFERROR(INDEX(Cadastro!$C$5:$C$167,$AB1415),"NÃO INFORMADO")</f>
        <v>ELE</v>
      </c>
      <c r="D1415" s="17" t="str">
        <f>IFERROR(INDEX(Cadastro!$D$5:$D$167,$AB1415),"")</f>
        <v>6x1</v>
      </c>
      <c r="E1415" s="17" t="str">
        <f>IFERROR(INDEX(Cadastro!$G$5:$G$167,$AB1415),"")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$167,$AB1415),"")="",IF($L1415&gt;0,1,0),IF(IFERROR(INDEX(Cadastro!$F$5:$F$167,$AB1415),"")&lt;=IFERROR(INDEX(Parâmetros!$B$39:$B$48,MATCH($E1415,Parâmetros!$A$39:$A$48,0)),99),IFERROR(INDEX(Cadastro!$F$5:$F$167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$167,$AB1415),"")="",0,IF(IFERROR(INDEX(Cadastro!$F$5:$F$167,$AB1415),"")&gt;IFERROR(INDEX(Parâmetros!$B$39:$B$48,MATCH($E1415,Parâmetros!$A$39:$A$48,0)),99),IFERROR(INDEX(Cadastro!$F$5:$F$167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registro"),IF(AND($AB1415&lt;&gt;$AB1414,IFERROR(INDEX(Cadastro!$F$5:$F$167,$AB1415),"")=""),"Indeterminado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IFERROR(MATCH($A1415&amp;"|"&amp;TEXT(_xlfn.MAXIFS(Cadastro!$E$5:$E$167,Cadastro!$A$5:$A$167,$A1415,Cadastro!$E$5:$E$167,"&lt;="&amp;$F1415),"yyyymmdd"),Cadastro!$I$5:$I$167,0),"")</f>
        <v>117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IFERROR(INDEX(Cadastro!$C$5:$C$167,$AB1416),"NÃO INFORMADO")</f>
        <v>ELE</v>
      </c>
      <c r="D1416" s="17" t="str">
        <f>IFERROR(INDEX(Cadastro!$D$5:$D$167,$AB1416),"")</f>
        <v>6x1</v>
      </c>
      <c r="E1416" s="17" t="str">
        <f>IFERROR(INDEX(Cadastro!$G$5:$G$167,$AB1416),"")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$167,$AB1416),"")="",IF($L1416&gt;0,1,0),IF(IFERROR(INDEX(Cadastro!$F$5:$F$167,$AB1416),"")&lt;=IFERROR(INDEX(Parâmetros!$B$39:$B$48,MATCH($E1416,Parâmetros!$A$39:$A$48,0)),99),IFERROR(INDEX(Cadastro!$F$5:$F$167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$167,$AB1416),"")="",0,IF(IFERROR(INDEX(Cadastro!$F$5:$F$167,$AB1416),"")&gt;IFERROR(INDEX(Parâmetros!$B$39:$B$48,MATCH($E1416,Parâmetros!$A$39:$A$48,0)),99),IFERROR(INDEX(Cadastro!$F$5:$F$167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registro"),IF(AND($AB1416&lt;&gt;$AB1415,IFERROR(INDEX(Cadastro!$F$5:$F$167,$AB1416),"")=""),"Indeterminado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IFERROR(MATCH($A1416&amp;"|"&amp;TEXT(_xlfn.MAXIFS(Cadastro!$E$5:$E$167,Cadastro!$A$5:$A$167,$A1416,Cadastro!$E$5:$E$167,"&lt;="&amp;$F1416),"yyyymmdd"),Cadastro!$I$5:$I$167,0),"")</f>
        <v>117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IFERROR(INDEX(Cadastro!$C$5:$C$167,$AB1417),"NÃO INFORMADO")</f>
        <v>ELE</v>
      </c>
      <c r="D1417" s="17" t="str">
        <f>IFERROR(INDEX(Cadastro!$D$5:$D$167,$AB1417),"")</f>
        <v>6x1</v>
      </c>
      <c r="E1417" s="17" t="str">
        <f>IFERROR(INDEX(Cadastro!$G$5:$G$167,$AB1417),"")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$167,$AB1417),"")="",IF($L1417&gt;0,1,0),IF(IFERROR(INDEX(Cadastro!$F$5:$F$167,$AB1417),"")&lt;=IFERROR(INDEX(Parâmetros!$B$39:$B$48,MATCH($E1417,Parâmetros!$A$39:$A$48,0)),99),IFERROR(INDEX(Cadastro!$F$5:$F$167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$167,$AB1417),"")="",0,IF(IFERROR(INDEX(Cadastro!$F$5:$F$167,$AB1417),"")&gt;IFERROR(INDEX(Parâmetros!$B$39:$B$48,MATCH($E1417,Parâmetros!$A$39:$A$48,0)),99),IFERROR(INDEX(Cadastro!$F$5:$F$167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registro"),IF(AND($AB1417&lt;&gt;$AB1416,IFERROR(INDEX(Cadastro!$F$5:$F$167,$AB1417),"")=""),"Indeterminado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IFERROR(MATCH($A1417&amp;"|"&amp;TEXT(_xlfn.MAXIFS(Cadastro!$E$5:$E$167,Cadastro!$A$5:$A$167,$A1417,Cadastro!$E$5:$E$167,"&lt;="&amp;$F1417),"yyyymmdd"),Cadastro!$I$5:$I$167,0),"")</f>
        <v>117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IFERROR(INDEX(Cadastro!$C$5:$C$167,$AB1418),"NÃO INFORMADO")</f>
        <v>ELE</v>
      </c>
      <c r="D1418" s="17" t="str">
        <f>IFERROR(INDEX(Cadastro!$D$5:$D$167,$AB1418),"")</f>
        <v>6x1</v>
      </c>
      <c r="E1418" s="17" t="str">
        <f>IFERROR(INDEX(Cadastro!$G$5:$G$167,$AB1418),"")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$167,$AB1418),"")="",IF($L1418&gt;0,1,0),IF(IFERROR(INDEX(Cadastro!$F$5:$F$167,$AB1418),"")&lt;=IFERROR(INDEX(Parâmetros!$B$39:$B$48,MATCH($E1418,Parâmetros!$A$39:$A$48,0)),99),IFERROR(INDEX(Cadastro!$F$5:$F$167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$167,$AB1418),"")="",0,IF(IFERROR(INDEX(Cadastro!$F$5:$F$167,$AB1418),"")&gt;IFERROR(INDEX(Parâmetros!$B$39:$B$48,MATCH($E1418,Parâmetros!$A$39:$A$48,0)),99),IFERROR(INDEX(Cadastro!$F$5:$F$167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registro"),IF(AND($AB1418&lt;&gt;$AB1417,IFERROR(INDEX(Cadastro!$F$5:$F$167,$AB1418),"")=""),"Indeterminado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IFERROR(MATCH($A1418&amp;"|"&amp;TEXT(_xlfn.MAXIFS(Cadastro!$E$5:$E$167,Cadastro!$A$5:$A$167,$A1418,Cadastro!$E$5:$E$167,"&lt;="&amp;$F1418),"yyyymmdd"),Cadastro!$I$5:$I$167,0),"")</f>
        <v>117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IFERROR(INDEX(Cadastro!$C$5:$C$167,$AB1419),"NÃO INFORMADO")</f>
        <v>ELE</v>
      </c>
      <c r="D1419" s="17" t="str">
        <f>IFERROR(INDEX(Cadastro!$D$5:$D$167,$AB1419),"")</f>
        <v>6x1</v>
      </c>
      <c r="E1419" s="17" t="str">
        <f>IFERROR(INDEX(Cadastro!$G$5:$G$167,$AB1419),"")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$167,$AB1419),"")="",IF($L1419&gt;0,1,0),IF(IFERROR(INDEX(Cadastro!$F$5:$F$167,$AB1419),"")&lt;=IFERROR(INDEX(Parâmetros!$B$39:$B$48,MATCH($E1419,Parâmetros!$A$39:$A$48,0)),99),IFERROR(INDEX(Cadastro!$F$5:$F$167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$167,$AB1419),"")="",0,IF(IFERROR(INDEX(Cadastro!$F$5:$F$167,$AB1419),"")&gt;IFERROR(INDEX(Parâmetros!$B$39:$B$48,MATCH($E1419,Parâmetros!$A$39:$A$48,0)),99),IFERROR(INDEX(Cadastro!$F$5:$F$167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registro"),IF(AND($AB1419&lt;&gt;$AB1418,IFERROR(INDEX(Cadastro!$F$5:$F$167,$AB1419),"")=""),"Indeterminado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IFERROR(MATCH($A1419&amp;"|"&amp;TEXT(_xlfn.MAXIFS(Cadastro!$E$5:$E$167,Cadastro!$A$5:$A$167,$A1419,Cadastro!$E$5:$E$167,"&lt;="&amp;$F1419),"yyyymmdd"),Cadastro!$I$5:$I$167,0),"")</f>
        <v>117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IFERROR(INDEX(Cadastro!$C$5:$C$167,$AB1420),"NÃO INFORMADO")</f>
        <v>ELE</v>
      </c>
      <c r="D1420" s="17" t="str">
        <f>IFERROR(INDEX(Cadastro!$D$5:$D$167,$AB1420),"")</f>
        <v>6x1</v>
      </c>
      <c r="E1420" s="17" t="str">
        <f>IFERROR(INDEX(Cadastro!$G$5:$G$167,$AB1420),"")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$167,$AB1420),"")="",IF($L1420&gt;0,1,0),IF(IFERROR(INDEX(Cadastro!$F$5:$F$167,$AB1420),"")&lt;=IFERROR(INDEX(Parâmetros!$B$39:$B$48,MATCH($E1420,Parâmetros!$A$39:$A$48,0)),99),IFERROR(INDEX(Cadastro!$F$5:$F$167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$167,$AB1420),"")="",0,IF(IFERROR(INDEX(Cadastro!$F$5:$F$167,$AB1420),"")&gt;IFERROR(INDEX(Parâmetros!$B$39:$B$48,MATCH($E1420,Parâmetros!$A$39:$A$48,0)),99),IFERROR(INDEX(Cadastro!$F$5:$F$167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registro"),IF(AND($AB1420&lt;&gt;$AB1419,IFERROR(INDEX(Cadastro!$F$5:$F$167,$AB1420),"")=""),"Indeterminado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IFERROR(MATCH($A1420&amp;"|"&amp;TEXT(_xlfn.MAXIFS(Cadastro!$E$5:$E$167,Cadastro!$A$5:$A$167,$A1420,Cadastro!$E$5:$E$167,"&lt;="&amp;$F1420),"yyyymmdd"),Cadastro!$I$5:$I$167,0),"")</f>
        <v>117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IFERROR(INDEX(Cadastro!$C$5:$C$167,$AB1421),"NÃO INFORMADO")</f>
        <v>ELE</v>
      </c>
      <c r="D1421" s="17" t="str">
        <f>IFERROR(INDEX(Cadastro!$D$5:$D$167,$AB1421),"")</f>
        <v>6x1</v>
      </c>
      <c r="E1421" s="17" t="str">
        <f>IFERROR(INDEX(Cadastro!$G$5:$G$167,$AB1421),"")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$167,$AB1421),"")="",IF($L1421&gt;0,1,0),IF(IFERROR(INDEX(Cadastro!$F$5:$F$167,$AB1421),"")&lt;=IFERROR(INDEX(Parâmetros!$B$39:$B$48,MATCH($E1421,Parâmetros!$A$39:$A$48,0)),99),IFERROR(INDEX(Cadastro!$F$5:$F$167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$167,$AB1421),"")="",0,IF(IFERROR(INDEX(Cadastro!$F$5:$F$167,$AB1421),"")&gt;IFERROR(INDEX(Parâmetros!$B$39:$B$48,MATCH($E1421,Parâmetros!$A$39:$A$48,0)),99),IFERROR(INDEX(Cadastro!$F$5:$F$167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registro"),IF(AND($AB1421&lt;&gt;$AB1420,IFERROR(INDEX(Cadastro!$F$5:$F$167,$AB1421),"")=""),"Indeterminado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IFERROR(MATCH($A1421&amp;"|"&amp;TEXT(_xlfn.MAXIFS(Cadastro!$E$5:$E$167,Cadastro!$A$5:$A$167,$A1421,Cadastro!$E$5:$E$167,"&lt;="&amp;$F1421),"yyyymmdd"),Cadastro!$I$5:$I$167,0),"")</f>
        <v>117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IFERROR(INDEX(Cadastro!$C$5:$C$167,$AB1422),"NÃO INFORMADO")</f>
        <v>ELE</v>
      </c>
      <c r="D1422" s="17" t="str">
        <f>IFERROR(INDEX(Cadastro!$D$5:$D$167,$AB1422),"")</f>
        <v>6x1</v>
      </c>
      <c r="E1422" s="17" t="str">
        <f>IFERROR(INDEX(Cadastro!$G$5:$G$167,$AB1422),"")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$167,$AB1422),"")="",IF($L1422&gt;0,1,0),IF(IFERROR(INDEX(Cadastro!$F$5:$F$167,$AB1422),"")&lt;=IFERROR(INDEX(Parâmetros!$B$39:$B$48,MATCH($E1422,Parâmetros!$A$39:$A$48,0)),99),IFERROR(INDEX(Cadastro!$F$5:$F$167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$167,$AB1422),"")="",0,IF(IFERROR(INDEX(Cadastro!$F$5:$F$167,$AB1422),"")&gt;IFERROR(INDEX(Parâmetros!$B$39:$B$48,MATCH($E1422,Parâmetros!$A$39:$A$48,0)),99),IFERROR(INDEX(Cadastro!$F$5:$F$167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registro"),IF(AND($AB1422&lt;&gt;$AB1421,IFERROR(INDEX(Cadastro!$F$5:$F$167,$AB1422),"")=""),"Indeterminado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IFERROR(MATCH($A1422&amp;"|"&amp;TEXT(_xlfn.MAXIFS(Cadastro!$E$5:$E$167,Cadastro!$A$5:$A$167,$A1422,Cadastro!$E$5:$E$167,"&lt;="&amp;$F1422),"yyyymmdd"),Cadastro!$I$5:$I$167,0),"")</f>
        <v>117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IFERROR(INDEX(Cadastro!$C$5:$C$167,$AB1423),"NÃO INFORMADO")</f>
        <v>ELE</v>
      </c>
      <c r="D1423" s="17" t="str">
        <f>IFERROR(INDEX(Cadastro!$D$5:$D$167,$AB1423),"")</f>
        <v>6x1</v>
      </c>
      <c r="E1423" s="17" t="str">
        <f>IFERROR(INDEX(Cadastro!$G$5:$G$167,$AB1423),"")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$167,$AB1423),"")="",IF($L1423&gt;0,1,0),IF(IFERROR(INDEX(Cadastro!$F$5:$F$167,$AB1423),"")&lt;=IFERROR(INDEX(Parâmetros!$B$39:$B$48,MATCH($E1423,Parâmetros!$A$39:$A$48,0)),99),IFERROR(INDEX(Cadastro!$F$5:$F$167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$167,$AB1423),"")="",0,IF(IFERROR(INDEX(Cadastro!$F$5:$F$167,$AB1423),"")&gt;IFERROR(INDEX(Parâmetros!$B$39:$B$48,MATCH($E1423,Parâmetros!$A$39:$A$48,0)),99),IFERROR(INDEX(Cadastro!$F$5:$F$167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registro"),IF(AND($AB1423&lt;&gt;$AB1422,IFERROR(INDEX(Cadastro!$F$5:$F$167,$AB1423),"")=""),"Indeterminado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IFERROR(MATCH($A1423&amp;"|"&amp;TEXT(_xlfn.MAXIFS(Cadastro!$E$5:$E$167,Cadastro!$A$5:$A$167,$A1423,Cadastro!$E$5:$E$167,"&lt;="&amp;$F1423),"yyyymmdd"),Cadastro!$I$5:$I$167,0),"")</f>
        <v>117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IFERROR(INDEX(Cadastro!$C$5:$C$167,$AB1424),"NÃO INFORMADO")</f>
        <v>ELE</v>
      </c>
      <c r="D1424" s="17" t="str">
        <f>IFERROR(INDEX(Cadastro!$D$5:$D$167,$AB1424),"")</f>
        <v>6x1</v>
      </c>
      <c r="E1424" s="17" t="str">
        <f>IFERROR(INDEX(Cadastro!$G$5:$G$167,$AB1424),"")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$167,$AB1424),"")="",IF($L1424&gt;0,1,0),IF(IFERROR(INDEX(Cadastro!$F$5:$F$167,$AB1424),"")&lt;=IFERROR(INDEX(Parâmetros!$B$39:$B$48,MATCH($E1424,Parâmetros!$A$39:$A$48,0)),99),IFERROR(INDEX(Cadastro!$F$5:$F$167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$167,$AB1424),"")="",0,IF(IFERROR(INDEX(Cadastro!$F$5:$F$167,$AB1424),"")&gt;IFERROR(INDEX(Parâmetros!$B$39:$B$48,MATCH($E1424,Parâmetros!$A$39:$A$48,0)),99),IFERROR(INDEX(Cadastro!$F$5:$F$167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registro"),IF(AND($AB1424&lt;&gt;$AB1423,IFERROR(INDEX(Cadastro!$F$5:$F$167,$AB1424),"")=""),"Indeterminado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IFERROR(MATCH($A1424&amp;"|"&amp;TEXT(_xlfn.MAXIFS(Cadastro!$E$5:$E$167,Cadastro!$A$5:$A$167,$A1424,Cadastro!$E$5:$E$167,"&lt;="&amp;$F1424),"yyyymmdd"),Cadastro!$I$5:$I$167,0),"")</f>
        <v>117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IFERROR(INDEX(Cadastro!$C$5:$C$167,$AB1425),"NÃO INFORMADO")</f>
        <v>ELE</v>
      </c>
      <c r="D1425" s="17" t="str">
        <f>IFERROR(INDEX(Cadastro!$D$5:$D$167,$AB1425),"")</f>
        <v>6x1</v>
      </c>
      <c r="E1425" s="17" t="str">
        <f>IFERROR(INDEX(Cadastro!$G$5:$G$167,$AB1425),"")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$167,$AB1425),"")="",IF($L1425&gt;0,1,0),IF(IFERROR(INDEX(Cadastro!$F$5:$F$167,$AB1425),"")&lt;=IFERROR(INDEX(Parâmetros!$B$39:$B$48,MATCH($E1425,Parâmetros!$A$39:$A$48,0)),99),IFERROR(INDEX(Cadastro!$F$5:$F$167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$167,$AB1425),"")="",0,IF(IFERROR(INDEX(Cadastro!$F$5:$F$167,$AB1425),"")&gt;IFERROR(INDEX(Parâmetros!$B$39:$B$48,MATCH($E1425,Parâmetros!$A$39:$A$48,0)),99),IFERROR(INDEX(Cadastro!$F$5:$F$167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registro"),IF(AND($AB1425&lt;&gt;$AB1424,IFERROR(INDEX(Cadastro!$F$5:$F$167,$AB1425),"")=""),"Indeterminado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IFERROR(MATCH($A1425&amp;"|"&amp;TEXT(_xlfn.MAXIFS(Cadastro!$E$5:$E$167,Cadastro!$A$5:$A$167,$A1425,Cadastro!$E$5:$E$167,"&lt;="&amp;$F1425),"yyyymmdd"),Cadastro!$I$5:$I$167,0),"")</f>
        <v>117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IFERROR(INDEX(Cadastro!$C$5:$C$167,$AB1426),"NÃO INFORMADO")</f>
        <v>ELE</v>
      </c>
      <c r="D1426" s="17" t="str">
        <f>IFERROR(INDEX(Cadastro!$D$5:$D$167,$AB1426),"")</f>
        <v>6x1</v>
      </c>
      <c r="E1426" s="17" t="str">
        <f>IFERROR(INDEX(Cadastro!$G$5:$G$167,$AB1426),"")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$167,$AB1426),"")="",IF($L1426&gt;0,1,0),IF(IFERROR(INDEX(Cadastro!$F$5:$F$167,$AB1426),"")&lt;=IFERROR(INDEX(Parâmetros!$B$39:$B$48,MATCH($E1426,Parâmetros!$A$39:$A$48,0)),99),IFERROR(INDEX(Cadastro!$F$5:$F$167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$167,$AB1426),"")="",0,IF(IFERROR(INDEX(Cadastro!$F$5:$F$167,$AB1426),"")&gt;IFERROR(INDEX(Parâmetros!$B$39:$B$48,MATCH($E1426,Parâmetros!$A$39:$A$48,0)),99),IFERROR(INDEX(Cadastro!$F$5:$F$167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registro"),IF(AND($AB1426&lt;&gt;$AB1425,IFERROR(INDEX(Cadastro!$F$5:$F$167,$AB1426),"")=""),"Indeterminado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IFERROR(MATCH($A1426&amp;"|"&amp;TEXT(_xlfn.MAXIFS(Cadastro!$E$5:$E$167,Cadastro!$A$5:$A$167,$A1426,Cadastro!$E$5:$E$167,"&lt;="&amp;$F1426),"yyyymmdd"),Cadastro!$I$5:$I$167,0),"")</f>
        <v>117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IFERROR(INDEX(Cadastro!$C$5:$C$167,$AB1427),"NÃO INFORMADO")</f>
        <v>ELE</v>
      </c>
      <c r="D1427" s="17" t="str">
        <f>IFERROR(INDEX(Cadastro!$D$5:$D$167,$AB1427),"")</f>
        <v>6x1</v>
      </c>
      <c r="E1427" s="17" t="str">
        <f>IFERROR(INDEX(Cadastro!$G$5:$G$167,$AB1427),"")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$167,$AB1427),"")="",IF($L1427&gt;0,1,0),IF(IFERROR(INDEX(Cadastro!$F$5:$F$167,$AB1427),"")&lt;=IFERROR(INDEX(Parâmetros!$B$39:$B$48,MATCH($E1427,Parâmetros!$A$39:$A$48,0)),99),IFERROR(INDEX(Cadastro!$F$5:$F$167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$167,$AB1427),"")="",0,IF(IFERROR(INDEX(Cadastro!$F$5:$F$167,$AB1427),"")&gt;IFERROR(INDEX(Parâmetros!$B$39:$B$48,MATCH($E1427,Parâmetros!$A$39:$A$48,0)),99),IFERROR(INDEX(Cadastro!$F$5:$F$167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registro"),IF(AND($AB1427&lt;&gt;$AB1426,IFERROR(INDEX(Cadastro!$F$5:$F$167,$AB1427),"")=""),"Indeterminado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IFERROR(MATCH($A1427&amp;"|"&amp;TEXT(_xlfn.MAXIFS(Cadastro!$E$5:$E$167,Cadastro!$A$5:$A$167,$A1427,Cadastro!$E$5:$E$167,"&lt;="&amp;$F1427),"yyyymmdd"),Cadastro!$I$5:$I$167,0),"")</f>
        <v>117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IFERROR(INDEX(Cadastro!$C$5:$C$167,$AB1428),"NÃO INFORMADO")</f>
        <v>ELE</v>
      </c>
      <c r="D1428" s="17" t="str">
        <f>IFERROR(INDEX(Cadastro!$D$5:$D$167,$AB1428),"")</f>
        <v>6x1</v>
      </c>
      <c r="E1428" s="17" t="str">
        <f>IFERROR(INDEX(Cadastro!$G$5:$G$167,$AB1428),"")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$167,$AB1428),"")="",IF($L1428&gt;0,1,0),IF(IFERROR(INDEX(Cadastro!$F$5:$F$167,$AB1428),"")&lt;=IFERROR(INDEX(Parâmetros!$B$39:$B$48,MATCH($E1428,Parâmetros!$A$39:$A$48,0)),99),IFERROR(INDEX(Cadastro!$F$5:$F$167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$167,$AB1428),"")="",0,IF(IFERROR(INDEX(Cadastro!$F$5:$F$167,$AB1428),"")&gt;IFERROR(INDEX(Parâmetros!$B$39:$B$48,MATCH($E1428,Parâmetros!$A$39:$A$48,0)),99),IFERROR(INDEX(Cadastro!$F$5:$F$167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registro"),IF(AND($AB1428&lt;&gt;$AB1427,IFERROR(INDEX(Cadastro!$F$5:$F$167,$AB1428),"")=""),"Indeterminado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IFERROR(MATCH($A1428&amp;"|"&amp;TEXT(_xlfn.MAXIFS(Cadastro!$E$5:$E$167,Cadastro!$A$5:$A$167,$A1428,Cadastro!$E$5:$E$167,"&lt;="&amp;$F1428),"yyyymmdd"),Cadastro!$I$5:$I$167,0),"")</f>
        <v>117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IFERROR(INDEX(Cadastro!$C$5:$C$167,$AB1429),"NÃO INFORMADO")</f>
        <v>ELE</v>
      </c>
      <c r="D1429" s="17" t="str">
        <f>IFERROR(INDEX(Cadastro!$D$5:$D$167,$AB1429),"")</f>
        <v>6x1</v>
      </c>
      <c r="E1429" s="17" t="str">
        <f>IFERROR(INDEX(Cadastro!$G$5:$G$167,$AB1429),"")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$167,$AB1429),"")="",IF($L1429&gt;0,1,0),IF(IFERROR(INDEX(Cadastro!$F$5:$F$167,$AB1429),"")&lt;=IFERROR(INDEX(Parâmetros!$B$39:$B$48,MATCH($E1429,Parâmetros!$A$39:$A$48,0)),99),IFERROR(INDEX(Cadastro!$F$5:$F$167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$167,$AB1429),"")="",0,IF(IFERROR(INDEX(Cadastro!$F$5:$F$167,$AB1429),"")&gt;IFERROR(INDEX(Parâmetros!$B$39:$B$48,MATCH($E1429,Parâmetros!$A$39:$A$48,0)),99),IFERROR(INDEX(Cadastro!$F$5:$F$167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registro"),IF(AND($AB1429&lt;&gt;$AB1428,IFERROR(INDEX(Cadastro!$F$5:$F$167,$AB1429),"")=""),"Indeterminado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IFERROR(MATCH($A1429&amp;"|"&amp;TEXT(_xlfn.MAXIFS(Cadastro!$E$5:$E$167,Cadastro!$A$5:$A$167,$A1429,Cadastro!$E$5:$E$167,"&lt;="&amp;$F1429),"yyyymmdd"),Cadastro!$I$5:$I$167,0),"")</f>
        <v>117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IFERROR(INDEX(Cadastro!$C$5:$C$167,$AB1430),"NÃO INFORMADO")</f>
        <v>USI</v>
      </c>
      <c r="D1430" s="17" t="str">
        <f>IFERROR(INDEX(Cadastro!$D$5:$D$167,$AB1430),"")</f>
        <v>B</v>
      </c>
      <c r="E1430" s="17" t="str">
        <f>IFERROR(INDEX(Cadastro!$G$5:$G$167,$AB1430),"")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$167,$AB1430),"")="",IF($L1430&gt;0,1,0),IF(IFERROR(INDEX(Cadastro!$F$5:$F$167,$AB1430),"")&lt;=IFERROR(INDEX(Parâmetros!$B$39:$B$48,MATCH($E1430,Parâmetros!$A$39:$A$48,0)),99),IFERROR(INDEX(Cadastro!$F$5:$F$167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$167,$AB1430),"")="",0,IF(IFERROR(INDEX(Cadastro!$F$5:$F$167,$AB1430),"")&gt;IFERROR(INDEX(Parâmetros!$B$39:$B$48,MATCH($E1430,Parâmetros!$A$39:$A$48,0)),99),IFERROR(INDEX(Cadastro!$F$5:$F$167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registro"),IF(AND($AB1430&lt;&gt;$AB1429,IFERROR(INDEX(Cadastro!$F$5:$F$167,$AB1430),"")=""),"Indeterminado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IFERROR(MATCH($A1430&amp;"|"&amp;TEXT(_xlfn.MAXIFS(Cadastro!$E$5:$E$167,Cadastro!$A$5:$A$167,$A1430,Cadastro!$E$5:$E$167,"&lt;="&amp;$F1430),"yyyymmdd"),Cadastro!$I$5:$I$167,0),"")</f>
        <v>118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IFERROR(INDEX(Cadastro!$C$5:$C$167,$AB1431),"NÃO INFORMADO")</f>
        <v>USI</v>
      </c>
      <c r="D1431" s="17" t="str">
        <f>IFERROR(INDEX(Cadastro!$D$5:$D$167,$AB1431),"")</f>
        <v>B</v>
      </c>
      <c r="E1431" s="17" t="str">
        <f>IFERROR(INDEX(Cadastro!$G$5:$G$167,$AB1431),"")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$167,$AB1431),"")="",IF($L1431&gt;0,1,0),IF(IFERROR(INDEX(Cadastro!$F$5:$F$167,$AB1431),"")&lt;=IFERROR(INDEX(Parâmetros!$B$39:$B$48,MATCH($E1431,Parâmetros!$A$39:$A$48,0)),99),IFERROR(INDEX(Cadastro!$F$5:$F$167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$167,$AB1431),"")="",0,IF(IFERROR(INDEX(Cadastro!$F$5:$F$167,$AB1431),"")&gt;IFERROR(INDEX(Parâmetros!$B$39:$B$48,MATCH($E1431,Parâmetros!$A$39:$A$48,0)),99),IFERROR(INDEX(Cadastro!$F$5:$F$167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registro"),IF(AND($AB1431&lt;&gt;$AB1430,IFERROR(INDEX(Cadastro!$F$5:$F$167,$AB1431),"")=""),"Indeterminado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IFERROR(MATCH($A1431&amp;"|"&amp;TEXT(_xlfn.MAXIFS(Cadastro!$E$5:$E$167,Cadastro!$A$5:$A$167,$A1431,Cadastro!$E$5:$E$167,"&lt;="&amp;$F1431),"yyyymmdd"),Cadastro!$I$5:$I$167,0),"")</f>
        <v>118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IFERROR(INDEX(Cadastro!$C$5:$C$167,$AB1432),"NÃO INFORMADO")</f>
        <v>USI</v>
      </c>
      <c r="D1432" s="17" t="str">
        <f>IFERROR(INDEX(Cadastro!$D$5:$D$167,$AB1432),"")</f>
        <v>B</v>
      </c>
      <c r="E1432" s="17" t="str">
        <f>IFERROR(INDEX(Cadastro!$G$5:$G$167,$AB1432),"")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$167,$AB1432),"")="",IF($L1432&gt;0,1,0),IF(IFERROR(INDEX(Cadastro!$F$5:$F$167,$AB1432),"")&lt;=IFERROR(INDEX(Parâmetros!$B$39:$B$48,MATCH($E1432,Parâmetros!$A$39:$A$48,0)),99),IFERROR(INDEX(Cadastro!$F$5:$F$167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$167,$AB1432),"")="",0,IF(IFERROR(INDEX(Cadastro!$F$5:$F$167,$AB1432),"")&gt;IFERROR(INDEX(Parâmetros!$B$39:$B$48,MATCH($E1432,Parâmetros!$A$39:$A$48,0)),99),IFERROR(INDEX(Cadastro!$F$5:$F$167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registro"),IF(AND($AB1432&lt;&gt;$AB1431,IFERROR(INDEX(Cadastro!$F$5:$F$167,$AB1432),"")=""),"Indeterminado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IFERROR(MATCH($A1432&amp;"|"&amp;TEXT(_xlfn.MAXIFS(Cadastro!$E$5:$E$167,Cadastro!$A$5:$A$167,$A1432,Cadastro!$E$5:$E$167,"&lt;="&amp;$F1432),"yyyymmdd"),Cadastro!$I$5:$I$167,0),"")</f>
        <v>118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IFERROR(INDEX(Cadastro!$C$5:$C$167,$AB1433),"NÃO INFORMADO")</f>
        <v>USI</v>
      </c>
      <c r="D1433" s="17" t="str">
        <f>IFERROR(INDEX(Cadastro!$D$5:$D$167,$AB1433),"")</f>
        <v>B</v>
      </c>
      <c r="E1433" s="17" t="str">
        <f>IFERROR(INDEX(Cadastro!$G$5:$G$167,$AB1433),"")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$167,$AB1433),"")="",IF($L1433&gt;0,1,0),IF(IFERROR(INDEX(Cadastro!$F$5:$F$167,$AB1433),"")&lt;=IFERROR(INDEX(Parâmetros!$B$39:$B$48,MATCH($E1433,Parâmetros!$A$39:$A$48,0)),99),IFERROR(INDEX(Cadastro!$F$5:$F$167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$167,$AB1433),"")="",0,IF(IFERROR(INDEX(Cadastro!$F$5:$F$167,$AB1433),"")&gt;IFERROR(INDEX(Parâmetros!$B$39:$B$48,MATCH($E1433,Parâmetros!$A$39:$A$48,0)),99),IFERROR(INDEX(Cadastro!$F$5:$F$167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registro"),IF(AND($AB1433&lt;&gt;$AB1432,IFERROR(INDEX(Cadastro!$F$5:$F$167,$AB1433),"")=""),"Indeterminado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IFERROR(MATCH($A1433&amp;"|"&amp;TEXT(_xlfn.MAXIFS(Cadastro!$E$5:$E$167,Cadastro!$A$5:$A$167,$A1433,Cadastro!$E$5:$E$167,"&lt;="&amp;$F1433),"yyyymmdd"),Cadastro!$I$5:$I$167,0),"")</f>
        <v>118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IFERROR(INDEX(Cadastro!$C$5:$C$167,$AB1434),"NÃO INFORMADO")</f>
        <v>USI</v>
      </c>
      <c r="D1434" s="17" t="str">
        <f>IFERROR(INDEX(Cadastro!$D$5:$D$167,$AB1434),"")</f>
        <v>B</v>
      </c>
      <c r="E1434" s="17" t="str">
        <f>IFERROR(INDEX(Cadastro!$G$5:$G$167,$AB1434),"")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$167,$AB1434),"")="",IF($L1434&gt;0,1,0),IF(IFERROR(INDEX(Cadastro!$F$5:$F$167,$AB1434),"")&lt;=IFERROR(INDEX(Parâmetros!$B$39:$B$48,MATCH($E1434,Parâmetros!$A$39:$A$48,0)),99),IFERROR(INDEX(Cadastro!$F$5:$F$167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$167,$AB1434),"")="",0,IF(IFERROR(INDEX(Cadastro!$F$5:$F$167,$AB1434),"")&gt;IFERROR(INDEX(Parâmetros!$B$39:$B$48,MATCH($E1434,Parâmetros!$A$39:$A$48,0)),99),IFERROR(INDEX(Cadastro!$F$5:$F$167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registro"),IF(AND($AB1434&lt;&gt;$AB1433,IFERROR(INDEX(Cadastro!$F$5:$F$167,$AB1434),"")=""),"Indeterminado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IFERROR(MATCH($A1434&amp;"|"&amp;TEXT(_xlfn.MAXIFS(Cadastro!$E$5:$E$167,Cadastro!$A$5:$A$167,$A1434,Cadastro!$E$5:$E$167,"&lt;="&amp;$F1434),"yyyymmdd"),Cadastro!$I$5:$I$167,0),"")</f>
        <v>118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IFERROR(INDEX(Cadastro!$C$5:$C$167,$AB1435),"NÃO INFORMADO")</f>
        <v>USI</v>
      </c>
      <c r="D1435" s="17" t="str">
        <f>IFERROR(INDEX(Cadastro!$D$5:$D$167,$AB1435),"")</f>
        <v>B</v>
      </c>
      <c r="E1435" s="17" t="str">
        <f>IFERROR(INDEX(Cadastro!$G$5:$G$167,$AB1435),"")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B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7.67</v>
      </c>
      <c r="N1435" s="33">
        <f t="shared" si="133"/>
        <v>0</v>
      </c>
      <c r="O1435" s="33">
        <f>Parâmetros!$E$13</f>
        <v>0.8</v>
      </c>
      <c r="P1435" s="32" t="str">
        <f>IF(OR($M1435="",$F1435&gt;Parâmetros!$E$14),"Não","Sim")</f>
        <v>Sim</v>
      </c>
      <c r="Q1435" s="32" t="str">
        <f t="shared" si="134"/>
        <v>Não</v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Falta de registro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5 de 5 do ciclo</v>
      </c>
      <c r="W1435" s="34">
        <f>IF(OR(OR($D1435="6x1",$D1435="FF 6x1"),$D1435="5x2"),"",IF($AB1435&lt;&gt;$AB1434,IF(IFERROR(INDEX(Cadastro!$F$5:$F$167,$AB1435),"")="",IF($L1435&gt;0,1,0),IF(IFERROR(INDEX(Cadastro!$F$5:$F$167,$AB1435),"")&lt;=IFERROR(INDEX(Parâmetros!$B$39:$B$48,MATCH($E1435,Parâmetros!$A$39:$A$48,0)),99),IFERROR(INDEX(Cadastro!$F$5:$F$167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$167,$AB1435),"")="",0,IF(IFERROR(INDEX(Cadastro!$F$5:$F$167,$AB1435),"")&gt;IFERROR(INDEX(Parâmetros!$B$39:$B$48,MATCH($E1435,Parâmetros!$A$39:$A$48,0)),99),IFERROR(INDEX(Cadastro!$F$5:$F$167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registro"),IF(AND($AB1435&lt;&gt;$AB1434,IFERROR(INDEX(Cadastro!$F$5:$F$167,$AB1435),"")=""),"Indeterminado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IFERROR(MATCH($A1435&amp;"|"&amp;TEXT(_xlfn.MAXIFS(Cadastro!$E$5:$E$167,Cadastro!$A$5:$A$167,$A1435,Cadastro!$E$5:$E$167,"&lt;="&amp;$F1435),"yyyymmdd"),Cadastro!$I$5:$I$167,0),"")</f>
        <v>118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IFERROR(INDEX(Cadastro!$C$5:$C$167,$AB1436),"NÃO INFORMADO")</f>
        <v>USI</v>
      </c>
      <c r="D1436" s="17" t="str">
        <f>IFERROR(INDEX(Cadastro!$D$5:$D$167,$AB1436),"")</f>
        <v>B</v>
      </c>
      <c r="E1436" s="17" t="str">
        <f>IFERROR(INDEX(Cadastro!$G$5:$G$167,$AB1436),"")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$167,$AB1436),"")="",IF($L1436&gt;0,1,0),IF(IFERROR(INDEX(Cadastro!$F$5:$F$167,$AB1436),"")&lt;=IFERROR(INDEX(Parâmetros!$B$39:$B$48,MATCH($E1436,Parâmetros!$A$39:$A$48,0)),99),IFERROR(INDEX(Cadastro!$F$5:$F$167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$167,$AB1436),"")="",0,IF(IFERROR(INDEX(Cadastro!$F$5:$F$167,$AB1436),"")&gt;IFERROR(INDEX(Parâmetros!$B$39:$B$48,MATCH($E1436,Parâmetros!$A$39:$A$48,0)),99),IFERROR(INDEX(Cadastro!$F$5:$F$167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registro"),IF(AND($AB1436&lt;&gt;$AB1435,IFERROR(INDEX(Cadastro!$F$5:$F$167,$AB1436),"")=""),"Indeterminado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IFERROR(MATCH($A1436&amp;"|"&amp;TEXT(_xlfn.MAXIFS(Cadastro!$E$5:$E$167,Cadastro!$A$5:$A$167,$A1436,Cadastro!$E$5:$E$167,"&lt;="&amp;$F1436),"yyyymmdd"),Cadastro!$I$5:$I$167,0),"")</f>
        <v>118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IFERROR(INDEX(Cadastro!$C$5:$C$167,$AB1437),"NÃO INFORMADO")</f>
        <v>USI</v>
      </c>
      <c r="D1437" s="17" t="str">
        <f>IFERROR(INDEX(Cadastro!$D$5:$D$167,$AB1437),"")</f>
        <v>B</v>
      </c>
      <c r="E1437" s="17" t="str">
        <f>IFERROR(INDEX(Cadastro!$G$5:$G$167,$AB1437),"")</f>
        <v>B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DIVERGE · cadastro B × evidência A</v>
      </c>
      <c r="W1437" s="34">
        <f>IF(OR(OR($D1437="6x1",$D1437="FF 6x1"),$D1437="5x2"),"",IF($AB1437&lt;&gt;$AB1436,IF(IFERROR(INDEX(Cadastro!$F$5:$F$167,$AB1437),"")="",IF($L1437&gt;0,1,0),IF(IFERROR(INDEX(Cadastro!$F$5:$F$167,$AB1437),"")&lt;=IFERROR(INDEX(Parâmetros!$B$39:$B$48,MATCH($E1437,Parâmetros!$A$39:$A$48,0)),99),IFERROR(INDEX(Cadastro!$F$5:$F$167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$167,$AB1437),"")="",0,IF(IFERROR(INDEX(Cadastro!$F$5:$F$167,$AB1437),"")&gt;IFERROR(INDEX(Parâmetros!$B$39:$B$48,MATCH($E1437,Parâmetros!$A$39:$A$48,0)),99),IFERROR(INDEX(Cadastro!$F$5:$F$167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registro"),IF(AND($AB1437&lt;&gt;$AB1436,IFERROR(INDEX(Cadastro!$F$5:$F$167,$AB1437),"")=""),"Indeterminado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IFERROR(MATCH($A1437&amp;"|"&amp;TEXT(_xlfn.MAXIFS(Cadastro!$E$5:$E$167,Cadastro!$A$5:$A$167,$A1437,Cadastro!$E$5:$E$167,"&lt;="&amp;$F1437),"yyyymmdd"),Cadastro!$I$5:$I$167,0),"")</f>
        <v>118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IFERROR(INDEX(Cadastro!$C$5:$C$167,$AB1438),"NÃO INFORMADO")</f>
        <v>USI</v>
      </c>
      <c r="D1438" s="17" t="str">
        <f>IFERROR(INDEX(Cadastro!$D$5:$D$167,$AB1438),"")</f>
        <v>B</v>
      </c>
      <c r="E1438" s="17" t="str">
        <f>IFERROR(INDEX(Cadastro!$G$5:$G$167,$AB1438),"")</f>
        <v>B</v>
      </c>
      <c r="F1438" s="29">
        <v>46308</v>
      </c>
      <c r="G1438" s="32" t="str">
        <f t="shared" si="132"/>
        <v>ter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B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7.67</v>
      </c>
      <c r="N1438" s="33">
        <f t="shared" si="133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134"/>
        <v/>
      </c>
      <c r="R1438" s="32" t="str">
        <f t="shared" si="135"/>
        <v/>
      </c>
      <c r="S1438" s="30" t="str">
        <f t="shared" si="136"/>
        <v/>
      </c>
      <c r="T1438" s="32" t="str">
        <f>IF($Q1438&lt;&gt;"Sim","",IF($N1438&gt;Parâmetros!$E$15,"Sim","Não"))</f>
        <v/>
      </c>
      <c r="U1438" s="17" t="str">
        <f t="shared" si="137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2 de 5 do ciclo</v>
      </c>
      <c r="W1438" s="34">
        <f>IF(OR(OR($D1438="6x1",$D1438="FF 6x1"),$D1438="5x2"),"",IF($AB1438&lt;&gt;$AB1437,IF(IFERROR(INDEX(Cadastro!$F$5:$F$167,$AB1438),"")="",IF($L1438&gt;0,1,0),IF(IFERROR(INDEX(Cadastro!$F$5:$F$167,$AB1438),"")&lt;=IFERROR(INDEX(Parâmetros!$B$39:$B$48,MATCH($E1438,Parâmetros!$A$39:$A$48,0)),99),IFERROR(INDEX(Cadastro!$F$5:$F$167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$167,$AB1438),"")="",0,IF(IFERROR(INDEX(Cadastro!$F$5:$F$167,$AB1438),"")&gt;IFERROR(INDEX(Parâmetros!$B$39:$B$48,MATCH($E1438,Parâmetros!$A$39:$A$48,0)),99),IFERROR(INDEX(Cadastro!$F$5:$F$167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registro"),IF(AND($AB1438&lt;&gt;$AB1437,IFERROR(INDEX(Cadastro!$F$5:$F$167,$AB1438),"")=""),"Indeterminado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IFERROR(MATCH($A1438&amp;"|"&amp;TEXT(_xlfn.MAXIFS(Cadastro!$E$5:$E$167,Cadastro!$A$5:$A$167,$A1438,Cadastro!$E$5:$E$167,"&lt;="&amp;$F1438),"yyyymmdd"),Cadastro!$I$5:$I$167,0),"")</f>
        <v>118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IFERROR(INDEX(Cadastro!$C$5:$C$167,$AB1439),"NÃO INFORMADO")</f>
        <v>USI</v>
      </c>
      <c r="D1439" s="17" t="str">
        <f>IFERROR(INDEX(Cadastro!$D$5:$D$167,$AB1439),"")</f>
        <v>B</v>
      </c>
      <c r="E1439" s="17" t="str">
        <f>IFERROR(INDEX(Cadastro!$G$5:$G$167,$AB1439),"")</f>
        <v>B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B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7.67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$167,$AB1439),"")="",IF($L1439&gt;0,1,0),IF(IFERROR(INDEX(Cadastro!$F$5:$F$167,$AB1439),"")&lt;=IFERROR(INDEX(Parâmetros!$B$39:$B$48,MATCH($E1439,Parâmetros!$A$39:$A$48,0)),99),IFERROR(INDEX(Cadastro!$F$5:$F$167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$167,$AB1439),"")="",0,IF(IFERROR(INDEX(Cadastro!$F$5:$F$167,$AB1439),"")&gt;IFERROR(INDEX(Parâmetros!$B$39:$B$48,MATCH($E1439,Parâmetros!$A$39:$A$48,0)),99),IFERROR(INDEX(Cadastro!$F$5:$F$167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registro"),IF(AND($AB1439&lt;&gt;$AB1438,IFERROR(INDEX(Cadastro!$F$5:$F$167,$AB1439),"")=""),"Indeterminado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IFERROR(MATCH($A1439&amp;"|"&amp;TEXT(_xlfn.MAXIFS(Cadastro!$E$5:$E$167,Cadastro!$A$5:$A$167,$A1439,Cadastro!$E$5:$E$167,"&lt;="&amp;$F1439),"yyyymmdd"),Cadastro!$I$5:$I$167,0),"")</f>
        <v>118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IFERROR(INDEX(Cadastro!$C$5:$C$167,$AB1440),"NÃO INFORMADO")</f>
        <v>USI</v>
      </c>
      <c r="D1440" s="17" t="str">
        <f>IFERROR(INDEX(Cadastro!$D$5:$D$167,$AB1440),"")</f>
        <v>B</v>
      </c>
      <c r="E1440" s="17" t="str">
        <f>IFERROR(INDEX(Cadastro!$G$5:$G$167,$AB1440),"")</f>
        <v>B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B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7.67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$167,$AB1440),"")="",IF($L1440&gt;0,1,0),IF(IFERROR(INDEX(Cadastro!$F$5:$F$167,$AB1440),"")&lt;=IFERROR(INDEX(Parâmetros!$B$39:$B$48,MATCH($E1440,Parâmetros!$A$39:$A$48,0)),99),IFERROR(INDEX(Cadastro!$F$5:$F$167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$167,$AB1440),"")="",0,IF(IFERROR(INDEX(Cadastro!$F$5:$F$167,$AB1440),"")&gt;IFERROR(INDEX(Parâmetros!$B$39:$B$48,MATCH($E1440,Parâmetros!$A$39:$A$48,0)),99),IFERROR(INDEX(Cadastro!$F$5:$F$167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registro"),IF(AND($AB1440&lt;&gt;$AB1439,IFERROR(INDEX(Cadastro!$F$5:$F$167,$AB1440),"")=""),"Indeterminado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IFERROR(MATCH($A1440&amp;"|"&amp;TEXT(_xlfn.MAXIFS(Cadastro!$E$5:$E$167,Cadastro!$A$5:$A$167,$A1440,Cadastro!$E$5:$E$167,"&lt;="&amp;$F1440),"yyyymmdd"),Cadastro!$I$5:$I$167,0),"")</f>
        <v>118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IFERROR(INDEX(Cadastro!$C$5:$C$167,$AB1441),"NÃO INFORMADO")</f>
        <v>USI</v>
      </c>
      <c r="D1441" s="17" t="str">
        <f>IFERROR(INDEX(Cadastro!$D$5:$D$167,$AB1441),"")</f>
        <v>B</v>
      </c>
      <c r="E1441" s="17" t="str">
        <f>IFERROR(INDEX(Cadastro!$G$5:$G$167,$AB1441),"")</f>
        <v>B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B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7.67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$167,$AB1441),"")="",IF($L1441&gt;0,1,0),IF(IFERROR(INDEX(Cadastro!$F$5:$F$167,$AB1441),"")&lt;=IFERROR(INDEX(Parâmetros!$B$39:$B$48,MATCH($E1441,Parâmetros!$A$39:$A$48,0)),99),IFERROR(INDEX(Cadastro!$F$5:$F$167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$167,$AB1441),"")="",0,IF(IFERROR(INDEX(Cadastro!$F$5:$F$167,$AB1441),"")&gt;IFERROR(INDEX(Parâmetros!$B$39:$B$48,MATCH($E1441,Parâmetros!$A$39:$A$48,0)),99),IFERROR(INDEX(Cadastro!$F$5:$F$167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registro"),IF(AND($AB1441&lt;&gt;$AB1440,IFERROR(INDEX(Cadastro!$F$5:$F$167,$AB1441),"")=""),"Indeterminado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IFERROR(MATCH($A1441&amp;"|"&amp;TEXT(_xlfn.MAXIFS(Cadastro!$E$5:$E$167,Cadastro!$A$5:$A$167,$A1441,Cadastro!$E$5:$E$167,"&lt;="&amp;$F1441),"yyyymmdd"),Cadastro!$I$5:$I$167,0),"")</f>
        <v>118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IFERROR(INDEX(Cadastro!$C$5:$C$167,$AB1442),"NÃO INFORMADO")</f>
        <v>USI</v>
      </c>
      <c r="D1442" s="17" t="str">
        <f>IFERROR(INDEX(Cadastro!$D$5:$D$167,$AB1442),"")</f>
        <v>B</v>
      </c>
      <c r="E1442" s="17" t="str">
        <f>IFERROR(INDEX(Cadastro!$G$5:$G$167,$AB1442),"")</f>
        <v>B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$167,$AB1442),"")="",IF($L1442&gt;0,1,0),IF(IFERROR(INDEX(Cadastro!$F$5:$F$167,$AB1442),"")&lt;=IFERROR(INDEX(Parâmetros!$B$39:$B$48,MATCH($E1442,Parâmetros!$A$39:$A$48,0)),99),IFERROR(INDEX(Cadastro!$F$5:$F$167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$167,$AB1442),"")="",0,IF(IFERROR(INDEX(Cadastro!$F$5:$F$167,$AB1442),"")&gt;IFERROR(INDEX(Parâmetros!$B$39:$B$48,MATCH($E1442,Parâmetros!$A$39:$A$48,0)),99),IFERROR(INDEX(Cadastro!$F$5:$F$167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registro"),IF(AND($AB1442&lt;&gt;$AB1441,IFERROR(INDEX(Cadastro!$F$5:$F$167,$AB1442),"")=""),"Indeterminado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IFERROR(MATCH($A1442&amp;"|"&amp;TEXT(_xlfn.MAXIFS(Cadastro!$E$5:$E$167,Cadastro!$A$5:$A$167,$A1442,Cadastro!$E$5:$E$167,"&lt;="&amp;$F1442),"yyyymmdd"),Cadastro!$I$5:$I$167,0),"")</f>
        <v>118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IFERROR(INDEX(Cadastro!$C$5:$C$167,$AB1443),"NÃO INFORMADO")</f>
        <v>USI</v>
      </c>
      <c r="D1443" s="17" t="str">
        <f>IFERROR(INDEX(Cadastro!$D$5:$D$167,$AB1443),"")</f>
        <v>B</v>
      </c>
      <c r="E1443" s="17" t="str">
        <f>IFERROR(INDEX(Cadastro!$G$5:$G$167,$AB1443),"")</f>
        <v>B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7.67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$167,$AB1443),"")="",IF($L1443&gt;0,1,0),IF(IFERROR(INDEX(Cadastro!$F$5:$F$167,$AB1443),"")&lt;=IFERROR(INDEX(Parâmetros!$B$39:$B$48,MATCH($E1443,Parâmetros!$A$39:$A$48,0)),99),IFERROR(INDEX(Cadastro!$F$5:$F$167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$167,$AB1443),"")="",0,IF(IFERROR(INDEX(Cadastro!$F$5:$F$167,$AB1443),"")&gt;IFERROR(INDEX(Parâmetros!$B$39:$B$48,MATCH($E1443,Parâmetros!$A$39:$A$48,0)),99),IFERROR(INDEX(Cadastro!$F$5:$F$167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registro"),IF(AND($AB1443&lt;&gt;$AB1442,IFERROR(INDEX(Cadastro!$F$5:$F$167,$AB1443),"")=""),"Indeterminado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IFERROR(MATCH($A1443&amp;"|"&amp;TEXT(_xlfn.MAXIFS(Cadastro!$E$5:$E$167,Cadastro!$A$5:$A$167,$A1443,Cadastro!$E$5:$E$167,"&lt;="&amp;$F1443),"yyyymmdd"),Cadastro!$I$5:$I$167,0),"")</f>
        <v>118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IFERROR(INDEX(Cadastro!$C$5:$C$167,$AB1444),"NÃO INFORMADO")</f>
        <v>USI</v>
      </c>
      <c r="D1444" s="17" t="str">
        <f>IFERROR(INDEX(Cadastro!$D$5:$D$167,$AB1444),"")</f>
        <v>B</v>
      </c>
      <c r="E1444" s="17" t="str">
        <f>IFERROR(INDEX(Cadastro!$G$5:$G$167,$AB1444),"")</f>
        <v>B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B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7.67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$167,$AB1444),"")="",IF($L1444&gt;0,1,0),IF(IFERROR(INDEX(Cadastro!$F$5:$F$167,$AB1444),"")&lt;=IFERROR(INDEX(Parâmetros!$B$39:$B$48,MATCH($E1444,Parâmetros!$A$39:$A$48,0)),99),IFERROR(INDEX(Cadastro!$F$5:$F$167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$167,$AB1444),"")="",0,IF(IFERROR(INDEX(Cadastro!$F$5:$F$167,$AB1444),"")&gt;IFERROR(INDEX(Parâmetros!$B$39:$B$48,MATCH($E1444,Parâmetros!$A$39:$A$48,0)),99),IFERROR(INDEX(Cadastro!$F$5:$F$167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registro"),IF(AND($AB1444&lt;&gt;$AB1443,IFERROR(INDEX(Cadastro!$F$5:$F$167,$AB1444),"")=""),"Indeterminado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IFERROR(MATCH($A1444&amp;"|"&amp;TEXT(_xlfn.MAXIFS(Cadastro!$E$5:$E$167,Cadastro!$A$5:$A$167,$A1444,Cadastro!$E$5:$E$167,"&lt;="&amp;$F1444),"yyyymmdd"),Cadastro!$I$5:$I$167,0),"")</f>
        <v>118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IFERROR(INDEX(Cadastro!$C$5:$C$167,$AB1445),"NÃO INFORMADO")</f>
        <v>USI</v>
      </c>
      <c r="D1445" s="17" t="str">
        <f>IFERROR(INDEX(Cadastro!$D$5:$D$167,$AB1445),"")</f>
        <v>B</v>
      </c>
      <c r="E1445" s="17" t="str">
        <f>IFERROR(INDEX(Cadastro!$G$5:$G$167,$AB1445),"")</f>
        <v>B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B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7.67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$167,$AB1445),"")="",IF($L1445&gt;0,1,0),IF(IFERROR(INDEX(Cadastro!$F$5:$F$167,$AB1445),"")&lt;=IFERROR(INDEX(Parâmetros!$B$39:$B$48,MATCH($E1445,Parâmetros!$A$39:$A$48,0)),99),IFERROR(INDEX(Cadastro!$F$5:$F$167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$167,$AB1445),"")="",0,IF(IFERROR(INDEX(Cadastro!$F$5:$F$167,$AB1445),"")&gt;IFERROR(INDEX(Parâmetros!$B$39:$B$48,MATCH($E1445,Parâmetros!$A$39:$A$48,0)),99),IFERROR(INDEX(Cadastro!$F$5:$F$167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registro"),IF(AND($AB1445&lt;&gt;$AB1444,IFERROR(INDEX(Cadastro!$F$5:$F$167,$AB1445),"")=""),"Indeterminado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IFERROR(MATCH($A1445&amp;"|"&amp;TEXT(_xlfn.MAXIFS(Cadastro!$E$5:$E$167,Cadastro!$A$5:$A$167,$A1445,Cadastro!$E$5:$E$167,"&lt;="&amp;$F1445),"yyyymmdd"),Cadastro!$I$5:$I$167,0),"")</f>
        <v>118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IFERROR(INDEX(Cadastro!$C$5:$C$167,$AB1446),"NÃO INFORMADO")</f>
        <v>USI</v>
      </c>
      <c r="D1446" s="17" t="str">
        <f>IFERROR(INDEX(Cadastro!$D$5:$D$167,$AB1446),"")</f>
        <v>B</v>
      </c>
      <c r="E1446" s="17" t="str">
        <f>IFERROR(INDEX(Cadastro!$G$5:$G$167,$AB1446),"")</f>
        <v>B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B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7.67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$167,$AB1446),"")="",IF($L1446&gt;0,1,0),IF(IFERROR(INDEX(Cadastro!$F$5:$F$167,$AB1446),"")&lt;=IFERROR(INDEX(Parâmetros!$B$39:$B$48,MATCH($E1446,Parâmetros!$A$39:$A$48,0)),99),IFERROR(INDEX(Cadastro!$F$5:$F$167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$167,$AB1446),"")="",0,IF(IFERROR(INDEX(Cadastro!$F$5:$F$167,$AB1446),"")&gt;IFERROR(INDEX(Parâmetros!$B$39:$B$48,MATCH($E1446,Parâmetros!$A$39:$A$48,0)),99),IFERROR(INDEX(Cadastro!$F$5:$F$167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registro"),IF(AND($AB1446&lt;&gt;$AB1445,IFERROR(INDEX(Cadastro!$F$5:$F$167,$AB1446),"")=""),"Indeterminado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IFERROR(MATCH($A1446&amp;"|"&amp;TEXT(_xlfn.MAXIFS(Cadastro!$E$5:$E$167,Cadastro!$A$5:$A$167,$A1446,Cadastro!$E$5:$E$167,"&lt;="&amp;$F1446),"yyyymmdd"),Cadastro!$I$5:$I$167,0),"")</f>
        <v>118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IFERROR(INDEX(Cadastro!$C$5:$C$167,$AB1447),"NÃO INFORMADO")</f>
        <v>USI</v>
      </c>
      <c r="D1447" s="17" t="str">
        <f>IFERROR(INDEX(Cadastro!$D$5:$D$167,$AB1447),"")</f>
        <v>B</v>
      </c>
      <c r="E1447" s="17" t="str">
        <f>IFERROR(INDEX(Cadastro!$G$5:$G$167,$AB1447),"")</f>
        <v>B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B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7.67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$167,$AB1447),"")="",IF($L1447&gt;0,1,0),IF(IFERROR(INDEX(Cadastro!$F$5:$F$167,$AB1447),"")&lt;=IFERROR(INDEX(Parâmetros!$B$39:$B$48,MATCH($E1447,Parâmetros!$A$39:$A$48,0)),99),IFERROR(INDEX(Cadastro!$F$5:$F$167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$167,$AB1447),"")="",0,IF(IFERROR(INDEX(Cadastro!$F$5:$F$167,$AB1447),"")&gt;IFERROR(INDEX(Parâmetros!$B$39:$B$48,MATCH($E1447,Parâmetros!$A$39:$A$48,0)),99),IFERROR(INDEX(Cadastro!$F$5:$F$167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registro"),IF(AND($AB1447&lt;&gt;$AB1446,IFERROR(INDEX(Cadastro!$F$5:$F$167,$AB1447),"")=""),"Indeterminado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IFERROR(MATCH($A1447&amp;"|"&amp;TEXT(_xlfn.MAXIFS(Cadastro!$E$5:$E$167,Cadastro!$A$5:$A$167,$A1447,Cadastro!$E$5:$E$167,"&lt;="&amp;$F1447),"yyyymmdd"),Cadastro!$I$5:$I$167,0),"")</f>
        <v>118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IFERROR(INDEX(Cadastro!$C$5:$C$167,$AB1448),"NÃO INFORMADO")</f>
        <v>USI</v>
      </c>
      <c r="D1448" s="17" t="str">
        <f>IFERROR(INDEX(Cadastro!$D$5:$D$167,$AB1448),"")</f>
        <v>B</v>
      </c>
      <c r="E1448" s="17" t="str">
        <f>IFERROR(INDEX(Cadastro!$G$5:$G$167,$AB1448),"")</f>
        <v>B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$167,$AB1448),"")="",IF($L1448&gt;0,1,0),IF(IFERROR(INDEX(Cadastro!$F$5:$F$167,$AB1448),"")&lt;=IFERROR(INDEX(Parâmetros!$B$39:$B$48,MATCH($E1448,Parâmetros!$A$39:$A$48,0)),99),IFERROR(INDEX(Cadastro!$F$5:$F$167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$167,$AB1448),"")="",0,IF(IFERROR(INDEX(Cadastro!$F$5:$F$167,$AB1448),"")&gt;IFERROR(INDEX(Parâmetros!$B$39:$B$48,MATCH($E1448,Parâmetros!$A$39:$A$48,0)),99),IFERROR(INDEX(Cadastro!$F$5:$F$167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registro"),IF(AND($AB1448&lt;&gt;$AB1447,IFERROR(INDEX(Cadastro!$F$5:$F$167,$AB1448),"")=""),"Indeterminado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IFERROR(MATCH($A1448&amp;"|"&amp;TEXT(_xlfn.MAXIFS(Cadastro!$E$5:$E$167,Cadastro!$A$5:$A$167,$A1448,Cadastro!$E$5:$E$167,"&lt;="&amp;$F1448),"yyyymmdd"),Cadastro!$I$5:$I$167,0),"")</f>
        <v>118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IFERROR(INDEX(Cadastro!$C$5:$C$167,$AB1449),"NÃO INFORMADO")</f>
        <v>USI</v>
      </c>
      <c r="D1449" s="17" t="str">
        <f>IFERROR(INDEX(Cadastro!$D$5:$D$167,$AB1449),"")</f>
        <v>B</v>
      </c>
      <c r="E1449" s="17" t="str">
        <f>IFERROR(INDEX(Cadastro!$G$5:$G$167,$AB1449),"")</f>
        <v>B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$167,$AB1449),"")="",IF($L1449&gt;0,1,0),IF(IFERROR(INDEX(Cadastro!$F$5:$F$167,$AB1449),"")&lt;=IFERROR(INDEX(Parâmetros!$B$39:$B$48,MATCH($E1449,Parâmetros!$A$39:$A$48,0)),99),IFERROR(INDEX(Cadastro!$F$5:$F$167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$167,$AB1449),"")="",0,IF(IFERROR(INDEX(Cadastro!$F$5:$F$167,$AB1449),"")&gt;IFERROR(INDEX(Parâmetros!$B$39:$B$48,MATCH($E1449,Parâmetros!$A$39:$A$48,0)),99),IFERROR(INDEX(Cadastro!$F$5:$F$167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registro"),IF(AND($AB1449&lt;&gt;$AB1448,IFERROR(INDEX(Cadastro!$F$5:$F$167,$AB1449),"")=""),"Indeterminado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IFERROR(MATCH($A1449&amp;"|"&amp;TEXT(_xlfn.MAXIFS(Cadastro!$E$5:$E$167,Cadastro!$A$5:$A$167,$A1449,Cadastro!$E$5:$E$167,"&lt;="&amp;$F1449),"yyyymmdd"),Cadastro!$I$5:$I$167,0),"")</f>
        <v>118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IFERROR(INDEX(Cadastro!$C$5:$C$167,$AB1450),"NÃO INFORMADO")</f>
        <v>USI</v>
      </c>
      <c r="D1450" s="17" t="str">
        <f>IFERROR(INDEX(Cadastro!$D$5:$D$167,$AB1450),"")</f>
        <v>B</v>
      </c>
      <c r="E1450" s="17" t="str">
        <f>IFERROR(INDEX(Cadastro!$G$5:$G$167,$AB1450),"")</f>
        <v>B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B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7.67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$167,$AB1450),"")="",IF($L1450&gt;0,1,0),IF(IFERROR(INDEX(Cadastro!$F$5:$F$167,$AB1450),"")&lt;=IFERROR(INDEX(Parâmetros!$B$39:$B$48,MATCH($E1450,Parâmetros!$A$39:$A$48,0)),99),IFERROR(INDEX(Cadastro!$F$5:$F$167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$167,$AB1450),"")="",0,IF(IFERROR(INDEX(Cadastro!$F$5:$F$167,$AB1450),"")&gt;IFERROR(INDEX(Parâmetros!$B$39:$B$48,MATCH($E1450,Parâmetros!$A$39:$A$48,0)),99),IFERROR(INDEX(Cadastro!$F$5:$F$167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registro"),IF(AND($AB1450&lt;&gt;$AB1449,IFERROR(INDEX(Cadastro!$F$5:$F$167,$AB1450),"")=""),"Indeterminado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IFERROR(MATCH($A1450&amp;"|"&amp;TEXT(_xlfn.MAXIFS(Cadastro!$E$5:$E$167,Cadastro!$A$5:$A$167,$A1450,Cadastro!$E$5:$E$167,"&lt;="&amp;$F1450),"yyyymmdd"),Cadastro!$I$5:$I$167,0),"")</f>
        <v>118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IFERROR(INDEX(Cadastro!$C$5:$C$167,$AB1451),"NÃO INFORMADO")</f>
        <v>USI</v>
      </c>
      <c r="D1451" s="17" t="str">
        <f>IFERROR(INDEX(Cadastro!$D$5:$D$167,$AB1451),"")</f>
        <v>B</v>
      </c>
      <c r="E1451" s="17" t="str">
        <f>IFERROR(INDEX(Cadastro!$G$5:$G$167,$AB1451),"")</f>
        <v>B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B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7.67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$167,$AB1451),"")="",IF($L1451&gt;0,1,0),IF(IFERROR(INDEX(Cadastro!$F$5:$F$167,$AB1451),"")&lt;=IFERROR(INDEX(Parâmetros!$B$39:$B$48,MATCH($E1451,Parâmetros!$A$39:$A$48,0)),99),IFERROR(INDEX(Cadastro!$F$5:$F$167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$167,$AB1451),"")="",0,IF(IFERROR(INDEX(Cadastro!$F$5:$F$167,$AB1451),"")&gt;IFERROR(INDEX(Parâmetros!$B$39:$B$48,MATCH($E1451,Parâmetros!$A$39:$A$48,0)),99),IFERROR(INDEX(Cadastro!$F$5:$F$167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registro"),IF(AND($AB1451&lt;&gt;$AB1450,IFERROR(INDEX(Cadastro!$F$5:$F$167,$AB1451),"")=""),"Indeterminado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IFERROR(MATCH($A1451&amp;"|"&amp;TEXT(_xlfn.MAXIFS(Cadastro!$E$5:$E$167,Cadastro!$A$5:$A$167,$A1451,Cadastro!$E$5:$E$167,"&lt;="&amp;$F1451),"yyyymmdd"),Cadastro!$I$5:$I$167,0),"")</f>
        <v>118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IFERROR(INDEX(Cadastro!$C$5:$C$167,$AB1452),"NÃO INFORMADO")</f>
        <v>USI</v>
      </c>
      <c r="D1452" s="17" t="str">
        <f>IFERROR(INDEX(Cadastro!$D$5:$D$167,$AB1452),"")</f>
        <v>B</v>
      </c>
      <c r="E1452" s="17" t="str">
        <f>IFERROR(INDEX(Cadastro!$G$5:$G$167,$AB1452),"")</f>
        <v>B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B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7.67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$167,$AB1452),"")="",IF($L1452&gt;0,1,0),IF(IFERROR(INDEX(Cadastro!$F$5:$F$167,$AB1452),"")&lt;=IFERROR(INDEX(Parâmetros!$B$39:$B$48,MATCH($E1452,Parâmetros!$A$39:$A$48,0)),99),IFERROR(INDEX(Cadastro!$F$5:$F$167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$167,$AB1452),"")="",0,IF(IFERROR(INDEX(Cadastro!$F$5:$F$167,$AB1452),"")&gt;IFERROR(INDEX(Parâmetros!$B$39:$B$48,MATCH($E1452,Parâmetros!$A$39:$A$48,0)),99),IFERROR(INDEX(Cadastro!$F$5:$F$167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registro"),IF(AND($AB1452&lt;&gt;$AB1451,IFERROR(INDEX(Cadastro!$F$5:$F$167,$AB1452),"")=""),"Indeterminado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IFERROR(MATCH($A1452&amp;"|"&amp;TEXT(_xlfn.MAXIFS(Cadastro!$E$5:$E$167,Cadastro!$A$5:$A$167,$A1452,Cadastro!$E$5:$E$167,"&lt;="&amp;$F1452),"yyyymmdd"),Cadastro!$I$5:$I$167,0),"")</f>
        <v>118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IFERROR(INDEX(Cadastro!$C$5:$C$167,$AB1453),"NÃO INFORMADO")</f>
        <v>USI</v>
      </c>
      <c r="D1453" s="17" t="str">
        <f>IFERROR(INDEX(Cadastro!$D$5:$D$167,$AB1453),"")</f>
        <v>B</v>
      </c>
      <c r="E1453" s="17" t="str">
        <f>IFERROR(INDEX(Cadastro!$G$5:$G$167,$AB1453),"")</f>
        <v>B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B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7.67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$167,$AB1453),"")="",IF($L1453&gt;0,1,0),IF(IFERROR(INDEX(Cadastro!$F$5:$F$167,$AB1453),"")&lt;=IFERROR(INDEX(Parâmetros!$B$39:$B$48,MATCH($E1453,Parâmetros!$A$39:$A$48,0)),99),IFERROR(INDEX(Cadastro!$F$5:$F$167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$167,$AB1453),"")="",0,IF(IFERROR(INDEX(Cadastro!$F$5:$F$167,$AB1453),"")&gt;IFERROR(INDEX(Parâmetros!$B$39:$B$48,MATCH($E1453,Parâmetros!$A$39:$A$48,0)),99),IFERROR(INDEX(Cadastro!$F$5:$F$167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registro"),IF(AND($AB1453&lt;&gt;$AB1452,IFERROR(INDEX(Cadastro!$F$5:$F$167,$AB1453),"")=""),"Indeterminado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IFERROR(MATCH($A1453&amp;"|"&amp;TEXT(_xlfn.MAXIFS(Cadastro!$E$5:$E$167,Cadastro!$A$5:$A$167,$A1453,Cadastro!$E$5:$E$167,"&lt;="&amp;$F1453),"yyyymmdd"),Cadastro!$I$5:$I$167,0),"")</f>
        <v>118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IFERROR(INDEX(Cadastro!$C$5:$C$167,$AB1454),"NÃO INFORMADO")</f>
        <v>USI</v>
      </c>
      <c r="D1454" s="17" t="str">
        <f>IFERROR(INDEX(Cadastro!$D$5:$D$167,$AB1454),"")</f>
        <v>B</v>
      </c>
      <c r="E1454" s="17" t="str">
        <f>IFERROR(INDEX(Cadastro!$G$5:$G$167,$AB1454),"")</f>
        <v>B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$167,$AB1454),"")="",IF($L1454&gt;0,1,0),IF(IFERROR(INDEX(Cadastro!$F$5:$F$167,$AB1454),"")&lt;=IFERROR(INDEX(Parâmetros!$B$39:$B$48,MATCH($E1454,Parâmetros!$A$39:$A$48,0)),99),IFERROR(INDEX(Cadastro!$F$5:$F$167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$167,$AB1454),"")="",0,IF(IFERROR(INDEX(Cadastro!$F$5:$F$167,$AB1454),"")&gt;IFERROR(INDEX(Parâmetros!$B$39:$B$48,MATCH($E1454,Parâmetros!$A$39:$A$48,0)),99),IFERROR(INDEX(Cadastro!$F$5:$F$167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registro"),IF(AND($AB1454&lt;&gt;$AB1453,IFERROR(INDEX(Cadastro!$F$5:$F$167,$AB1454),"")=""),"Indeterminado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IFERROR(MATCH($A1454&amp;"|"&amp;TEXT(_xlfn.MAXIFS(Cadastro!$E$5:$E$167,Cadastro!$A$5:$A$167,$A1454,Cadastro!$E$5:$E$167,"&lt;="&amp;$F1454),"yyyymmdd"),Cadastro!$I$5:$I$167,0),"")</f>
        <v>118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IFERROR(INDEX(Cadastro!$C$5:$C$167,$AB1455),"NÃO INFORMADO")</f>
        <v>USI</v>
      </c>
      <c r="D1455" s="17" t="str">
        <f>IFERROR(INDEX(Cadastro!$D$5:$D$167,$AB1455),"")</f>
        <v>B</v>
      </c>
      <c r="E1455" s="17" t="str">
        <f>IFERROR(INDEX(Cadastro!$G$5:$G$167,$AB1455),"")</f>
        <v>B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$167,$AB1455),"")="",IF($L1455&gt;0,1,0),IF(IFERROR(INDEX(Cadastro!$F$5:$F$167,$AB1455),"")&lt;=IFERROR(INDEX(Parâmetros!$B$39:$B$48,MATCH($E1455,Parâmetros!$A$39:$A$48,0)),99),IFERROR(INDEX(Cadastro!$F$5:$F$167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$167,$AB1455),"")="",0,IF(IFERROR(INDEX(Cadastro!$F$5:$F$167,$AB1455),"")&gt;IFERROR(INDEX(Parâmetros!$B$39:$B$48,MATCH($E1455,Parâmetros!$A$39:$A$48,0)),99),IFERROR(INDEX(Cadastro!$F$5:$F$167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registro"),IF(AND($AB1455&lt;&gt;$AB1454,IFERROR(INDEX(Cadastro!$F$5:$F$167,$AB1455),"")=""),"Indeterminado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IFERROR(MATCH($A1455&amp;"|"&amp;TEXT(_xlfn.MAXIFS(Cadastro!$E$5:$E$167,Cadastro!$A$5:$A$167,$A1455,Cadastro!$E$5:$E$167,"&lt;="&amp;$F1455),"yyyymmdd"),Cadastro!$I$5:$I$167,0),"")</f>
        <v>118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IFERROR(INDEX(Cadastro!$C$5:$C$167,$AB1456),"NÃO INFORMADO")</f>
        <v>USI</v>
      </c>
      <c r="D1456" s="17" t="str">
        <f>IFERROR(INDEX(Cadastro!$D$5:$D$167,$AB1456),"")</f>
        <v>B</v>
      </c>
      <c r="E1456" s="17" t="str">
        <f>IFERROR(INDEX(Cadastro!$G$5:$G$167,$AB1456),"")</f>
        <v>B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B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7.67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$167,$AB1456),"")="",IF($L1456&gt;0,1,0),IF(IFERROR(INDEX(Cadastro!$F$5:$F$167,$AB1456),"")&lt;=IFERROR(INDEX(Parâmetros!$B$39:$B$48,MATCH($E1456,Parâmetros!$A$39:$A$48,0)),99),IFERROR(INDEX(Cadastro!$F$5:$F$167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$167,$AB1456),"")="",0,IF(IFERROR(INDEX(Cadastro!$F$5:$F$167,$AB1456),"")&gt;IFERROR(INDEX(Parâmetros!$B$39:$B$48,MATCH($E1456,Parâmetros!$A$39:$A$48,0)),99),IFERROR(INDEX(Cadastro!$F$5:$F$167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registro"),IF(AND($AB1456&lt;&gt;$AB1455,IFERROR(INDEX(Cadastro!$F$5:$F$167,$AB1456),"")=""),"Indeterminado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IFERROR(MATCH($A1456&amp;"|"&amp;TEXT(_xlfn.MAXIFS(Cadastro!$E$5:$E$167,Cadastro!$A$5:$A$167,$A1456,Cadastro!$E$5:$E$167,"&lt;="&amp;$F1456),"yyyymmdd"),Cadastro!$I$5:$I$167,0),"")</f>
        <v>118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IFERROR(INDEX(Cadastro!$C$5:$C$167,$AB1457),"NÃO INFORMADO")</f>
        <v>USI</v>
      </c>
      <c r="D1457" s="17" t="str">
        <f>IFERROR(INDEX(Cadastro!$D$5:$D$167,$AB1457),"")</f>
        <v>B</v>
      </c>
      <c r="E1457" s="17" t="str">
        <f>IFERROR(INDEX(Cadastro!$G$5:$G$167,$AB1457),"")</f>
        <v>B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B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7.67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$167,$AB1457),"")="",IF($L1457&gt;0,1,0),IF(IFERROR(INDEX(Cadastro!$F$5:$F$167,$AB1457),"")&lt;=IFERROR(INDEX(Parâmetros!$B$39:$B$48,MATCH($E1457,Parâmetros!$A$39:$A$48,0)),99),IFERROR(INDEX(Cadastro!$F$5:$F$167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$167,$AB1457),"")="",0,IF(IFERROR(INDEX(Cadastro!$F$5:$F$167,$AB1457),"")&gt;IFERROR(INDEX(Parâmetros!$B$39:$B$48,MATCH($E1457,Parâmetros!$A$39:$A$48,0)),99),IFERROR(INDEX(Cadastro!$F$5:$F$167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registro"),IF(AND($AB1457&lt;&gt;$AB1456,IFERROR(INDEX(Cadastro!$F$5:$F$167,$AB1457),"")=""),"Indeterminado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IFERROR(MATCH($A1457&amp;"|"&amp;TEXT(_xlfn.MAXIFS(Cadastro!$E$5:$E$167,Cadastro!$A$5:$A$167,$A1457,Cadastro!$E$5:$E$167,"&lt;="&amp;$F1457),"yyyymmdd"),Cadastro!$I$5:$I$167,0),"")</f>
        <v>118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IFERROR(INDEX(Cadastro!$C$5:$C$167,$AB1458),"NÃO INFORMADO")</f>
        <v>ELE</v>
      </c>
      <c r="D1458" s="17" t="str">
        <f>IFERROR(INDEX(Cadastro!$D$5:$D$167,$AB1458),"")</f>
        <v>B</v>
      </c>
      <c r="E1458" s="17" t="str">
        <f>IFERROR(INDEX(Cadastro!$G$5:$G$167,$AB1458),"")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$167,$AB1458),"")="",IF($L1458&gt;0,1,0),IF(IFERROR(INDEX(Cadastro!$F$5:$F$167,$AB1458),"")&lt;=IFERROR(INDEX(Parâmetros!$B$39:$B$48,MATCH($E1458,Parâmetros!$A$39:$A$48,0)),99),IFERROR(INDEX(Cadastro!$F$5:$F$167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$167,$AB1458),"")="",0,IF(IFERROR(INDEX(Cadastro!$F$5:$F$167,$AB1458),"")&gt;IFERROR(INDEX(Parâmetros!$B$39:$B$48,MATCH($E1458,Parâmetros!$A$39:$A$48,0)),99),IFERROR(INDEX(Cadastro!$F$5:$F$167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registro"),IF(AND($AB1458&lt;&gt;$AB1457,IFERROR(INDEX(Cadastro!$F$5:$F$167,$AB1458),"")=""),"Indeterminado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IFERROR(MATCH($A1458&amp;"|"&amp;TEXT(_xlfn.MAXIFS(Cadastro!$E$5:$E$167,Cadastro!$A$5:$A$167,$A1458,Cadastro!$E$5:$E$167,"&lt;="&amp;$F1458),"yyyymmdd"),Cadastro!$I$5:$I$167,0),"")</f>
        <v>119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IFERROR(INDEX(Cadastro!$C$5:$C$167,$AB1459),"NÃO INFORMADO")</f>
        <v>ELE</v>
      </c>
      <c r="D1459" s="17" t="str">
        <f>IFERROR(INDEX(Cadastro!$D$5:$D$167,$AB1459),"")</f>
        <v>B</v>
      </c>
      <c r="E1459" s="17" t="str">
        <f>IFERROR(INDEX(Cadastro!$G$5:$G$167,$AB1459),"")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$167,$AB1459),"")="",IF($L1459&gt;0,1,0),IF(IFERROR(INDEX(Cadastro!$F$5:$F$167,$AB1459),"")&lt;=IFERROR(INDEX(Parâmetros!$B$39:$B$48,MATCH($E1459,Parâmetros!$A$39:$A$48,0)),99),IFERROR(INDEX(Cadastro!$F$5:$F$167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$167,$AB1459),"")="",0,IF(IFERROR(INDEX(Cadastro!$F$5:$F$167,$AB1459),"")&gt;IFERROR(INDEX(Parâmetros!$B$39:$B$48,MATCH($E1459,Parâmetros!$A$39:$A$48,0)),99),IFERROR(INDEX(Cadastro!$F$5:$F$167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registro"),IF(AND($AB1459&lt;&gt;$AB1458,IFERROR(INDEX(Cadastro!$F$5:$F$167,$AB1459),"")=""),"Indeterminado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IFERROR(MATCH($A1459&amp;"|"&amp;TEXT(_xlfn.MAXIFS(Cadastro!$E$5:$E$167,Cadastro!$A$5:$A$167,$A1459,Cadastro!$E$5:$E$167,"&lt;="&amp;$F1459),"yyyymmdd"),Cadastro!$I$5:$I$167,0),"")</f>
        <v>119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IFERROR(INDEX(Cadastro!$C$5:$C$167,$AB1460),"NÃO INFORMADO")</f>
        <v>ELE</v>
      </c>
      <c r="D1460" s="17" t="str">
        <f>IFERROR(INDEX(Cadastro!$D$5:$D$167,$AB1460),"")</f>
        <v>B</v>
      </c>
      <c r="E1460" s="17" t="str">
        <f>IFERROR(INDEX(Cadastro!$G$5:$G$167,$AB1460),"")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$167,$AB1460),"")="",IF($L1460&gt;0,1,0),IF(IFERROR(INDEX(Cadastro!$F$5:$F$167,$AB1460),"")&lt;=IFERROR(INDEX(Parâmetros!$B$39:$B$48,MATCH($E1460,Parâmetros!$A$39:$A$48,0)),99),IFERROR(INDEX(Cadastro!$F$5:$F$167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$167,$AB1460),"")="",0,IF(IFERROR(INDEX(Cadastro!$F$5:$F$167,$AB1460),"")&gt;IFERROR(INDEX(Parâmetros!$B$39:$B$48,MATCH($E1460,Parâmetros!$A$39:$A$48,0)),99),IFERROR(INDEX(Cadastro!$F$5:$F$167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registro"),IF(AND($AB1460&lt;&gt;$AB1459,IFERROR(INDEX(Cadastro!$F$5:$F$167,$AB1460),"")=""),"Indeterminado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IFERROR(MATCH($A1460&amp;"|"&amp;TEXT(_xlfn.MAXIFS(Cadastro!$E$5:$E$167,Cadastro!$A$5:$A$167,$A1460,Cadastro!$E$5:$E$167,"&lt;="&amp;$F1460),"yyyymmdd"),Cadastro!$I$5:$I$167,0),"")</f>
        <v>119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IFERROR(INDEX(Cadastro!$C$5:$C$167,$AB1461),"NÃO INFORMADO")</f>
        <v>ELE</v>
      </c>
      <c r="D1461" s="17" t="str">
        <f>IFERROR(INDEX(Cadastro!$D$5:$D$167,$AB1461),"")</f>
        <v>B</v>
      </c>
      <c r="E1461" s="17" t="str">
        <f>IFERROR(INDEX(Cadastro!$G$5:$G$167,$AB1461),"")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$167,$AB1461),"")="",IF($L1461&gt;0,1,0),IF(IFERROR(INDEX(Cadastro!$F$5:$F$167,$AB1461),"")&lt;=IFERROR(INDEX(Parâmetros!$B$39:$B$48,MATCH($E1461,Parâmetros!$A$39:$A$48,0)),99),IFERROR(INDEX(Cadastro!$F$5:$F$167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$167,$AB1461),"")="",0,IF(IFERROR(INDEX(Cadastro!$F$5:$F$167,$AB1461),"")&gt;IFERROR(INDEX(Parâmetros!$B$39:$B$48,MATCH($E1461,Parâmetros!$A$39:$A$48,0)),99),IFERROR(INDEX(Cadastro!$F$5:$F$167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registro"),IF(AND($AB1461&lt;&gt;$AB1460,IFERROR(INDEX(Cadastro!$F$5:$F$167,$AB1461),"")=""),"Indeterminado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IFERROR(MATCH($A1461&amp;"|"&amp;TEXT(_xlfn.MAXIFS(Cadastro!$E$5:$E$167,Cadastro!$A$5:$A$167,$A1461,Cadastro!$E$5:$E$167,"&lt;="&amp;$F1461),"yyyymmdd"),Cadastro!$I$5:$I$167,0),"")</f>
        <v>119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IFERROR(INDEX(Cadastro!$C$5:$C$167,$AB1462),"NÃO INFORMADO")</f>
        <v>ELE</v>
      </c>
      <c r="D1462" s="17" t="str">
        <f>IFERROR(INDEX(Cadastro!$D$5:$D$167,$AB1462),"")</f>
        <v>B</v>
      </c>
      <c r="E1462" s="17" t="str">
        <f>IFERROR(INDEX(Cadastro!$G$5:$G$167,$AB1462),"")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$167,$AB1462),"")="",IF($L1462&gt;0,1,0),IF(IFERROR(INDEX(Cadastro!$F$5:$F$167,$AB1462),"")&lt;=IFERROR(INDEX(Parâmetros!$B$39:$B$48,MATCH($E1462,Parâmetros!$A$39:$A$48,0)),99),IFERROR(INDEX(Cadastro!$F$5:$F$167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$167,$AB1462),"")="",0,IF(IFERROR(INDEX(Cadastro!$F$5:$F$167,$AB1462),"")&gt;IFERROR(INDEX(Parâmetros!$B$39:$B$48,MATCH($E1462,Parâmetros!$A$39:$A$48,0)),99),IFERROR(INDEX(Cadastro!$F$5:$F$167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registro"),IF(AND($AB1462&lt;&gt;$AB1461,IFERROR(INDEX(Cadastro!$F$5:$F$167,$AB1462),"")=""),"Indeterminado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IFERROR(MATCH($A1462&amp;"|"&amp;TEXT(_xlfn.MAXIFS(Cadastro!$E$5:$E$167,Cadastro!$A$5:$A$167,$A1462,Cadastro!$E$5:$E$167,"&lt;="&amp;$F1462),"yyyymmdd"),Cadastro!$I$5:$I$167,0),"")</f>
        <v>119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IFERROR(INDEX(Cadastro!$C$5:$C$167,$AB1463),"NÃO INFORMADO")</f>
        <v>ELE</v>
      </c>
      <c r="D1463" s="17" t="str">
        <f>IFERROR(INDEX(Cadastro!$D$5:$D$167,$AB1463),"")</f>
        <v>B</v>
      </c>
      <c r="E1463" s="17" t="str">
        <f>IFERROR(INDEX(Cadastro!$G$5:$G$167,$AB1463),"")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$167,$AB1463),"")="",IF($L1463&gt;0,1,0),IF(IFERROR(INDEX(Cadastro!$F$5:$F$167,$AB1463),"")&lt;=IFERROR(INDEX(Parâmetros!$B$39:$B$48,MATCH($E1463,Parâmetros!$A$39:$A$48,0)),99),IFERROR(INDEX(Cadastro!$F$5:$F$167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$167,$AB1463),"")="",0,IF(IFERROR(INDEX(Cadastro!$F$5:$F$167,$AB1463),"")&gt;IFERROR(INDEX(Parâmetros!$B$39:$B$48,MATCH($E1463,Parâmetros!$A$39:$A$48,0)),99),IFERROR(INDEX(Cadastro!$F$5:$F$167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registro"),IF(AND($AB1463&lt;&gt;$AB1462,IFERROR(INDEX(Cadastro!$F$5:$F$167,$AB1463),"")=""),"Indeterminado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IFERROR(MATCH($A1463&amp;"|"&amp;TEXT(_xlfn.MAXIFS(Cadastro!$E$5:$E$167,Cadastro!$A$5:$A$167,$A1463,Cadastro!$E$5:$E$167,"&lt;="&amp;$F1463),"yyyymmdd"),Cadastro!$I$5:$I$167,0),"")</f>
        <v>119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IFERROR(INDEX(Cadastro!$C$5:$C$167,$AB1464),"NÃO INFORMADO")</f>
        <v>ELE</v>
      </c>
      <c r="D1464" s="17" t="str">
        <f>IFERROR(INDEX(Cadastro!$D$5:$D$167,$AB1464),"")</f>
        <v>B</v>
      </c>
      <c r="E1464" s="17" t="str">
        <f>IFERROR(INDEX(Cadastro!$G$5:$G$167,$AB1464),"")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$167,$AB1464),"")="",IF($L1464&gt;0,1,0),IF(IFERROR(INDEX(Cadastro!$F$5:$F$167,$AB1464),"")&lt;=IFERROR(INDEX(Parâmetros!$B$39:$B$48,MATCH($E1464,Parâmetros!$A$39:$A$48,0)),99),IFERROR(INDEX(Cadastro!$F$5:$F$167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$167,$AB1464),"")="",0,IF(IFERROR(INDEX(Cadastro!$F$5:$F$167,$AB1464),"")&gt;IFERROR(INDEX(Parâmetros!$B$39:$B$48,MATCH($E1464,Parâmetros!$A$39:$A$48,0)),99),IFERROR(INDEX(Cadastro!$F$5:$F$167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registro"),IF(AND($AB1464&lt;&gt;$AB1463,IFERROR(INDEX(Cadastro!$F$5:$F$167,$AB1464),"")=""),"Indeterminado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IFERROR(MATCH($A1464&amp;"|"&amp;TEXT(_xlfn.MAXIFS(Cadastro!$E$5:$E$167,Cadastro!$A$5:$A$167,$A1464,Cadastro!$E$5:$E$167,"&lt;="&amp;$F1464),"yyyymmdd"),Cadastro!$I$5:$I$167,0),"")</f>
        <v>119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IFERROR(INDEX(Cadastro!$C$5:$C$167,$AB1465),"NÃO INFORMADO")</f>
        <v>ELE</v>
      </c>
      <c r="D1465" s="17" t="str">
        <f>IFERROR(INDEX(Cadastro!$D$5:$D$167,$AB1465),"")</f>
        <v>B</v>
      </c>
      <c r="E1465" s="17" t="str">
        <f>IFERROR(INDEX(Cadastro!$G$5:$G$167,$AB1465),"")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1263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5.4</v>
      </c>
      <c r="M1465" s="30">
        <f>IFERROR(INDEX(Parâmetros!$E$6:$E$11,MATCH($K1465,Parâmetros!$A$6:$A$11,0)),"")</f>
        <v>7.67</v>
      </c>
      <c r="N1465" s="33">
        <f t="shared" si="133"/>
        <v>0.70404172099087359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Não</v>
      </c>
      <c r="S1465" s="30">
        <f t="shared" si="136"/>
        <v>0.73599999999999977</v>
      </c>
      <c r="T1465" s="32" t="str">
        <f>IF($Q1465&lt;&gt;"Sim","",IF($N1465&gt;Parâmetros!$E$15,"Sim","Não"))</f>
        <v>Não</v>
      </c>
      <c r="U1465" s="17" t="str">
        <f t="shared" si="137"/>
        <v>Abaixo da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$167,$AB1465),"")="",IF($L1465&gt;0,1,0),IF(IFERROR(INDEX(Cadastro!$F$5:$F$167,$AB1465),"")&lt;=IFERROR(INDEX(Parâmetros!$B$39:$B$48,MATCH($E1465,Parâmetros!$A$39:$A$48,0)),99),IFERROR(INDEX(Cadastro!$F$5:$F$167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$167,$AB1465),"")="",0,IF(IFERROR(INDEX(Cadastro!$F$5:$F$167,$AB1465),"")&gt;IFERROR(INDEX(Parâmetros!$B$39:$B$48,MATCH($E1465,Parâmetros!$A$39:$A$48,0)),99),IFERROR(INDEX(Cadastro!$F$5:$F$167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registro"),IF(AND($AB1465&lt;&gt;$AB1464,IFERROR(INDEX(Cadastro!$F$5:$F$167,$AB1465),"")=""),"Indeterminado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IFERROR(MATCH($A1465&amp;"|"&amp;TEXT(_xlfn.MAXIFS(Cadastro!$E$5:$E$167,Cadastro!$A$5:$A$167,$A1465,Cadastro!$E$5:$E$167,"&lt;="&amp;$F1465),"yyyymmdd"),Cadastro!$I$5:$I$167,0),"")</f>
        <v>119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IFERROR(INDEX(Cadastro!$C$5:$C$167,$AB1466),"NÃO INFORMADO")</f>
        <v>ELE</v>
      </c>
      <c r="D1466" s="17" t="str">
        <f>IFERROR(INDEX(Cadastro!$D$5:$D$167,$AB1466),"")</f>
        <v>B</v>
      </c>
      <c r="E1466" s="17" t="str">
        <f>IFERROR(INDEX(Cadastro!$G$5:$G$167,$AB1466),"")</f>
        <v>B</v>
      </c>
      <c r="F1466" s="29">
        <v>46308</v>
      </c>
      <c r="G1466" s="32" t="str">
        <f t="shared" si="132"/>
        <v>ter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7.67</v>
      </c>
      <c r="N1466" s="33">
        <f t="shared" si="133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134"/>
        <v/>
      </c>
      <c r="R1466" s="32" t="str">
        <f t="shared" si="135"/>
        <v/>
      </c>
      <c r="S1466" s="30" t="str">
        <f t="shared" si="136"/>
        <v/>
      </c>
      <c r="T1466" s="32" t="str">
        <f>IF($Q1466&lt;&gt;"Sim","",IF($N1466&gt;Parâmetros!$E$15,"Sim","Não"))</f>
        <v/>
      </c>
      <c r="U1466" s="17" t="str">
        <f t="shared" si="137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2 de 5 do ciclo</v>
      </c>
      <c r="W1466" s="34">
        <f>IF(OR(OR($D1466="6x1",$D1466="FF 6x1"),$D1466="5x2"),"",IF($AB1466&lt;&gt;$AB1465,IF(IFERROR(INDEX(Cadastro!$F$5:$F$167,$AB1466),"")="",IF($L1466&gt;0,1,0),IF(IFERROR(INDEX(Cadastro!$F$5:$F$167,$AB1466),"")&lt;=IFERROR(INDEX(Parâmetros!$B$39:$B$48,MATCH($E1466,Parâmetros!$A$39:$A$48,0)),99),IFERROR(INDEX(Cadastro!$F$5:$F$167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$167,$AB1466),"")="",0,IF(IFERROR(INDEX(Cadastro!$F$5:$F$167,$AB1466),"")&gt;IFERROR(INDEX(Parâmetros!$B$39:$B$48,MATCH($E1466,Parâmetros!$A$39:$A$48,0)),99),IFERROR(INDEX(Cadastro!$F$5:$F$167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registro"),IF(AND($AB1466&lt;&gt;$AB1465,IFERROR(INDEX(Cadastro!$F$5:$F$167,$AB1466),"")=""),"Indeterminado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IFERROR(MATCH($A1466&amp;"|"&amp;TEXT(_xlfn.MAXIFS(Cadastro!$E$5:$E$167,Cadastro!$A$5:$A$167,$A1466,Cadastro!$E$5:$E$167,"&lt;="&amp;$F1466),"yyyymmdd"),Cadastro!$I$5:$I$167,0),"")</f>
        <v>119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IFERROR(INDEX(Cadastro!$C$5:$C$167,$AB1467),"NÃO INFORMADO")</f>
        <v>ELE</v>
      </c>
      <c r="D1467" s="17" t="str">
        <f>IFERROR(INDEX(Cadastro!$D$5:$D$167,$AB1467),"")</f>
        <v>B</v>
      </c>
      <c r="E1467" s="17" t="str">
        <f>IFERROR(INDEX(Cadastro!$G$5:$G$167,$AB1467),"")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$167,$AB1467),"")="",IF($L1467&gt;0,1,0),IF(IFERROR(INDEX(Cadastro!$F$5:$F$167,$AB1467),"")&lt;=IFERROR(INDEX(Parâmetros!$B$39:$B$48,MATCH($E1467,Parâmetros!$A$39:$A$48,0)),99),IFERROR(INDEX(Cadastro!$F$5:$F$167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$167,$AB1467),"")="",0,IF(IFERROR(INDEX(Cadastro!$F$5:$F$167,$AB1467),"")&gt;IFERROR(INDEX(Parâmetros!$B$39:$B$48,MATCH($E1467,Parâmetros!$A$39:$A$48,0)),99),IFERROR(INDEX(Cadastro!$F$5:$F$167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registro"),IF(AND($AB1467&lt;&gt;$AB1466,IFERROR(INDEX(Cadastro!$F$5:$F$167,$AB1467),"")=""),"Indeterminado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IFERROR(MATCH($A1467&amp;"|"&amp;TEXT(_xlfn.MAXIFS(Cadastro!$E$5:$E$167,Cadastro!$A$5:$A$167,$A1467,Cadastro!$E$5:$E$167,"&lt;="&amp;$F1467),"yyyymmdd"),Cadastro!$I$5:$I$167,0),"")</f>
        <v>119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IFERROR(INDEX(Cadastro!$C$5:$C$167,$AB1468),"NÃO INFORMADO")</f>
        <v>ELE</v>
      </c>
      <c r="D1468" s="17" t="str">
        <f>IFERROR(INDEX(Cadastro!$D$5:$D$167,$AB1468),"")</f>
        <v>B</v>
      </c>
      <c r="E1468" s="17" t="str">
        <f>IFERROR(INDEX(Cadastro!$G$5:$G$167,$AB1468),"")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$167,$AB1468),"")="",IF($L1468&gt;0,1,0),IF(IFERROR(INDEX(Cadastro!$F$5:$F$167,$AB1468),"")&lt;=IFERROR(INDEX(Parâmetros!$B$39:$B$48,MATCH($E1468,Parâmetros!$A$39:$A$48,0)),99),IFERROR(INDEX(Cadastro!$F$5:$F$167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$167,$AB1468),"")="",0,IF(IFERROR(INDEX(Cadastro!$F$5:$F$167,$AB1468),"")&gt;IFERROR(INDEX(Parâmetros!$B$39:$B$48,MATCH($E1468,Parâmetros!$A$39:$A$48,0)),99),IFERROR(INDEX(Cadastro!$F$5:$F$167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registro"),IF(AND($AB1468&lt;&gt;$AB1467,IFERROR(INDEX(Cadastro!$F$5:$F$167,$AB1468),"")=""),"Indeterminado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IFERROR(MATCH($A1468&amp;"|"&amp;TEXT(_xlfn.MAXIFS(Cadastro!$E$5:$E$167,Cadastro!$A$5:$A$167,$A1468,Cadastro!$E$5:$E$167,"&lt;="&amp;$F1468),"yyyymmdd"),Cadastro!$I$5:$I$167,0),"")</f>
        <v>119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IFERROR(INDEX(Cadastro!$C$5:$C$167,$AB1469),"NÃO INFORMADO")</f>
        <v>ELE</v>
      </c>
      <c r="D1469" s="17" t="str">
        <f>IFERROR(INDEX(Cadastro!$D$5:$D$167,$AB1469),"")</f>
        <v>B</v>
      </c>
      <c r="E1469" s="17" t="str">
        <f>IFERROR(INDEX(Cadastro!$G$5:$G$167,$AB1469),"")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$167,$AB1469),"")="",IF($L1469&gt;0,1,0),IF(IFERROR(INDEX(Cadastro!$F$5:$F$167,$AB1469),"")&lt;=IFERROR(INDEX(Parâmetros!$B$39:$B$48,MATCH($E1469,Parâmetros!$A$39:$A$48,0)),99),IFERROR(INDEX(Cadastro!$F$5:$F$167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$167,$AB1469),"")="",0,IF(IFERROR(INDEX(Cadastro!$F$5:$F$167,$AB1469),"")&gt;IFERROR(INDEX(Parâmetros!$B$39:$B$48,MATCH($E1469,Parâmetros!$A$39:$A$48,0)),99),IFERROR(INDEX(Cadastro!$F$5:$F$167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registro"),IF(AND($AB1469&lt;&gt;$AB1468,IFERROR(INDEX(Cadastro!$F$5:$F$167,$AB1469),"")=""),"Indeterminado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IFERROR(MATCH($A1469&amp;"|"&amp;TEXT(_xlfn.MAXIFS(Cadastro!$E$5:$E$167,Cadastro!$A$5:$A$167,$A1469,Cadastro!$E$5:$E$167,"&lt;="&amp;$F1469),"yyyymmdd"),Cadastro!$I$5:$I$167,0),"")</f>
        <v>119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IFERROR(INDEX(Cadastro!$C$5:$C$167,$AB1470),"NÃO INFORMADO")</f>
        <v>ELE</v>
      </c>
      <c r="D1470" s="17" t="str">
        <f>IFERROR(INDEX(Cadastro!$D$5:$D$167,$AB1470),"")</f>
        <v>B</v>
      </c>
      <c r="E1470" s="17" t="str">
        <f>IFERROR(INDEX(Cadastro!$G$5:$G$167,$AB1470),"")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$167,$AB1470),"")="",IF($L1470&gt;0,1,0),IF(IFERROR(INDEX(Cadastro!$F$5:$F$167,$AB1470),"")&lt;=IFERROR(INDEX(Parâmetros!$B$39:$B$48,MATCH($E1470,Parâmetros!$A$39:$A$48,0)),99),IFERROR(INDEX(Cadastro!$F$5:$F$167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$167,$AB1470),"")="",0,IF(IFERROR(INDEX(Cadastro!$F$5:$F$167,$AB1470),"")&gt;IFERROR(INDEX(Parâmetros!$B$39:$B$48,MATCH($E1470,Parâmetros!$A$39:$A$48,0)),99),IFERROR(INDEX(Cadastro!$F$5:$F$167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registro"),IF(AND($AB1470&lt;&gt;$AB1469,IFERROR(INDEX(Cadastro!$F$5:$F$167,$AB1470),"")=""),"Indeterminado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IFERROR(MATCH($A1470&amp;"|"&amp;TEXT(_xlfn.MAXIFS(Cadastro!$E$5:$E$167,Cadastro!$A$5:$A$167,$A1470,Cadastro!$E$5:$E$167,"&lt;="&amp;$F1470),"yyyymmdd"),Cadastro!$I$5:$I$167,0),"")</f>
        <v>119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IFERROR(INDEX(Cadastro!$C$5:$C$167,$AB1471),"NÃO INFORMADO")</f>
        <v>ELE</v>
      </c>
      <c r="D1471" s="17" t="str">
        <f>IFERROR(INDEX(Cadastro!$D$5:$D$167,$AB1471),"")</f>
        <v>B</v>
      </c>
      <c r="E1471" s="17" t="str">
        <f>IFERROR(INDEX(Cadastro!$G$5:$G$167,$AB1471),"")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$167,$AB1471),"")="",IF($L1471&gt;0,1,0),IF(IFERROR(INDEX(Cadastro!$F$5:$F$167,$AB1471),"")&lt;=IFERROR(INDEX(Parâmetros!$B$39:$B$48,MATCH($E1471,Parâmetros!$A$39:$A$48,0)),99),IFERROR(INDEX(Cadastro!$F$5:$F$167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$167,$AB1471),"")="",0,IF(IFERROR(INDEX(Cadastro!$F$5:$F$167,$AB1471),"")&gt;IFERROR(INDEX(Parâmetros!$B$39:$B$48,MATCH($E1471,Parâmetros!$A$39:$A$48,0)),99),IFERROR(INDEX(Cadastro!$F$5:$F$167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registro"),IF(AND($AB1471&lt;&gt;$AB1470,IFERROR(INDEX(Cadastro!$F$5:$F$167,$AB1471),"")=""),"Indeterminado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IFERROR(MATCH($A1471&amp;"|"&amp;TEXT(_xlfn.MAXIFS(Cadastro!$E$5:$E$167,Cadastro!$A$5:$A$167,$A1471,Cadastro!$E$5:$E$167,"&lt;="&amp;$F1471),"yyyymmdd"),Cadastro!$I$5:$I$167,0),"")</f>
        <v>119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IFERROR(INDEX(Cadastro!$C$5:$C$167,$AB1472),"NÃO INFORMADO")</f>
        <v>ELE</v>
      </c>
      <c r="D1472" s="17" t="str">
        <f>IFERROR(INDEX(Cadastro!$D$5:$D$167,$AB1472),"")</f>
        <v>B</v>
      </c>
      <c r="E1472" s="17" t="str">
        <f>IFERROR(INDEX(Cadastro!$G$5:$G$167,$AB1472),"")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$167,$AB1472),"")="",IF($L1472&gt;0,1,0),IF(IFERROR(INDEX(Cadastro!$F$5:$F$167,$AB1472),"")&lt;=IFERROR(INDEX(Parâmetros!$B$39:$B$48,MATCH($E1472,Parâmetros!$A$39:$A$48,0)),99),IFERROR(INDEX(Cadastro!$F$5:$F$167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$167,$AB1472),"")="",0,IF(IFERROR(INDEX(Cadastro!$F$5:$F$167,$AB1472),"")&gt;IFERROR(INDEX(Parâmetros!$B$39:$B$48,MATCH($E1472,Parâmetros!$A$39:$A$48,0)),99),IFERROR(INDEX(Cadastro!$F$5:$F$167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registro"),IF(AND($AB1472&lt;&gt;$AB1471,IFERROR(INDEX(Cadastro!$F$5:$F$167,$AB1472),"")=""),"Indeterminado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IFERROR(MATCH($A1472&amp;"|"&amp;TEXT(_xlfn.MAXIFS(Cadastro!$E$5:$E$167,Cadastro!$A$5:$A$167,$A1472,Cadastro!$E$5:$E$167,"&lt;="&amp;$F1472),"yyyymmdd"),Cadastro!$I$5:$I$167,0),"")</f>
        <v>119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IFERROR(INDEX(Cadastro!$C$5:$C$167,$AB1473),"NÃO INFORMADO")</f>
        <v>ELE</v>
      </c>
      <c r="D1473" s="17" t="str">
        <f>IFERROR(INDEX(Cadastro!$D$5:$D$167,$AB1473),"")</f>
        <v>B</v>
      </c>
      <c r="E1473" s="17" t="str">
        <f>IFERROR(INDEX(Cadastro!$G$5:$G$167,$AB1473),"")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$167,$AB1473),"")="",IF($L1473&gt;0,1,0),IF(IFERROR(INDEX(Cadastro!$F$5:$F$167,$AB1473),"")&lt;=IFERROR(INDEX(Parâmetros!$B$39:$B$48,MATCH($E1473,Parâmetros!$A$39:$A$48,0)),99),IFERROR(INDEX(Cadastro!$F$5:$F$167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$167,$AB1473),"")="",0,IF(IFERROR(INDEX(Cadastro!$F$5:$F$167,$AB1473),"")&gt;IFERROR(INDEX(Parâmetros!$B$39:$B$48,MATCH($E1473,Parâmetros!$A$39:$A$48,0)),99),IFERROR(INDEX(Cadastro!$F$5:$F$167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registro"),IF(AND($AB1473&lt;&gt;$AB1472,IFERROR(INDEX(Cadastro!$F$5:$F$167,$AB1473),"")=""),"Indeterminado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IFERROR(MATCH($A1473&amp;"|"&amp;TEXT(_xlfn.MAXIFS(Cadastro!$E$5:$E$167,Cadastro!$A$5:$A$167,$A1473,Cadastro!$E$5:$E$167,"&lt;="&amp;$F1473),"yyyymmdd"),Cadastro!$I$5:$I$167,0),"")</f>
        <v>119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IFERROR(INDEX(Cadastro!$C$5:$C$167,$AB1474),"NÃO INFORMADO")</f>
        <v>ELE</v>
      </c>
      <c r="D1474" s="17" t="str">
        <f>IFERROR(INDEX(Cadastro!$D$5:$D$167,$AB1474),"")</f>
        <v>B</v>
      </c>
      <c r="E1474" s="17" t="str">
        <f>IFERROR(INDEX(Cadastro!$G$5:$G$167,$AB1474),"")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$167,$AB1474),"")="",IF($L1474&gt;0,1,0),IF(IFERROR(INDEX(Cadastro!$F$5:$F$167,$AB1474),"")&lt;=IFERROR(INDEX(Parâmetros!$B$39:$B$48,MATCH($E1474,Parâmetros!$A$39:$A$48,0)),99),IFERROR(INDEX(Cadastro!$F$5:$F$167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$167,$AB1474),"")="",0,IF(IFERROR(INDEX(Cadastro!$F$5:$F$167,$AB1474),"")&gt;IFERROR(INDEX(Parâmetros!$B$39:$B$48,MATCH($E1474,Parâmetros!$A$39:$A$48,0)),99),IFERROR(INDEX(Cadastro!$F$5:$F$167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registro"),IF(AND($AB1474&lt;&gt;$AB1473,IFERROR(INDEX(Cadastro!$F$5:$F$167,$AB1474),"")=""),"Indeterminado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IFERROR(MATCH($A1474&amp;"|"&amp;TEXT(_xlfn.MAXIFS(Cadastro!$E$5:$E$167,Cadastro!$A$5:$A$167,$A1474,Cadastro!$E$5:$E$167,"&lt;="&amp;$F1474),"yyyymmdd"),Cadastro!$I$5:$I$167,0),"")</f>
        <v>119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IFERROR(INDEX(Cadastro!$C$5:$C$167,$AB1475),"NÃO INFORMADO")</f>
        <v>ELE</v>
      </c>
      <c r="D1475" s="17" t="str">
        <f>IFERROR(INDEX(Cadastro!$D$5:$D$167,$AB1475),"")</f>
        <v>B</v>
      </c>
      <c r="E1475" s="17" t="str">
        <f>IFERROR(INDEX(Cadastro!$G$5:$G$167,$AB1475),"")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$167,$AB1475),"")="",IF($L1475&gt;0,1,0),IF(IFERROR(INDEX(Cadastro!$F$5:$F$167,$AB1475),"")&lt;=IFERROR(INDEX(Parâmetros!$B$39:$B$48,MATCH($E1475,Parâmetros!$A$39:$A$48,0)),99),IFERROR(INDEX(Cadastro!$F$5:$F$167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$167,$AB1475),"")="",0,IF(IFERROR(INDEX(Cadastro!$F$5:$F$167,$AB1475),"")&gt;IFERROR(INDEX(Parâmetros!$B$39:$B$48,MATCH($E1475,Parâmetros!$A$39:$A$48,0)),99),IFERROR(INDEX(Cadastro!$F$5:$F$167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registro"),IF(AND($AB1475&lt;&gt;$AB1474,IFERROR(INDEX(Cadastro!$F$5:$F$167,$AB1475),"")=""),"Indeterminado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IFERROR(MATCH($A1475&amp;"|"&amp;TEXT(_xlfn.MAXIFS(Cadastro!$E$5:$E$167,Cadastro!$A$5:$A$167,$A1475,Cadastro!$E$5:$E$167,"&lt;="&amp;$F1475),"yyyymmdd"),Cadastro!$I$5:$I$167,0),"")</f>
        <v>119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IFERROR(INDEX(Cadastro!$C$5:$C$167,$AB1476),"NÃO INFORMADO")</f>
        <v>ELE</v>
      </c>
      <c r="D1476" s="17" t="str">
        <f>IFERROR(INDEX(Cadastro!$D$5:$D$167,$AB1476),"")</f>
        <v>B</v>
      </c>
      <c r="E1476" s="17" t="str">
        <f>IFERROR(INDEX(Cadastro!$G$5:$G$167,$AB1476),"")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$167,$AB1476),"")="",IF($L1476&gt;0,1,0),IF(IFERROR(INDEX(Cadastro!$F$5:$F$167,$AB1476),"")&lt;=IFERROR(INDEX(Parâmetros!$B$39:$B$48,MATCH($E1476,Parâmetros!$A$39:$A$48,0)),99),IFERROR(INDEX(Cadastro!$F$5:$F$167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$167,$AB1476),"")="",0,IF(IFERROR(INDEX(Cadastro!$F$5:$F$167,$AB1476),"")&gt;IFERROR(INDEX(Parâmetros!$B$39:$B$48,MATCH($E1476,Parâmetros!$A$39:$A$48,0)),99),IFERROR(INDEX(Cadastro!$F$5:$F$167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registro"),IF(AND($AB1476&lt;&gt;$AB1475,IFERROR(INDEX(Cadastro!$F$5:$F$167,$AB1476),"")=""),"Indeterminado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IFERROR(MATCH($A1476&amp;"|"&amp;TEXT(_xlfn.MAXIFS(Cadastro!$E$5:$E$167,Cadastro!$A$5:$A$167,$A1476,Cadastro!$E$5:$E$167,"&lt;="&amp;$F1476),"yyyymmdd"),Cadastro!$I$5:$I$167,0),"")</f>
        <v>119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IFERROR(INDEX(Cadastro!$C$5:$C$167,$AB1477),"NÃO INFORMADO")</f>
        <v>ELE</v>
      </c>
      <c r="D1477" s="17" t="str">
        <f>IFERROR(INDEX(Cadastro!$D$5:$D$167,$AB1477),"")</f>
        <v>B</v>
      </c>
      <c r="E1477" s="17" t="str">
        <f>IFERROR(INDEX(Cadastro!$G$5:$G$167,$AB1477),"")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$167,$AB1477),"")="",IF($L1477&gt;0,1,0),IF(IFERROR(INDEX(Cadastro!$F$5:$F$167,$AB1477),"")&lt;=IFERROR(INDEX(Parâmetros!$B$39:$B$48,MATCH($E1477,Parâmetros!$A$39:$A$48,0)),99),IFERROR(INDEX(Cadastro!$F$5:$F$167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$167,$AB1477),"")="",0,IF(IFERROR(INDEX(Cadastro!$F$5:$F$167,$AB1477),"")&gt;IFERROR(INDEX(Parâmetros!$B$39:$B$48,MATCH($E1477,Parâmetros!$A$39:$A$48,0)),99),IFERROR(INDEX(Cadastro!$F$5:$F$167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registro"),IF(AND($AB1477&lt;&gt;$AB1476,IFERROR(INDEX(Cadastro!$F$5:$F$167,$AB1477),"")=""),"Indeterminado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IFERROR(MATCH($A1477&amp;"|"&amp;TEXT(_xlfn.MAXIFS(Cadastro!$E$5:$E$167,Cadastro!$A$5:$A$167,$A1477,Cadastro!$E$5:$E$167,"&lt;="&amp;$F1477),"yyyymmdd"),Cadastro!$I$5:$I$167,0),"")</f>
        <v>119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IFERROR(INDEX(Cadastro!$C$5:$C$167,$AB1478),"NÃO INFORMADO")</f>
        <v>ELE</v>
      </c>
      <c r="D1478" s="17" t="str">
        <f>IFERROR(INDEX(Cadastro!$D$5:$D$167,$AB1478),"")</f>
        <v>B</v>
      </c>
      <c r="E1478" s="17" t="str">
        <f>IFERROR(INDEX(Cadastro!$G$5:$G$167,$AB1478),"")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$167,$AB1478),"")="",IF($L1478&gt;0,1,0),IF(IFERROR(INDEX(Cadastro!$F$5:$F$167,$AB1478),"")&lt;=IFERROR(INDEX(Parâmetros!$B$39:$B$48,MATCH($E1478,Parâmetros!$A$39:$A$48,0)),99),IFERROR(INDEX(Cadastro!$F$5:$F$167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$167,$AB1478),"")="",0,IF(IFERROR(INDEX(Cadastro!$F$5:$F$167,$AB1478),"")&gt;IFERROR(INDEX(Parâmetros!$B$39:$B$48,MATCH($E1478,Parâmetros!$A$39:$A$48,0)),99),IFERROR(INDEX(Cadastro!$F$5:$F$167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registro"),IF(AND($AB1478&lt;&gt;$AB1477,IFERROR(INDEX(Cadastro!$F$5:$F$167,$AB1478),"")=""),"Indeterminado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IFERROR(MATCH($A1478&amp;"|"&amp;TEXT(_xlfn.MAXIFS(Cadastro!$E$5:$E$167,Cadastro!$A$5:$A$167,$A1478,Cadastro!$E$5:$E$167,"&lt;="&amp;$F1478),"yyyymmdd"),Cadastro!$I$5:$I$167,0),"")</f>
        <v>119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IFERROR(INDEX(Cadastro!$C$5:$C$167,$AB1479),"NÃO INFORMADO")</f>
        <v>ELE</v>
      </c>
      <c r="D1479" s="17" t="str">
        <f>IFERROR(INDEX(Cadastro!$D$5:$D$167,$AB1479),"")</f>
        <v>B</v>
      </c>
      <c r="E1479" s="17" t="str">
        <f>IFERROR(INDEX(Cadastro!$G$5:$G$167,$AB1479),"")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$167,$AB1479),"")="",IF($L1479&gt;0,1,0),IF(IFERROR(INDEX(Cadastro!$F$5:$F$167,$AB1479),"")&lt;=IFERROR(INDEX(Parâmetros!$B$39:$B$48,MATCH($E1479,Parâmetros!$A$39:$A$48,0)),99),IFERROR(INDEX(Cadastro!$F$5:$F$167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$167,$AB1479),"")="",0,IF(IFERROR(INDEX(Cadastro!$F$5:$F$167,$AB1479),"")&gt;IFERROR(INDEX(Parâmetros!$B$39:$B$48,MATCH($E1479,Parâmetros!$A$39:$A$48,0)),99),IFERROR(INDEX(Cadastro!$F$5:$F$167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registro"),IF(AND($AB1479&lt;&gt;$AB1478,IFERROR(INDEX(Cadastro!$F$5:$F$167,$AB1479),"")=""),"Indeterminado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IFERROR(MATCH($A1479&amp;"|"&amp;TEXT(_xlfn.MAXIFS(Cadastro!$E$5:$E$167,Cadastro!$A$5:$A$167,$A1479,Cadastro!$E$5:$E$167,"&lt;="&amp;$F1479),"yyyymmdd"),Cadastro!$I$5:$I$167,0),"")</f>
        <v>119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IFERROR(INDEX(Cadastro!$C$5:$C$167,$AB1480),"NÃO INFORMADO")</f>
        <v>ELE</v>
      </c>
      <c r="D1480" s="17" t="str">
        <f>IFERROR(INDEX(Cadastro!$D$5:$D$167,$AB1480),"")</f>
        <v>B</v>
      </c>
      <c r="E1480" s="17" t="str">
        <f>IFERROR(INDEX(Cadastro!$G$5:$G$167,$AB1480),"")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$167,$AB1480),"")="",IF($L1480&gt;0,1,0),IF(IFERROR(INDEX(Cadastro!$F$5:$F$167,$AB1480),"")&lt;=IFERROR(INDEX(Parâmetros!$B$39:$B$48,MATCH($E1480,Parâmetros!$A$39:$A$48,0)),99),IFERROR(INDEX(Cadastro!$F$5:$F$167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$167,$AB1480),"")="",0,IF(IFERROR(INDEX(Cadastro!$F$5:$F$167,$AB1480),"")&gt;IFERROR(INDEX(Parâmetros!$B$39:$B$48,MATCH($E1480,Parâmetros!$A$39:$A$48,0)),99),IFERROR(INDEX(Cadastro!$F$5:$F$167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registro"),IF(AND($AB1480&lt;&gt;$AB1479,IFERROR(INDEX(Cadastro!$F$5:$F$167,$AB1480),"")=""),"Indeterminado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IFERROR(MATCH($A1480&amp;"|"&amp;TEXT(_xlfn.MAXIFS(Cadastro!$E$5:$E$167,Cadastro!$A$5:$A$167,$A1480,Cadastro!$E$5:$E$167,"&lt;="&amp;$F1480),"yyyymmdd"),Cadastro!$I$5:$I$167,0),"")</f>
        <v>119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IFERROR(INDEX(Cadastro!$C$5:$C$167,$AB1481),"NÃO INFORMADO")</f>
        <v>ELE</v>
      </c>
      <c r="D1481" s="17" t="str">
        <f>IFERROR(INDEX(Cadastro!$D$5:$D$167,$AB1481),"")</f>
        <v>B</v>
      </c>
      <c r="E1481" s="17" t="str">
        <f>IFERROR(INDEX(Cadastro!$G$5:$G$167,$AB1481),"")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$167,$AB1481),"")="",IF($L1481&gt;0,1,0),IF(IFERROR(INDEX(Cadastro!$F$5:$F$167,$AB1481),"")&lt;=IFERROR(INDEX(Parâmetros!$B$39:$B$48,MATCH($E1481,Parâmetros!$A$39:$A$48,0)),99),IFERROR(INDEX(Cadastro!$F$5:$F$167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$167,$AB1481),"")="",0,IF(IFERROR(INDEX(Cadastro!$F$5:$F$167,$AB1481),"")&gt;IFERROR(INDEX(Parâmetros!$B$39:$B$48,MATCH($E1481,Parâmetros!$A$39:$A$48,0)),99),IFERROR(INDEX(Cadastro!$F$5:$F$167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registro"),IF(AND($AB1481&lt;&gt;$AB1480,IFERROR(INDEX(Cadastro!$F$5:$F$167,$AB1481),"")=""),"Indeterminado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IFERROR(MATCH($A1481&amp;"|"&amp;TEXT(_xlfn.MAXIFS(Cadastro!$E$5:$E$167,Cadastro!$A$5:$A$167,$A1481,Cadastro!$E$5:$E$167,"&lt;="&amp;$F1481),"yyyymmdd"),Cadastro!$I$5:$I$167,0),"")</f>
        <v>119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IFERROR(INDEX(Cadastro!$C$5:$C$167,$AB1482),"NÃO INFORMADO")</f>
        <v>ELE</v>
      </c>
      <c r="D1482" s="17" t="str">
        <f>IFERROR(INDEX(Cadastro!$D$5:$D$167,$AB1482),"")</f>
        <v>B</v>
      </c>
      <c r="E1482" s="17" t="str">
        <f>IFERROR(INDEX(Cadastro!$G$5:$G$167,$AB1482),"")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$167,$AB1482),"")="",IF($L1482&gt;0,1,0),IF(IFERROR(INDEX(Cadastro!$F$5:$F$167,$AB1482),"")&lt;=IFERROR(INDEX(Parâmetros!$B$39:$B$48,MATCH($E1482,Parâmetros!$A$39:$A$48,0)),99),IFERROR(INDEX(Cadastro!$F$5:$F$167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$167,$AB1482),"")="",0,IF(IFERROR(INDEX(Cadastro!$F$5:$F$167,$AB1482),"")&gt;IFERROR(INDEX(Parâmetros!$B$39:$B$48,MATCH($E1482,Parâmetros!$A$39:$A$48,0)),99),IFERROR(INDEX(Cadastro!$F$5:$F$167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registro"),IF(AND($AB1482&lt;&gt;$AB1481,IFERROR(INDEX(Cadastro!$F$5:$F$167,$AB1482),"")=""),"Indeterminado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IFERROR(MATCH($A1482&amp;"|"&amp;TEXT(_xlfn.MAXIFS(Cadastro!$E$5:$E$167,Cadastro!$A$5:$A$167,$A1482,Cadastro!$E$5:$E$167,"&lt;="&amp;$F1482),"yyyymmdd"),Cadastro!$I$5:$I$167,0),"")</f>
        <v>119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IFERROR(INDEX(Cadastro!$C$5:$C$167,$AB1483),"NÃO INFORMADO")</f>
        <v>ELE</v>
      </c>
      <c r="D1483" s="17" t="str">
        <f>IFERROR(INDEX(Cadastro!$D$5:$D$167,$AB1483),"")</f>
        <v>B</v>
      </c>
      <c r="E1483" s="17" t="str">
        <f>IFERROR(INDEX(Cadastro!$G$5:$G$167,$AB1483),"")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$167,$AB1483),"")="",IF($L1483&gt;0,1,0),IF(IFERROR(INDEX(Cadastro!$F$5:$F$167,$AB1483),"")&lt;=IFERROR(INDEX(Parâmetros!$B$39:$B$48,MATCH($E1483,Parâmetros!$A$39:$A$48,0)),99),IFERROR(INDEX(Cadastro!$F$5:$F$167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$167,$AB1483),"")="",0,IF(IFERROR(INDEX(Cadastro!$F$5:$F$167,$AB1483),"")&gt;IFERROR(INDEX(Parâmetros!$B$39:$B$48,MATCH($E1483,Parâmetros!$A$39:$A$48,0)),99),IFERROR(INDEX(Cadastro!$F$5:$F$167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registro"),IF(AND($AB1483&lt;&gt;$AB1482,IFERROR(INDEX(Cadastro!$F$5:$F$167,$AB1483),"")=""),"Indeterminado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IFERROR(MATCH($A1483&amp;"|"&amp;TEXT(_xlfn.MAXIFS(Cadastro!$E$5:$E$167,Cadastro!$A$5:$A$167,$A1483,Cadastro!$E$5:$E$167,"&lt;="&amp;$F1483),"yyyymmdd"),Cadastro!$I$5:$I$167,0),"")</f>
        <v>119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IFERROR(INDEX(Cadastro!$C$5:$C$167,$AB1484),"NÃO INFORMADO")</f>
        <v>ELE</v>
      </c>
      <c r="D1484" s="17" t="str">
        <f>IFERROR(INDEX(Cadastro!$D$5:$D$167,$AB1484),"")</f>
        <v>B</v>
      </c>
      <c r="E1484" s="17" t="str">
        <f>IFERROR(INDEX(Cadastro!$G$5:$G$167,$AB1484),"")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$167,$AB1484),"")="",IF($L1484&gt;0,1,0),IF(IFERROR(INDEX(Cadastro!$F$5:$F$167,$AB1484),"")&lt;=IFERROR(INDEX(Parâmetros!$B$39:$B$48,MATCH($E1484,Parâmetros!$A$39:$A$48,0)),99),IFERROR(INDEX(Cadastro!$F$5:$F$167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$167,$AB1484),"")="",0,IF(IFERROR(INDEX(Cadastro!$F$5:$F$167,$AB1484),"")&gt;IFERROR(INDEX(Parâmetros!$B$39:$B$48,MATCH($E1484,Parâmetros!$A$39:$A$48,0)),99),IFERROR(INDEX(Cadastro!$F$5:$F$167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registro"),IF(AND($AB1484&lt;&gt;$AB1483,IFERROR(INDEX(Cadastro!$F$5:$F$167,$AB1484),"")=""),"Indeterminado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IFERROR(MATCH($A1484&amp;"|"&amp;TEXT(_xlfn.MAXIFS(Cadastro!$E$5:$E$167,Cadastro!$A$5:$A$167,$A1484,Cadastro!$E$5:$E$167,"&lt;="&amp;$F1484),"yyyymmdd"),Cadastro!$I$5:$I$167,0),"")</f>
        <v>119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IFERROR(INDEX(Cadastro!$C$5:$C$167,$AB1485),"NÃO INFORMADO")</f>
        <v>ELE</v>
      </c>
      <c r="D1485" s="17" t="str">
        <f>IFERROR(INDEX(Cadastro!$D$5:$D$167,$AB1485),"")</f>
        <v>B</v>
      </c>
      <c r="E1485" s="17" t="str">
        <f>IFERROR(INDEX(Cadastro!$G$5:$G$167,$AB1485),"")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$167,$AB1485),"")="",IF($L1485&gt;0,1,0),IF(IFERROR(INDEX(Cadastro!$F$5:$F$167,$AB1485),"")&lt;=IFERROR(INDEX(Parâmetros!$B$39:$B$48,MATCH($E1485,Parâmetros!$A$39:$A$48,0)),99),IFERROR(INDEX(Cadastro!$F$5:$F$167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$167,$AB1485),"")="",0,IF(IFERROR(INDEX(Cadastro!$F$5:$F$167,$AB1485),"")&gt;IFERROR(INDEX(Parâmetros!$B$39:$B$48,MATCH($E1485,Parâmetros!$A$39:$A$48,0)),99),IFERROR(INDEX(Cadastro!$F$5:$F$167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registro"),IF(AND($AB1485&lt;&gt;$AB1484,IFERROR(INDEX(Cadastro!$F$5:$F$167,$AB1485),"")=""),"Indeterminado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IFERROR(MATCH($A1485&amp;"|"&amp;TEXT(_xlfn.MAXIFS(Cadastro!$E$5:$E$167,Cadastro!$A$5:$A$167,$A1485,Cadastro!$E$5:$E$167,"&lt;="&amp;$F1485),"yyyymmdd"),Cadastro!$I$5:$I$167,0),"")</f>
        <v>119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IFERROR(INDEX(Cadastro!$C$5:$C$167,$AB1486),"NÃO INFORMADO")</f>
        <v>INS</v>
      </c>
      <c r="D1486" s="17" t="str">
        <f>IFERROR(INDEX(Cadastro!$D$5:$D$167,$AB1486),"")</f>
        <v>A</v>
      </c>
      <c r="E1486" s="17" t="str">
        <f>IFERROR(INDEX(Cadastro!$G$5:$G$167,$AB1486),"")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$167,$AB1486),"")="",IF($L1486&gt;0,1,0),IF(IFERROR(INDEX(Cadastro!$F$5:$F$167,$AB1486),"")&lt;=IFERROR(INDEX(Parâmetros!$B$39:$B$48,MATCH($E1486,Parâmetros!$A$39:$A$48,0)),99),IFERROR(INDEX(Cadastro!$F$5:$F$167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$167,$AB1486),"")="",0,IF(IFERROR(INDEX(Cadastro!$F$5:$F$167,$AB1486),"")&gt;IFERROR(INDEX(Parâmetros!$B$39:$B$48,MATCH($E1486,Parâmetros!$A$39:$A$48,0)),99),IFERROR(INDEX(Cadastro!$F$5:$F$167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registro"),IF(AND($AB1486&lt;&gt;$AB1485,IFERROR(INDEX(Cadastro!$F$5:$F$167,$AB1486),"")=""),"Indeterminado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IFERROR(MATCH($A1486&amp;"|"&amp;TEXT(_xlfn.MAXIFS(Cadastro!$E$5:$E$167,Cadastro!$A$5:$A$167,$A1486,Cadastro!$E$5:$E$167,"&lt;="&amp;$F1486),"yyyymmdd"),Cadastro!$I$5:$I$167,0),"")</f>
        <v>121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IFERROR(INDEX(Cadastro!$C$5:$C$167,$AB1487),"NÃO INFORMADO")</f>
        <v>INS</v>
      </c>
      <c r="D1487" s="17" t="str">
        <f>IFERROR(INDEX(Cadastro!$D$5:$D$167,$AB1487),"")</f>
        <v>A</v>
      </c>
      <c r="E1487" s="17" t="str">
        <f>IFERROR(INDEX(Cadastro!$G$5:$G$167,$AB1487),"")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2.89</v>
      </c>
      <c r="M1487" s="30">
        <f>IFERROR(INDEX(Parâmetros!$E$6:$E$11,MATCH($K1487,Parâmetros!$A$6:$A$11,0)),"")</f>
        <v>7.58</v>
      </c>
      <c r="N1487" s="33">
        <f t="shared" si="139"/>
        <v>0.3812664907651715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140"/>
        <v>Sim</v>
      </c>
      <c r="R1487" s="32" t="str">
        <f t="shared" si="141"/>
        <v>Não</v>
      </c>
      <c r="S1487" s="30">
        <f t="shared" si="142"/>
        <v>3.1739999999999999</v>
      </c>
      <c r="T1487" s="32" t="str">
        <f>IF($Q1487&lt;&gt;"Sim","",IF($N1487&gt;Parâmetros!$E$15,"Sim","Não"))</f>
        <v>Não</v>
      </c>
      <c r="U1487" s="17" t="str">
        <f t="shared" si="143"/>
        <v>Abaixo da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Evidência confirma cadastro</v>
      </c>
      <c r="W1487" s="34">
        <f>IF(OR(OR($D1487="6x1",$D1487="FF 6x1"),$D1487="5x2"),"",IF($AB1487&lt;&gt;$AB1486,IF(IFERROR(INDEX(Cadastro!$F$5:$F$167,$AB1487),"")="",IF($L1487&gt;0,1,0),IF(IFERROR(INDEX(Cadastro!$F$5:$F$167,$AB1487),"")&lt;=IFERROR(INDEX(Parâmetros!$B$39:$B$48,MATCH($E1487,Parâmetros!$A$39:$A$48,0)),99),IFERROR(INDEX(Cadastro!$F$5:$F$167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$167,$AB1487),"")="",0,IF(IFERROR(INDEX(Cadastro!$F$5:$F$167,$AB1487),"")&gt;IFERROR(INDEX(Parâmetros!$B$39:$B$48,MATCH($E1487,Parâmetros!$A$39:$A$48,0)),99),IFERROR(INDEX(Cadastro!$F$5:$F$167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registro"),IF(AND($AB1487&lt;&gt;$AB1486,IFERROR(INDEX(Cadastro!$F$5:$F$167,$AB1487),"")=""),"Indeterminado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IFERROR(MATCH($A1487&amp;"|"&amp;TEXT(_xlfn.MAXIFS(Cadastro!$E$5:$E$167,Cadastro!$A$5:$A$167,$A1487,Cadastro!$E$5:$E$167,"&lt;="&amp;$F1487),"yyyymmdd"),Cadastro!$I$5:$I$167,0),"")</f>
        <v>121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IFERROR(INDEX(Cadastro!$C$5:$C$167,$AB1488),"NÃO INFORMADO")</f>
        <v>INS</v>
      </c>
      <c r="D1488" s="17" t="str">
        <f>IFERROR(INDEX(Cadastro!$D$5:$D$167,$AB1488),"")</f>
        <v>A</v>
      </c>
      <c r="E1488" s="17" t="str">
        <f>IFERROR(INDEX(Cadastro!$G$5:$G$167,$AB1488),"")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$167,$AB1488),"")="",IF($L1488&gt;0,1,0),IF(IFERROR(INDEX(Cadastro!$F$5:$F$167,$AB1488),"")&lt;=IFERROR(INDEX(Parâmetros!$B$39:$B$48,MATCH($E1488,Parâmetros!$A$39:$A$48,0)),99),IFERROR(INDEX(Cadastro!$F$5:$F$167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$167,$AB1488),"")="",0,IF(IFERROR(INDEX(Cadastro!$F$5:$F$167,$AB1488),"")&gt;IFERROR(INDEX(Parâmetros!$B$39:$B$48,MATCH($E1488,Parâmetros!$A$39:$A$48,0)),99),IFERROR(INDEX(Cadastro!$F$5:$F$167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registro"),IF(AND($AB1488&lt;&gt;$AB1487,IFERROR(INDEX(Cadastro!$F$5:$F$167,$AB1488),"")=""),"Indeterminado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IFERROR(MATCH($A1488&amp;"|"&amp;TEXT(_xlfn.MAXIFS(Cadastro!$E$5:$E$167,Cadastro!$A$5:$A$167,$A1488,Cadastro!$E$5:$E$167,"&lt;="&amp;$F1488),"yyyymmdd"),Cadastro!$I$5:$I$167,0),"")</f>
        <v>121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IFERROR(INDEX(Cadastro!$C$5:$C$167,$AB1489),"NÃO INFORMADO")</f>
        <v>INS</v>
      </c>
      <c r="D1489" s="17" t="str">
        <f>IFERROR(INDEX(Cadastro!$D$5:$D$167,$AB1489),"")</f>
        <v>A</v>
      </c>
      <c r="E1489" s="17" t="str">
        <f>IFERROR(INDEX(Cadastro!$G$5:$G$167,$AB1489),"")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$167,$AB1489),"")="",IF($L1489&gt;0,1,0),IF(IFERROR(INDEX(Cadastro!$F$5:$F$167,$AB1489),"")&lt;=IFERROR(INDEX(Parâmetros!$B$39:$B$48,MATCH($E1489,Parâmetros!$A$39:$A$48,0)),99),IFERROR(INDEX(Cadastro!$F$5:$F$167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$167,$AB1489),"")="",0,IF(IFERROR(INDEX(Cadastro!$F$5:$F$167,$AB1489),"")&gt;IFERROR(INDEX(Parâmetros!$B$39:$B$48,MATCH($E1489,Parâmetros!$A$39:$A$48,0)),99),IFERROR(INDEX(Cadastro!$F$5:$F$167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registro"),IF(AND($AB1489&lt;&gt;$AB1488,IFERROR(INDEX(Cadastro!$F$5:$F$167,$AB1489),"")=""),"Indeterminado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IFERROR(MATCH($A1489&amp;"|"&amp;TEXT(_xlfn.MAXIFS(Cadastro!$E$5:$E$167,Cadastro!$A$5:$A$167,$A1489,Cadastro!$E$5:$E$167,"&lt;="&amp;$F1489),"yyyymmdd"),Cadastro!$I$5:$I$167,0),"")</f>
        <v>121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IFERROR(INDEX(Cadastro!$C$5:$C$167,$AB1490),"NÃO INFORMADO")</f>
        <v>INS</v>
      </c>
      <c r="D1490" s="17" t="str">
        <f>IFERROR(INDEX(Cadastro!$D$5:$D$167,$AB1490),"")</f>
        <v>A</v>
      </c>
      <c r="E1490" s="17" t="str">
        <f>IFERROR(INDEX(Cadastro!$G$5:$G$167,$AB1490),"")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$167,$AB1490),"")="",IF($L1490&gt;0,1,0),IF(IFERROR(INDEX(Cadastro!$F$5:$F$167,$AB1490),"")&lt;=IFERROR(INDEX(Parâmetros!$B$39:$B$48,MATCH($E1490,Parâmetros!$A$39:$A$48,0)),99),IFERROR(INDEX(Cadastro!$F$5:$F$167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$167,$AB1490),"")="",0,IF(IFERROR(INDEX(Cadastro!$F$5:$F$167,$AB1490),"")&gt;IFERROR(INDEX(Parâmetros!$B$39:$B$48,MATCH($E1490,Parâmetros!$A$39:$A$48,0)),99),IFERROR(INDEX(Cadastro!$F$5:$F$167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registro"),IF(AND($AB1490&lt;&gt;$AB1489,IFERROR(INDEX(Cadastro!$F$5:$F$167,$AB1490),"")=""),"Indeterminado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IFERROR(MATCH($A1490&amp;"|"&amp;TEXT(_xlfn.MAXIFS(Cadastro!$E$5:$E$167,Cadastro!$A$5:$A$167,$A1490,Cadastro!$E$5:$E$167,"&lt;="&amp;$F1490),"yyyymmdd"),Cadastro!$I$5:$I$167,0),"")</f>
        <v>121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IFERROR(INDEX(Cadastro!$C$5:$C$167,$AB1491),"NÃO INFORMADO")</f>
        <v>INS</v>
      </c>
      <c r="D1491" s="17" t="str">
        <f>IFERROR(INDEX(Cadastro!$D$5:$D$167,$AB1491),"")</f>
        <v>A</v>
      </c>
      <c r="E1491" s="17" t="str">
        <f>IFERROR(INDEX(Cadastro!$G$5:$G$167,$AB1491),"")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$167,$AB1491),"")="",IF($L1491&gt;0,1,0),IF(IFERROR(INDEX(Cadastro!$F$5:$F$167,$AB1491),"")&lt;=IFERROR(INDEX(Parâmetros!$B$39:$B$48,MATCH($E1491,Parâmetros!$A$39:$A$48,0)),99),IFERROR(INDEX(Cadastro!$F$5:$F$167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$167,$AB1491),"")="",0,IF(IFERROR(INDEX(Cadastro!$F$5:$F$167,$AB1491),"")&gt;IFERROR(INDEX(Parâmetros!$B$39:$B$48,MATCH($E1491,Parâmetros!$A$39:$A$48,0)),99),IFERROR(INDEX(Cadastro!$F$5:$F$167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registro"),IF(AND($AB1491&lt;&gt;$AB1490,IFERROR(INDEX(Cadastro!$F$5:$F$167,$AB1491),"")=""),"Indeterminado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IFERROR(MATCH($A1491&amp;"|"&amp;TEXT(_xlfn.MAXIFS(Cadastro!$E$5:$E$167,Cadastro!$A$5:$A$167,$A1491,Cadastro!$E$5:$E$167,"&lt;="&amp;$F1491),"yyyymmdd"),Cadastro!$I$5:$I$167,0),"")</f>
        <v>121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IFERROR(INDEX(Cadastro!$C$5:$C$167,$AB1492),"NÃO INFORMADO")</f>
        <v>INS</v>
      </c>
      <c r="D1492" s="17" t="str">
        <f>IFERROR(INDEX(Cadastro!$D$5:$D$167,$AB1492),"")</f>
        <v>A</v>
      </c>
      <c r="E1492" s="17" t="str">
        <f>IFERROR(INDEX(Cadastro!$G$5:$G$167,$AB1492),"")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$167,$AB1492),"")="",IF($L1492&gt;0,1,0),IF(IFERROR(INDEX(Cadastro!$F$5:$F$167,$AB1492),"")&lt;=IFERROR(INDEX(Parâmetros!$B$39:$B$48,MATCH($E1492,Parâmetros!$A$39:$A$48,0)),99),IFERROR(INDEX(Cadastro!$F$5:$F$167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$167,$AB1492),"")="",0,IF(IFERROR(INDEX(Cadastro!$F$5:$F$167,$AB1492),"")&gt;IFERROR(INDEX(Parâmetros!$B$39:$B$48,MATCH($E1492,Parâmetros!$A$39:$A$48,0)),99),IFERROR(INDEX(Cadastro!$F$5:$F$167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registro"),IF(AND($AB1492&lt;&gt;$AB1491,IFERROR(INDEX(Cadastro!$F$5:$F$167,$AB1492),"")=""),"Indeterminado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IFERROR(MATCH($A1492&amp;"|"&amp;TEXT(_xlfn.MAXIFS(Cadastro!$E$5:$E$167,Cadastro!$A$5:$A$167,$A1492,Cadastro!$E$5:$E$167,"&lt;="&amp;$F1492),"yyyymmdd"),Cadastro!$I$5:$I$167,0),"")</f>
        <v>121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IFERROR(INDEX(Cadastro!$C$5:$C$167,$AB1493),"NÃO INFORMADO")</f>
        <v>INS</v>
      </c>
      <c r="D1493" s="17" t="str">
        <f>IFERROR(INDEX(Cadastro!$D$5:$D$167,$AB1493),"")</f>
        <v>A</v>
      </c>
      <c r="E1493" s="17" t="str">
        <f>IFERROR(INDEX(Cadastro!$G$5:$G$167,$AB1493),"")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$167,$AB1493),"")="",IF($L1493&gt;0,1,0),IF(IFERROR(INDEX(Cadastro!$F$5:$F$167,$AB1493),"")&lt;=IFERROR(INDEX(Parâmetros!$B$39:$B$48,MATCH($E1493,Parâmetros!$A$39:$A$48,0)),99),IFERROR(INDEX(Cadastro!$F$5:$F$167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$167,$AB1493),"")="",0,IF(IFERROR(INDEX(Cadastro!$F$5:$F$167,$AB1493),"")&gt;IFERROR(INDEX(Parâmetros!$B$39:$B$48,MATCH($E1493,Parâmetros!$A$39:$A$48,0)),99),IFERROR(INDEX(Cadastro!$F$5:$F$167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registro"),IF(AND($AB1493&lt;&gt;$AB1492,IFERROR(INDEX(Cadastro!$F$5:$F$167,$AB1493),"")=""),"Indeterminado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IFERROR(MATCH($A1493&amp;"|"&amp;TEXT(_xlfn.MAXIFS(Cadastro!$E$5:$E$167,Cadastro!$A$5:$A$167,$A1493,Cadastro!$E$5:$E$167,"&lt;="&amp;$F1493),"yyyymmdd"),Cadastro!$I$5:$I$167,0),"")</f>
        <v>121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IFERROR(INDEX(Cadastro!$C$5:$C$167,$AB1494),"NÃO INFORMADO")</f>
        <v>INS</v>
      </c>
      <c r="D1494" s="17" t="str">
        <f>IFERROR(INDEX(Cadastro!$D$5:$D$167,$AB1494),"")</f>
        <v>A</v>
      </c>
      <c r="E1494" s="17" t="str">
        <f>IFERROR(INDEX(Cadastro!$G$5:$G$167,$AB1494),"")</f>
        <v>A</v>
      </c>
      <c r="F1494" s="29">
        <v>46308</v>
      </c>
      <c r="G1494" s="32" t="str">
        <f t="shared" si="138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139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140"/>
        <v/>
      </c>
      <c r="R1494" s="32" t="str">
        <f t="shared" si="141"/>
        <v/>
      </c>
      <c r="S1494" s="30" t="str">
        <f t="shared" si="142"/>
        <v/>
      </c>
      <c r="T1494" s="32" t="str">
        <f>IF($Q1494&lt;&gt;"Sim","",IF($N1494&gt;Parâmetros!$E$15,"Sim","Não"))</f>
        <v/>
      </c>
      <c r="U1494" s="17" t="str">
        <f t="shared" si="143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$167,$AB1494),"")="",IF($L1494&gt;0,1,0),IF(IFERROR(INDEX(Cadastro!$F$5:$F$167,$AB1494),"")&lt;=IFERROR(INDEX(Parâmetros!$B$39:$B$48,MATCH($E1494,Parâmetros!$A$39:$A$48,0)),99),IFERROR(INDEX(Cadastro!$F$5:$F$167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$167,$AB1494),"")="",0,IF(IFERROR(INDEX(Cadastro!$F$5:$F$167,$AB1494),"")&gt;IFERROR(INDEX(Parâmetros!$B$39:$B$48,MATCH($E1494,Parâmetros!$A$39:$A$48,0)),99),IFERROR(INDEX(Cadastro!$F$5:$F$167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registro"),IF(AND($AB1494&lt;&gt;$AB1493,IFERROR(INDEX(Cadastro!$F$5:$F$167,$AB1494),"")=""),"Indeterminado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IFERROR(MATCH($A1494&amp;"|"&amp;TEXT(_xlfn.MAXIFS(Cadastro!$E$5:$E$167,Cadastro!$A$5:$A$167,$A1494,Cadastro!$E$5:$E$167,"&lt;="&amp;$F1494),"yyyymmdd"),Cadastro!$I$5:$I$167,0),"")</f>
        <v>121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IFERROR(INDEX(Cadastro!$C$5:$C$167,$AB1495),"NÃO INFORMADO")</f>
        <v>INS</v>
      </c>
      <c r="D1495" s="17" t="str">
        <f>IFERROR(INDEX(Cadastro!$D$5:$D$167,$AB1495),"")</f>
        <v>A</v>
      </c>
      <c r="E1495" s="17" t="str">
        <f>IFERROR(INDEX(Cadastro!$G$5:$G$167,$AB1495),"")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$167,$AB1495),"")="",IF($L1495&gt;0,1,0),IF(IFERROR(INDEX(Cadastro!$F$5:$F$167,$AB1495),"")&lt;=IFERROR(INDEX(Parâmetros!$B$39:$B$48,MATCH($E1495,Parâmetros!$A$39:$A$48,0)),99),IFERROR(INDEX(Cadastro!$F$5:$F$167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$167,$AB1495),"")="",0,IF(IFERROR(INDEX(Cadastro!$F$5:$F$167,$AB1495),"")&gt;IFERROR(INDEX(Parâmetros!$B$39:$B$48,MATCH($E1495,Parâmetros!$A$39:$A$48,0)),99),IFERROR(INDEX(Cadastro!$F$5:$F$167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registro"),IF(AND($AB1495&lt;&gt;$AB1494,IFERROR(INDEX(Cadastro!$F$5:$F$167,$AB1495),"")=""),"Indeterminado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IFERROR(MATCH($A1495&amp;"|"&amp;TEXT(_xlfn.MAXIFS(Cadastro!$E$5:$E$167,Cadastro!$A$5:$A$167,$A1495,Cadastro!$E$5:$E$167,"&lt;="&amp;$F1495),"yyyymmdd"),Cadastro!$I$5:$I$167,0),"")</f>
        <v>121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IFERROR(INDEX(Cadastro!$C$5:$C$167,$AB1496),"NÃO INFORMADO")</f>
        <v>INS</v>
      </c>
      <c r="D1496" s="17" t="str">
        <f>IFERROR(INDEX(Cadastro!$D$5:$D$167,$AB1496),"")</f>
        <v>A</v>
      </c>
      <c r="E1496" s="17" t="str">
        <f>IFERROR(INDEX(Cadastro!$G$5:$G$167,$AB1496),"")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$167,$AB1496),"")="",IF($L1496&gt;0,1,0),IF(IFERROR(INDEX(Cadastro!$F$5:$F$167,$AB1496),"")&lt;=IFERROR(INDEX(Parâmetros!$B$39:$B$48,MATCH($E1496,Parâmetros!$A$39:$A$48,0)),99),IFERROR(INDEX(Cadastro!$F$5:$F$167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$167,$AB1496),"")="",0,IF(IFERROR(INDEX(Cadastro!$F$5:$F$167,$AB1496),"")&gt;IFERROR(INDEX(Parâmetros!$B$39:$B$48,MATCH($E1496,Parâmetros!$A$39:$A$48,0)),99),IFERROR(INDEX(Cadastro!$F$5:$F$167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registro"),IF(AND($AB1496&lt;&gt;$AB1495,IFERROR(INDEX(Cadastro!$F$5:$F$167,$AB1496),"")=""),"Indeterminado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IFERROR(MATCH($A1496&amp;"|"&amp;TEXT(_xlfn.MAXIFS(Cadastro!$E$5:$E$167,Cadastro!$A$5:$A$167,$A1496,Cadastro!$E$5:$E$167,"&lt;="&amp;$F1496),"yyyymmdd"),Cadastro!$I$5:$I$167,0),"")</f>
        <v>121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IFERROR(INDEX(Cadastro!$C$5:$C$167,$AB1497),"NÃO INFORMADO")</f>
        <v>INS</v>
      </c>
      <c r="D1497" s="17" t="str">
        <f>IFERROR(INDEX(Cadastro!$D$5:$D$167,$AB1497),"")</f>
        <v>A</v>
      </c>
      <c r="E1497" s="17" t="str">
        <f>IFERROR(INDEX(Cadastro!$G$5:$G$167,$AB1497),"")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$167,$AB1497),"")="",IF($L1497&gt;0,1,0),IF(IFERROR(INDEX(Cadastro!$F$5:$F$167,$AB1497),"")&lt;=IFERROR(INDEX(Parâmetros!$B$39:$B$48,MATCH($E1497,Parâmetros!$A$39:$A$48,0)),99),IFERROR(INDEX(Cadastro!$F$5:$F$167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$167,$AB1497),"")="",0,IF(IFERROR(INDEX(Cadastro!$F$5:$F$167,$AB1497),"")&gt;IFERROR(INDEX(Parâmetros!$B$39:$B$48,MATCH($E1497,Parâmetros!$A$39:$A$48,0)),99),IFERROR(INDEX(Cadastro!$F$5:$F$167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registro"),IF(AND($AB1497&lt;&gt;$AB1496,IFERROR(INDEX(Cadastro!$F$5:$F$167,$AB1497),"")=""),"Indeterminado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IFERROR(MATCH($A1497&amp;"|"&amp;TEXT(_xlfn.MAXIFS(Cadastro!$E$5:$E$167,Cadastro!$A$5:$A$167,$A1497,Cadastro!$E$5:$E$167,"&lt;="&amp;$F1497),"yyyymmdd"),Cadastro!$I$5:$I$167,0),"")</f>
        <v>121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IFERROR(INDEX(Cadastro!$C$5:$C$167,$AB1498),"NÃO INFORMADO")</f>
        <v>INS</v>
      </c>
      <c r="D1498" s="17" t="str">
        <f>IFERROR(INDEX(Cadastro!$D$5:$D$167,$AB1498),"")</f>
        <v>A</v>
      </c>
      <c r="E1498" s="17" t="str">
        <f>IFERROR(INDEX(Cadastro!$G$5:$G$167,$AB1498),"")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$167,$AB1498),"")="",IF($L1498&gt;0,1,0),IF(IFERROR(INDEX(Cadastro!$F$5:$F$167,$AB1498),"")&lt;=IFERROR(INDEX(Parâmetros!$B$39:$B$48,MATCH($E1498,Parâmetros!$A$39:$A$48,0)),99),IFERROR(INDEX(Cadastro!$F$5:$F$167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$167,$AB1498),"")="",0,IF(IFERROR(INDEX(Cadastro!$F$5:$F$167,$AB1498),"")&gt;IFERROR(INDEX(Parâmetros!$B$39:$B$48,MATCH($E1498,Parâmetros!$A$39:$A$48,0)),99),IFERROR(INDEX(Cadastro!$F$5:$F$167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registro"),IF(AND($AB1498&lt;&gt;$AB1497,IFERROR(INDEX(Cadastro!$F$5:$F$167,$AB1498),"")=""),"Indeterminado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IFERROR(MATCH($A1498&amp;"|"&amp;TEXT(_xlfn.MAXIFS(Cadastro!$E$5:$E$167,Cadastro!$A$5:$A$167,$A1498,Cadastro!$E$5:$E$167,"&lt;="&amp;$F1498),"yyyymmdd"),Cadastro!$I$5:$I$167,0),"")</f>
        <v>121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IFERROR(INDEX(Cadastro!$C$5:$C$167,$AB1499),"NÃO INFORMADO")</f>
        <v>INS</v>
      </c>
      <c r="D1499" s="17" t="str">
        <f>IFERROR(INDEX(Cadastro!$D$5:$D$167,$AB1499),"")</f>
        <v>A</v>
      </c>
      <c r="E1499" s="17" t="str">
        <f>IFERROR(INDEX(Cadastro!$G$5:$G$167,$AB1499),"")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$167,$AB1499),"")="",IF($L1499&gt;0,1,0),IF(IFERROR(INDEX(Cadastro!$F$5:$F$167,$AB1499),"")&lt;=IFERROR(INDEX(Parâmetros!$B$39:$B$48,MATCH($E1499,Parâmetros!$A$39:$A$48,0)),99),IFERROR(INDEX(Cadastro!$F$5:$F$167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$167,$AB1499),"")="",0,IF(IFERROR(INDEX(Cadastro!$F$5:$F$167,$AB1499),"")&gt;IFERROR(INDEX(Parâmetros!$B$39:$B$48,MATCH($E1499,Parâmetros!$A$39:$A$48,0)),99),IFERROR(INDEX(Cadastro!$F$5:$F$167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registro"),IF(AND($AB1499&lt;&gt;$AB1498,IFERROR(INDEX(Cadastro!$F$5:$F$167,$AB1499),"")=""),"Indeterminado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IFERROR(MATCH($A1499&amp;"|"&amp;TEXT(_xlfn.MAXIFS(Cadastro!$E$5:$E$167,Cadastro!$A$5:$A$167,$A1499,Cadastro!$E$5:$E$167,"&lt;="&amp;$F1499),"yyyymmdd"),Cadastro!$I$5:$I$167,0),"")</f>
        <v>121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IFERROR(INDEX(Cadastro!$C$5:$C$167,$AB1500),"NÃO INFORMADO")</f>
        <v>INS</v>
      </c>
      <c r="D1500" s="17" t="str">
        <f>IFERROR(INDEX(Cadastro!$D$5:$D$167,$AB1500),"")</f>
        <v>A</v>
      </c>
      <c r="E1500" s="17" t="str">
        <f>IFERROR(INDEX(Cadastro!$G$5:$G$167,$AB1500),"")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$167,$AB1500),"")="",IF($L1500&gt;0,1,0),IF(IFERROR(INDEX(Cadastro!$F$5:$F$167,$AB1500),"")&lt;=IFERROR(INDEX(Parâmetros!$B$39:$B$48,MATCH($E1500,Parâmetros!$A$39:$A$48,0)),99),IFERROR(INDEX(Cadastro!$F$5:$F$167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$167,$AB1500),"")="",0,IF(IFERROR(INDEX(Cadastro!$F$5:$F$167,$AB1500),"")&gt;IFERROR(INDEX(Parâmetros!$B$39:$B$48,MATCH($E1500,Parâmetros!$A$39:$A$48,0)),99),IFERROR(INDEX(Cadastro!$F$5:$F$167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registro"),IF(AND($AB1500&lt;&gt;$AB1499,IFERROR(INDEX(Cadastro!$F$5:$F$167,$AB1500),"")=""),"Indeterminado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IFERROR(MATCH($A1500&amp;"|"&amp;TEXT(_xlfn.MAXIFS(Cadastro!$E$5:$E$167,Cadastro!$A$5:$A$167,$A1500,Cadastro!$E$5:$E$167,"&lt;="&amp;$F1500),"yyyymmdd"),Cadastro!$I$5:$I$167,0),"")</f>
        <v>121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IFERROR(INDEX(Cadastro!$C$5:$C$167,$AB1501),"NÃO INFORMADO")</f>
        <v>INS</v>
      </c>
      <c r="D1501" s="17" t="str">
        <f>IFERROR(INDEX(Cadastro!$D$5:$D$167,$AB1501),"")</f>
        <v>A</v>
      </c>
      <c r="E1501" s="17" t="str">
        <f>IFERROR(INDEX(Cadastro!$G$5:$G$167,$AB1501),"")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$167,$AB1501),"")="",IF($L1501&gt;0,1,0),IF(IFERROR(INDEX(Cadastro!$F$5:$F$167,$AB1501),"")&lt;=IFERROR(INDEX(Parâmetros!$B$39:$B$48,MATCH($E1501,Parâmetros!$A$39:$A$48,0)),99),IFERROR(INDEX(Cadastro!$F$5:$F$167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$167,$AB1501),"")="",0,IF(IFERROR(INDEX(Cadastro!$F$5:$F$167,$AB1501),"")&gt;IFERROR(INDEX(Parâmetros!$B$39:$B$48,MATCH($E1501,Parâmetros!$A$39:$A$48,0)),99),IFERROR(INDEX(Cadastro!$F$5:$F$167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registro"),IF(AND($AB1501&lt;&gt;$AB1500,IFERROR(INDEX(Cadastro!$F$5:$F$167,$AB1501),"")=""),"Indeterminado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IFERROR(MATCH($A1501&amp;"|"&amp;TEXT(_xlfn.MAXIFS(Cadastro!$E$5:$E$167,Cadastro!$A$5:$A$167,$A1501,Cadastro!$E$5:$E$167,"&lt;="&amp;$F1501),"yyyymmdd"),Cadastro!$I$5:$I$167,0),"")</f>
        <v>121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IFERROR(INDEX(Cadastro!$C$5:$C$167,$AB1502),"NÃO INFORMADO")</f>
        <v>INS</v>
      </c>
      <c r="D1502" s="17" t="str">
        <f>IFERROR(INDEX(Cadastro!$D$5:$D$167,$AB1502),"")</f>
        <v>A</v>
      </c>
      <c r="E1502" s="17" t="str">
        <f>IFERROR(INDEX(Cadastro!$G$5:$G$167,$AB1502),"")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$167,$AB1502),"")="",IF($L1502&gt;0,1,0),IF(IFERROR(INDEX(Cadastro!$F$5:$F$167,$AB1502),"")&lt;=IFERROR(INDEX(Parâmetros!$B$39:$B$48,MATCH($E1502,Parâmetros!$A$39:$A$48,0)),99),IFERROR(INDEX(Cadastro!$F$5:$F$167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$167,$AB1502),"")="",0,IF(IFERROR(INDEX(Cadastro!$F$5:$F$167,$AB1502),"")&gt;IFERROR(INDEX(Parâmetros!$B$39:$B$48,MATCH($E1502,Parâmetros!$A$39:$A$48,0)),99),IFERROR(INDEX(Cadastro!$F$5:$F$167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registro"),IF(AND($AB1502&lt;&gt;$AB1501,IFERROR(INDEX(Cadastro!$F$5:$F$167,$AB1502),"")=""),"Indeterminado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IFERROR(MATCH($A1502&amp;"|"&amp;TEXT(_xlfn.MAXIFS(Cadastro!$E$5:$E$167,Cadastro!$A$5:$A$167,$A1502,Cadastro!$E$5:$E$167,"&lt;="&amp;$F1502),"yyyymmdd"),Cadastro!$I$5:$I$167,0),"")</f>
        <v>121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IFERROR(INDEX(Cadastro!$C$5:$C$167,$AB1503),"NÃO INFORMADO")</f>
        <v>INS</v>
      </c>
      <c r="D1503" s="17" t="str">
        <f>IFERROR(INDEX(Cadastro!$D$5:$D$167,$AB1503),"")</f>
        <v>A</v>
      </c>
      <c r="E1503" s="17" t="str">
        <f>IFERROR(INDEX(Cadastro!$G$5:$G$167,$AB1503),"")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$167,$AB1503),"")="",IF($L1503&gt;0,1,0),IF(IFERROR(INDEX(Cadastro!$F$5:$F$167,$AB1503),"")&lt;=IFERROR(INDEX(Parâmetros!$B$39:$B$48,MATCH($E1503,Parâmetros!$A$39:$A$48,0)),99),IFERROR(INDEX(Cadastro!$F$5:$F$167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$167,$AB1503),"")="",0,IF(IFERROR(INDEX(Cadastro!$F$5:$F$167,$AB1503),"")&gt;IFERROR(INDEX(Parâmetros!$B$39:$B$48,MATCH($E1503,Parâmetros!$A$39:$A$48,0)),99),IFERROR(INDEX(Cadastro!$F$5:$F$167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registro"),IF(AND($AB1503&lt;&gt;$AB1502,IFERROR(INDEX(Cadastro!$F$5:$F$167,$AB1503),"")=""),"Indeterminado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IFERROR(MATCH($A1503&amp;"|"&amp;TEXT(_xlfn.MAXIFS(Cadastro!$E$5:$E$167,Cadastro!$A$5:$A$167,$A1503,Cadastro!$E$5:$E$167,"&lt;="&amp;$F1503),"yyyymmdd"),Cadastro!$I$5:$I$167,0),"")</f>
        <v>121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IFERROR(INDEX(Cadastro!$C$5:$C$167,$AB1504),"NÃO INFORMADO")</f>
        <v>INS</v>
      </c>
      <c r="D1504" s="17" t="str">
        <f>IFERROR(INDEX(Cadastro!$D$5:$D$167,$AB1504),"")</f>
        <v>A</v>
      </c>
      <c r="E1504" s="17" t="str">
        <f>IFERROR(INDEX(Cadastro!$G$5:$G$167,$AB1504),"")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$167,$AB1504),"")="",IF($L1504&gt;0,1,0),IF(IFERROR(INDEX(Cadastro!$F$5:$F$167,$AB1504),"")&lt;=IFERROR(INDEX(Parâmetros!$B$39:$B$48,MATCH($E1504,Parâmetros!$A$39:$A$48,0)),99),IFERROR(INDEX(Cadastro!$F$5:$F$167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$167,$AB1504),"")="",0,IF(IFERROR(INDEX(Cadastro!$F$5:$F$167,$AB1504),"")&gt;IFERROR(INDEX(Parâmetros!$B$39:$B$48,MATCH($E1504,Parâmetros!$A$39:$A$48,0)),99),IFERROR(INDEX(Cadastro!$F$5:$F$167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registro"),IF(AND($AB1504&lt;&gt;$AB1503,IFERROR(INDEX(Cadastro!$F$5:$F$167,$AB1504),"")=""),"Indeterminado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IFERROR(MATCH($A1504&amp;"|"&amp;TEXT(_xlfn.MAXIFS(Cadastro!$E$5:$E$167,Cadastro!$A$5:$A$167,$A1504,Cadastro!$E$5:$E$167,"&lt;="&amp;$F1504),"yyyymmdd"),Cadastro!$I$5:$I$167,0),"")</f>
        <v>121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IFERROR(INDEX(Cadastro!$C$5:$C$167,$AB1505),"NÃO INFORMADO")</f>
        <v>INS</v>
      </c>
      <c r="D1505" s="17" t="str">
        <f>IFERROR(INDEX(Cadastro!$D$5:$D$167,$AB1505),"")</f>
        <v>A</v>
      </c>
      <c r="E1505" s="17" t="str">
        <f>IFERROR(INDEX(Cadastro!$G$5:$G$167,$AB1505),"")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$167,$AB1505),"")="",IF($L1505&gt;0,1,0),IF(IFERROR(INDEX(Cadastro!$F$5:$F$167,$AB1505),"")&lt;=IFERROR(INDEX(Parâmetros!$B$39:$B$48,MATCH($E1505,Parâmetros!$A$39:$A$48,0)),99),IFERROR(INDEX(Cadastro!$F$5:$F$167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$167,$AB1505),"")="",0,IF(IFERROR(INDEX(Cadastro!$F$5:$F$167,$AB1505),"")&gt;IFERROR(INDEX(Parâmetros!$B$39:$B$48,MATCH($E1505,Parâmetros!$A$39:$A$48,0)),99),IFERROR(INDEX(Cadastro!$F$5:$F$167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registro"),IF(AND($AB1505&lt;&gt;$AB1504,IFERROR(INDEX(Cadastro!$F$5:$F$167,$AB1505),"")=""),"Indeterminado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IFERROR(MATCH($A1505&amp;"|"&amp;TEXT(_xlfn.MAXIFS(Cadastro!$E$5:$E$167,Cadastro!$A$5:$A$167,$A1505,Cadastro!$E$5:$E$167,"&lt;="&amp;$F1505),"yyyymmdd"),Cadastro!$I$5:$I$167,0),"")</f>
        <v>121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IFERROR(INDEX(Cadastro!$C$5:$C$167,$AB1506),"NÃO INFORMADO")</f>
        <v>INS</v>
      </c>
      <c r="D1506" s="17" t="str">
        <f>IFERROR(INDEX(Cadastro!$D$5:$D$167,$AB1506),"")</f>
        <v>A</v>
      </c>
      <c r="E1506" s="17" t="str">
        <f>IFERROR(INDEX(Cadastro!$G$5:$G$167,$AB1506),"")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$167,$AB1506),"")="",IF($L1506&gt;0,1,0),IF(IFERROR(INDEX(Cadastro!$F$5:$F$167,$AB1506),"")&lt;=IFERROR(INDEX(Parâmetros!$B$39:$B$48,MATCH($E1506,Parâmetros!$A$39:$A$48,0)),99),IFERROR(INDEX(Cadastro!$F$5:$F$167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$167,$AB1506),"")="",0,IF(IFERROR(INDEX(Cadastro!$F$5:$F$167,$AB1506),"")&gt;IFERROR(INDEX(Parâmetros!$B$39:$B$48,MATCH($E1506,Parâmetros!$A$39:$A$48,0)),99),IFERROR(INDEX(Cadastro!$F$5:$F$167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registro"),IF(AND($AB1506&lt;&gt;$AB1505,IFERROR(INDEX(Cadastro!$F$5:$F$167,$AB1506),"")=""),"Indeterminado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IFERROR(MATCH($A1506&amp;"|"&amp;TEXT(_xlfn.MAXIFS(Cadastro!$E$5:$E$167,Cadastro!$A$5:$A$167,$A1506,Cadastro!$E$5:$E$167,"&lt;="&amp;$F1506),"yyyymmdd"),Cadastro!$I$5:$I$167,0),"")</f>
        <v>121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IFERROR(INDEX(Cadastro!$C$5:$C$167,$AB1507),"NÃO INFORMADO")</f>
        <v>INS</v>
      </c>
      <c r="D1507" s="17" t="str">
        <f>IFERROR(INDEX(Cadastro!$D$5:$D$167,$AB1507),"")</f>
        <v>A</v>
      </c>
      <c r="E1507" s="17" t="str">
        <f>IFERROR(INDEX(Cadastro!$G$5:$G$167,$AB1507),"")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$167,$AB1507),"")="",IF($L1507&gt;0,1,0),IF(IFERROR(INDEX(Cadastro!$F$5:$F$167,$AB1507),"")&lt;=IFERROR(INDEX(Parâmetros!$B$39:$B$48,MATCH($E1507,Parâmetros!$A$39:$A$48,0)),99),IFERROR(INDEX(Cadastro!$F$5:$F$167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$167,$AB1507),"")="",0,IF(IFERROR(INDEX(Cadastro!$F$5:$F$167,$AB1507),"")&gt;IFERROR(INDEX(Parâmetros!$B$39:$B$48,MATCH($E1507,Parâmetros!$A$39:$A$48,0)),99),IFERROR(INDEX(Cadastro!$F$5:$F$167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registro"),IF(AND($AB1507&lt;&gt;$AB1506,IFERROR(INDEX(Cadastro!$F$5:$F$167,$AB1507),"")=""),"Indeterminado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IFERROR(MATCH($A1507&amp;"|"&amp;TEXT(_xlfn.MAXIFS(Cadastro!$E$5:$E$167,Cadastro!$A$5:$A$167,$A1507,Cadastro!$E$5:$E$167,"&lt;="&amp;$F1507),"yyyymmdd"),Cadastro!$I$5:$I$167,0),"")</f>
        <v>121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IFERROR(INDEX(Cadastro!$C$5:$C$167,$AB1508),"NÃO INFORMADO")</f>
        <v>INS</v>
      </c>
      <c r="D1508" s="17" t="str">
        <f>IFERROR(INDEX(Cadastro!$D$5:$D$167,$AB1508),"")</f>
        <v>A</v>
      </c>
      <c r="E1508" s="17" t="str">
        <f>IFERROR(INDEX(Cadastro!$G$5:$G$167,$AB1508),"")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$167,$AB1508),"")="",IF($L1508&gt;0,1,0),IF(IFERROR(INDEX(Cadastro!$F$5:$F$167,$AB1508),"")&lt;=IFERROR(INDEX(Parâmetros!$B$39:$B$48,MATCH($E1508,Parâmetros!$A$39:$A$48,0)),99),IFERROR(INDEX(Cadastro!$F$5:$F$167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$167,$AB1508),"")="",0,IF(IFERROR(INDEX(Cadastro!$F$5:$F$167,$AB1508),"")&gt;IFERROR(INDEX(Parâmetros!$B$39:$B$48,MATCH($E1508,Parâmetros!$A$39:$A$48,0)),99),IFERROR(INDEX(Cadastro!$F$5:$F$167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registro"),IF(AND($AB1508&lt;&gt;$AB1507,IFERROR(INDEX(Cadastro!$F$5:$F$167,$AB1508),"")=""),"Indeterminado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IFERROR(MATCH($A1508&amp;"|"&amp;TEXT(_xlfn.MAXIFS(Cadastro!$E$5:$E$167,Cadastro!$A$5:$A$167,$A1508,Cadastro!$E$5:$E$167,"&lt;="&amp;$F1508),"yyyymmdd"),Cadastro!$I$5:$I$167,0),"")</f>
        <v>121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IFERROR(INDEX(Cadastro!$C$5:$C$167,$AB1509),"NÃO INFORMADO")</f>
        <v>INS</v>
      </c>
      <c r="D1509" s="17" t="str">
        <f>IFERROR(INDEX(Cadastro!$D$5:$D$167,$AB1509),"")</f>
        <v>A</v>
      </c>
      <c r="E1509" s="17" t="str">
        <f>IFERROR(INDEX(Cadastro!$G$5:$G$167,$AB1509),"")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$167,$AB1509),"")="",IF($L1509&gt;0,1,0),IF(IFERROR(INDEX(Cadastro!$F$5:$F$167,$AB1509),"")&lt;=IFERROR(INDEX(Parâmetros!$B$39:$B$48,MATCH($E1509,Parâmetros!$A$39:$A$48,0)),99),IFERROR(INDEX(Cadastro!$F$5:$F$167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$167,$AB1509),"")="",0,IF(IFERROR(INDEX(Cadastro!$F$5:$F$167,$AB1509),"")&gt;IFERROR(INDEX(Parâmetros!$B$39:$B$48,MATCH($E1509,Parâmetros!$A$39:$A$48,0)),99),IFERROR(INDEX(Cadastro!$F$5:$F$167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registro"),IF(AND($AB1509&lt;&gt;$AB1508,IFERROR(INDEX(Cadastro!$F$5:$F$167,$AB1509),"")=""),"Indeterminado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IFERROR(MATCH($A1509&amp;"|"&amp;TEXT(_xlfn.MAXIFS(Cadastro!$E$5:$E$167,Cadastro!$A$5:$A$167,$A1509,Cadastro!$E$5:$E$167,"&lt;="&amp;$F1509),"yyyymmdd"),Cadastro!$I$5:$I$167,0),"")</f>
        <v>121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IFERROR(INDEX(Cadastro!$C$5:$C$167,$AB1510),"NÃO INFORMADO")</f>
        <v>INS</v>
      </c>
      <c r="D1510" s="17" t="str">
        <f>IFERROR(INDEX(Cadastro!$D$5:$D$167,$AB1510),"")</f>
        <v>A</v>
      </c>
      <c r="E1510" s="17" t="str">
        <f>IFERROR(INDEX(Cadastro!$G$5:$G$167,$AB1510),"")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$167,$AB1510),"")="",IF($L1510&gt;0,1,0),IF(IFERROR(INDEX(Cadastro!$F$5:$F$167,$AB1510),"")&lt;=IFERROR(INDEX(Parâmetros!$B$39:$B$48,MATCH($E1510,Parâmetros!$A$39:$A$48,0)),99),IFERROR(INDEX(Cadastro!$F$5:$F$167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$167,$AB1510),"")="",0,IF(IFERROR(INDEX(Cadastro!$F$5:$F$167,$AB1510),"")&gt;IFERROR(INDEX(Parâmetros!$B$39:$B$48,MATCH($E1510,Parâmetros!$A$39:$A$48,0)),99),IFERROR(INDEX(Cadastro!$F$5:$F$167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registro"),IF(AND($AB1510&lt;&gt;$AB1509,IFERROR(INDEX(Cadastro!$F$5:$F$167,$AB1510),"")=""),"Indeterminado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IFERROR(MATCH($A1510&amp;"|"&amp;TEXT(_xlfn.MAXIFS(Cadastro!$E$5:$E$167,Cadastro!$A$5:$A$167,$A1510,Cadastro!$E$5:$E$167,"&lt;="&amp;$F1510),"yyyymmdd"),Cadastro!$I$5:$I$167,0),"")</f>
        <v>121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IFERROR(INDEX(Cadastro!$C$5:$C$167,$AB1511),"NÃO INFORMADO")</f>
        <v>INS</v>
      </c>
      <c r="D1511" s="17" t="str">
        <f>IFERROR(INDEX(Cadastro!$D$5:$D$167,$AB1511),"")</f>
        <v>A</v>
      </c>
      <c r="E1511" s="17" t="str">
        <f>IFERROR(INDEX(Cadastro!$G$5:$G$167,$AB1511),"")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$167,$AB1511),"")="",IF($L1511&gt;0,1,0),IF(IFERROR(INDEX(Cadastro!$F$5:$F$167,$AB1511),"")&lt;=IFERROR(INDEX(Parâmetros!$B$39:$B$48,MATCH($E1511,Parâmetros!$A$39:$A$48,0)),99),IFERROR(INDEX(Cadastro!$F$5:$F$167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$167,$AB1511),"")="",0,IF(IFERROR(INDEX(Cadastro!$F$5:$F$167,$AB1511),"")&gt;IFERROR(INDEX(Parâmetros!$B$39:$B$48,MATCH($E1511,Parâmetros!$A$39:$A$48,0)),99),IFERROR(INDEX(Cadastro!$F$5:$F$167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registro"),IF(AND($AB1511&lt;&gt;$AB1510,IFERROR(INDEX(Cadastro!$F$5:$F$167,$AB1511),"")=""),"Indeterminado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IFERROR(MATCH($A1511&amp;"|"&amp;TEXT(_xlfn.MAXIFS(Cadastro!$E$5:$E$167,Cadastro!$A$5:$A$167,$A1511,Cadastro!$E$5:$E$167,"&lt;="&amp;$F1511),"yyyymmdd"),Cadastro!$I$5:$I$167,0),"")</f>
        <v>121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IFERROR(INDEX(Cadastro!$C$5:$C$167,$AB1512),"NÃO INFORMADO")</f>
        <v>INS</v>
      </c>
      <c r="D1512" s="17" t="str">
        <f>IFERROR(INDEX(Cadastro!$D$5:$D$167,$AB1512),"")</f>
        <v>A</v>
      </c>
      <c r="E1512" s="17" t="str">
        <f>IFERROR(INDEX(Cadastro!$G$5:$G$167,$AB1512),"")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$167,$AB1512),"")="",IF($L1512&gt;0,1,0),IF(IFERROR(INDEX(Cadastro!$F$5:$F$167,$AB1512),"")&lt;=IFERROR(INDEX(Parâmetros!$B$39:$B$48,MATCH($E1512,Parâmetros!$A$39:$A$48,0)),99),IFERROR(INDEX(Cadastro!$F$5:$F$167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$167,$AB1512),"")="",0,IF(IFERROR(INDEX(Cadastro!$F$5:$F$167,$AB1512),"")&gt;IFERROR(INDEX(Parâmetros!$B$39:$B$48,MATCH($E1512,Parâmetros!$A$39:$A$48,0)),99),IFERROR(INDEX(Cadastro!$F$5:$F$167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registro"),IF(AND($AB1512&lt;&gt;$AB1511,IFERROR(INDEX(Cadastro!$F$5:$F$167,$AB1512),"")=""),"Indeterminado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IFERROR(MATCH($A1512&amp;"|"&amp;TEXT(_xlfn.MAXIFS(Cadastro!$E$5:$E$167,Cadastro!$A$5:$A$167,$A1512,Cadastro!$E$5:$E$167,"&lt;="&amp;$F1512),"yyyymmdd"),Cadastro!$I$5:$I$167,0),"")</f>
        <v>121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IFERROR(INDEX(Cadastro!$C$5:$C$167,$AB1513),"NÃO INFORMADO")</f>
        <v>INS</v>
      </c>
      <c r="D1513" s="17" t="str">
        <f>IFERROR(INDEX(Cadastro!$D$5:$D$167,$AB1513),"")</f>
        <v>A</v>
      </c>
      <c r="E1513" s="17" t="str">
        <f>IFERROR(INDEX(Cadastro!$G$5:$G$167,$AB1513),"")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$167,$AB1513),"")="",IF($L1513&gt;0,1,0),IF(IFERROR(INDEX(Cadastro!$F$5:$F$167,$AB1513),"")&lt;=IFERROR(INDEX(Parâmetros!$B$39:$B$48,MATCH($E1513,Parâmetros!$A$39:$A$48,0)),99),IFERROR(INDEX(Cadastro!$F$5:$F$167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$167,$AB1513),"")="",0,IF(IFERROR(INDEX(Cadastro!$F$5:$F$167,$AB1513),"")&gt;IFERROR(INDEX(Parâmetros!$B$39:$B$48,MATCH($E1513,Parâmetros!$A$39:$A$48,0)),99),IFERROR(INDEX(Cadastro!$F$5:$F$167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registro"),IF(AND($AB1513&lt;&gt;$AB1512,IFERROR(INDEX(Cadastro!$F$5:$F$167,$AB1513),"")=""),"Indeterminado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IFERROR(MATCH($A1513&amp;"|"&amp;TEXT(_xlfn.MAXIFS(Cadastro!$E$5:$E$167,Cadastro!$A$5:$A$167,$A1513,Cadastro!$E$5:$E$167,"&lt;="&amp;$F1513),"yyyymmdd"),Cadastro!$I$5:$I$167,0),"")</f>
        <v>121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IFERROR(INDEX(Cadastro!$C$5:$C$167,$AB1514),"NÃO INFORMADO")</f>
        <v>USI</v>
      </c>
      <c r="D1514" s="17" t="str">
        <f>IFERROR(INDEX(Cadastro!$D$5:$D$167,$AB1514),"")</f>
        <v>A</v>
      </c>
      <c r="E1514" s="17" t="str">
        <f>IFERROR(INDEX(Cadastro!$G$5:$G$167,$AB1514),"")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$167,$AB1514),"")="",IF($L1514&gt;0,1,0),IF(IFERROR(INDEX(Cadastro!$F$5:$F$167,$AB1514),"")&lt;=IFERROR(INDEX(Parâmetros!$B$39:$B$48,MATCH($E1514,Parâmetros!$A$39:$A$48,0)),99),IFERROR(INDEX(Cadastro!$F$5:$F$167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$167,$AB1514),"")="",0,IF(IFERROR(INDEX(Cadastro!$F$5:$F$167,$AB1514),"")&gt;IFERROR(INDEX(Parâmetros!$B$39:$B$48,MATCH($E1514,Parâmetros!$A$39:$A$48,0)),99),IFERROR(INDEX(Cadastro!$F$5:$F$167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registro"),IF(AND($AB1514&lt;&gt;$AB1513,IFERROR(INDEX(Cadastro!$F$5:$F$167,$AB1514),"")=""),"Indeterminado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IFERROR(MATCH($A1514&amp;"|"&amp;TEXT(_xlfn.MAXIFS(Cadastro!$E$5:$E$167,Cadastro!$A$5:$A$167,$A1514,Cadastro!$E$5:$E$167,"&lt;="&amp;$F1514),"yyyymmdd"),Cadastro!$I$5:$I$167,0),"")</f>
        <v>122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IFERROR(INDEX(Cadastro!$C$5:$C$167,$AB1515),"NÃO INFORMADO")</f>
        <v>USI</v>
      </c>
      <c r="D1515" s="17" t="str">
        <f>IFERROR(INDEX(Cadastro!$D$5:$D$167,$AB1515),"")</f>
        <v>A</v>
      </c>
      <c r="E1515" s="17" t="str">
        <f>IFERROR(INDEX(Cadastro!$G$5:$G$167,$AB1515),"")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$167,$AB1515),"")="",IF($L1515&gt;0,1,0),IF(IFERROR(INDEX(Cadastro!$F$5:$F$167,$AB1515),"")&lt;=IFERROR(INDEX(Parâmetros!$B$39:$B$48,MATCH($E1515,Parâmetros!$A$39:$A$48,0)),99),IFERROR(INDEX(Cadastro!$F$5:$F$167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$167,$AB1515),"")="",0,IF(IFERROR(INDEX(Cadastro!$F$5:$F$167,$AB1515),"")&gt;IFERROR(INDEX(Parâmetros!$B$39:$B$48,MATCH($E1515,Parâmetros!$A$39:$A$48,0)),99),IFERROR(INDEX(Cadastro!$F$5:$F$167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registro"),IF(AND($AB1515&lt;&gt;$AB1514,IFERROR(INDEX(Cadastro!$F$5:$F$167,$AB1515),"")=""),"Indeterminado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IFERROR(MATCH($A1515&amp;"|"&amp;TEXT(_xlfn.MAXIFS(Cadastro!$E$5:$E$167,Cadastro!$A$5:$A$167,$A1515,Cadastro!$E$5:$E$167,"&lt;="&amp;$F1515),"yyyymmdd"),Cadastro!$I$5:$I$167,0),"")</f>
        <v>122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IFERROR(INDEX(Cadastro!$C$5:$C$167,$AB1516),"NÃO INFORMADO")</f>
        <v>USI</v>
      </c>
      <c r="D1516" s="17" t="str">
        <f>IFERROR(INDEX(Cadastro!$D$5:$D$167,$AB1516),"")</f>
        <v>A</v>
      </c>
      <c r="E1516" s="17" t="str">
        <f>IFERROR(INDEX(Cadastro!$G$5:$G$167,$AB1516),"")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$167,$AB1516),"")="",IF($L1516&gt;0,1,0),IF(IFERROR(INDEX(Cadastro!$F$5:$F$167,$AB1516),"")&lt;=IFERROR(INDEX(Parâmetros!$B$39:$B$48,MATCH($E1516,Parâmetros!$A$39:$A$48,0)),99),IFERROR(INDEX(Cadastro!$F$5:$F$167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$167,$AB1516),"")="",0,IF(IFERROR(INDEX(Cadastro!$F$5:$F$167,$AB1516),"")&gt;IFERROR(INDEX(Parâmetros!$B$39:$B$48,MATCH($E1516,Parâmetros!$A$39:$A$48,0)),99),IFERROR(INDEX(Cadastro!$F$5:$F$167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registro"),IF(AND($AB1516&lt;&gt;$AB1515,IFERROR(INDEX(Cadastro!$F$5:$F$167,$AB1516),"")=""),"Indeterminado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IFERROR(MATCH($A1516&amp;"|"&amp;TEXT(_xlfn.MAXIFS(Cadastro!$E$5:$E$167,Cadastro!$A$5:$A$167,$A1516,Cadastro!$E$5:$E$167,"&lt;="&amp;$F1516),"yyyymmdd"),Cadastro!$I$5:$I$167,0),"")</f>
        <v>122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IFERROR(INDEX(Cadastro!$C$5:$C$167,$AB1517),"NÃO INFORMADO")</f>
        <v>USI</v>
      </c>
      <c r="D1517" s="17" t="str">
        <f>IFERROR(INDEX(Cadastro!$D$5:$D$167,$AB1517),"")</f>
        <v>A</v>
      </c>
      <c r="E1517" s="17" t="str">
        <f>IFERROR(INDEX(Cadastro!$G$5:$G$167,$AB1517),"")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$167,$AB1517),"")="",IF($L1517&gt;0,1,0),IF(IFERROR(INDEX(Cadastro!$F$5:$F$167,$AB1517),"")&lt;=IFERROR(INDEX(Parâmetros!$B$39:$B$48,MATCH($E1517,Parâmetros!$A$39:$A$48,0)),99),IFERROR(INDEX(Cadastro!$F$5:$F$167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$167,$AB1517),"")="",0,IF(IFERROR(INDEX(Cadastro!$F$5:$F$167,$AB1517),"")&gt;IFERROR(INDEX(Parâmetros!$B$39:$B$48,MATCH($E1517,Parâmetros!$A$39:$A$48,0)),99),IFERROR(INDEX(Cadastro!$F$5:$F$167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registro"),IF(AND($AB1517&lt;&gt;$AB1516,IFERROR(INDEX(Cadastro!$F$5:$F$167,$AB1517),"")=""),"Indeterminado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IFERROR(MATCH($A1517&amp;"|"&amp;TEXT(_xlfn.MAXIFS(Cadastro!$E$5:$E$167,Cadastro!$A$5:$A$167,$A1517,Cadastro!$E$5:$E$167,"&lt;="&amp;$F1517),"yyyymmdd"),Cadastro!$I$5:$I$167,0),"")</f>
        <v>122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IFERROR(INDEX(Cadastro!$C$5:$C$167,$AB1518),"NÃO INFORMADO")</f>
        <v>USI</v>
      </c>
      <c r="D1518" s="17" t="str">
        <f>IFERROR(INDEX(Cadastro!$D$5:$D$167,$AB1518),"")</f>
        <v>A</v>
      </c>
      <c r="E1518" s="17" t="str">
        <f>IFERROR(INDEX(Cadastro!$G$5:$G$167,$AB1518),"")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$167,$AB1518),"")="",IF($L1518&gt;0,1,0),IF(IFERROR(INDEX(Cadastro!$F$5:$F$167,$AB1518),"")&lt;=IFERROR(INDEX(Parâmetros!$B$39:$B$48,MATCH($E1518,Parâmetros!$A$39:$A$48,0)),99),IFERROR(INDEX(Cadastro!$F$5:$F$167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$167,$AB1518),"")="",0,IF(IFERROR(INDEX(Cadastro!$F$5:$F$167,$AB1518),"")&gt;IFERROR(INDEX(Parâmetros!$B$39:$B$48,MATCH($E1518,Parâmetros!$A$39:$A$48,0)),99),IFERROR(INDEX(Cadastro!$F$5:$F$167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registro"),IF(AND($AB1518&lt;&gt;$AB1517,IFERROR(INDEX(Cadastro!$F$5:$F$167,$AB1518),"")=""),"Indeterminado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IFERROR(MATCH($A1518&amp;"|"&amp;TEXT(_xlfn.MAXIFS(Cadastro!$E$5:$E$167,Cadastro!$A$5:$A$167,$A1518,Cadastro!$E$5:$E$167,"&lt;="&amp;$F1518),"yyyymmdd"),Cadastro!$I$5:$I$167,0),"")</f>
        <v>122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IFERROR(INDEX(Cadastro!$C$5:$C$167,$AB1519),"NÃO INFORMADO")</f>
        <v>USI</v>
      </c>
      <c r="D1519" s="17" t="str">
        <f>IFERROR(INDEX(Cadastro!$D$5:$D$167,$AB1519),"")</f>
        <v>A</v>
      </c>
      <c r="E1519" s="17" t="str">
        <f>IFERROR(INDEX(Cadastro!$G$5:$G$167,$AB1519),"")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$167,$AB1519),"")="",IF($L1519&gt;0,1,0),IF(IFERROR(INDEX(Cadastro!$F$5:$F$167,$AB1519),"")&lt;=IFERROR(INDEX(Parâmetros!$B$39:$B$48,MATCH($E1519,Parâmetros!$A$39:$A$48,0)),99),IFERROR(INDEX(Cadastro!$F$5:$F$167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$167,$AB1519),"")="",0,IF(IFERROR(INDEX(Cadastro!$F$5:$F$167,$AB1519),"")&gt;IFERROR(INDEX(Parâmetros!$B$39:$B$48,MATCH($E1519,Parâmetros!$A$39:$A$48,0)),99),IFERROR(INDEX(Cadastro!$F$5:$F$167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registro"),IF(AND($AB1519&lt;&gt;$AB1518,IFERROR(INDEX(Cadastro!$F$5:$F$167,$AB1519),"")=""),"Indeterminado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IFERROR(MATCH($A1519&amp;"|"&amp;TEXT(_xlfn.MAXIFS(Cadastro!$E$5:$E$167,Cadastro!$A$5:$A$167,$A1519,Cadastro!$E$5:$E$167,"&lt;="&amp;$F1519),"yyyymmdd"),Cadastro!$I$5:$I$167,0),"")</f>
        <v>122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IFERROR(INDEX(Cadastro!$C$5:$C$167,$AB1520),"NÃO INFORMADO")</f>
        <v>USI</v>
      </c>
      <c r="D1520" s="17" t="str">
        <f>IFERROR(INDEX(Cadastro!$D$5:$D$167,$AB1520),"")</f>
        <v>A</v>
      </c>
      <c r="E1520" s="17" t="str">
        <f>IFERROR(INDEX(Cadastro!$G$5:$G$167,$AB1520),"")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$167,$AB1520),"")="",IF($L1520&gt;0,1,0),IF(IFERROR(INDEX(Cadastro!$F$5:$F$167,$AB1520),"")&lt;=IFERROR(INDEX(Parâmetros!$B$39:$B$48,MATCH($E1520,Parâmetros!$A$39:$A$48,0)),99),IFERROR(INDEX(Cadastro!$F$5:$F$167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$167,$AB1520),"")="",0,IF(IFERROR(INDEX(Cadastro!$F$5:$F$167,$AB1520),"")&gt;IFERROR(INDEX(Parâmetros!$B$39:$B$48,MATCH($E1520,Parâmetros!$A$39:$A$48,0)),99),IFERROR(INDEX(Cadastro!$F$5:$F$167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registro"),IF(AND($AB1520&lt;&gt;$AB1519,IFERROR(INDEX(Cadastro!$F$5:$F$167,$AB1520),"")=""),"Indeterminado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IFERROR(MATCH($A1520&amp;"|"&amp;TEXT(_xlfn.MAXIFS(Cadastro!$E$5:$E$167,Cadastro!$A$5:$A$167,$A1520,Cadastro!$E$5:$E$167,"&lt;="&amp;$F1520),"yyyymmdd"),Cadastro!$I$5:$I$167,0),"")</f>
        <v>122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IFERROR(INDEX(Cadastro!$C$5:$C$167,$AB1521),"NÃO INFORMADO")</f>
        <v>USI</v>
      </c>
      <c r="D1521" s="17" t="str">
        <f>IFERROR(INDEX(Cadastro!$D$5:$D$167,$AB1521),"")</f>
        <v>A</v>
      </c>
      <c r="E1521" s="17" t="str">
        <f>IFERROR(INDEX(Cadastro!$G$5:$G$167,$AB1521),"")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$167,$AB1521),"")="",IF($L1521&gt;0,1,0),IF(IFERROR(INDEX(Cadastro!$F$5:$F$167,$AB1521),"")&lt;=IFERROR(INDEX(Parâmetros!$B$39:$B$48,MATCH($E1521,Parâmetros!$A$39:$A$48,0)),99),IFERROR(INDEX(Cadastro!$F$5:$F$167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$167,$AB1521),"")="",0,IF(IFERROR(INDEX(Cadastro!$F$5:$F$167,$AB1521),"")&gt;IFERROR(INDEX(Parâmetros!$B$39:$B$48,MATCH($E1521,Parâmetros!$A$39:$A$48,0)),99),IFERROR(INDEX(Cadastro!$F$5:$F$167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registro"),IF(AND($AB1521&lt;&gt;$AB1520,IFERROR(INDEX(Cadastro!$F$5:$F$167,$AB1521),"")=""),"Indeterminado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IFERROR(MATCH($A1521&amp;"|"&amp;TEXT(_xlfn.MAXIFS(Cadastro!$E$5:$E$167,Cadastro!$A$5:$A$167,$A1521,Cadastro!$E$5:$E$167,"&lt;="&amp;$F1521),"yyyymmdd"),Cadastro!$I$5:$I$167,0),"")</f>
        <v>122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IFERROR(INDEX(Cadastro!$C$5:$C$167,$AB1522),"NÃO INFORMADO")</f>
        <v>USI</v>
      </c>
      <c r="D1522" s="17" t="str">
        <f>IFERROR(INDEX(Cadastro!$D$5:$D$167,$AB1522),"")</f>
        <v>A</v>
      </c>
      <c r="E1522" s="17" t="str">
        <f>IFERROR(INDEX(Cadastro!$G$5:$G$167,$AB1522),"")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$167,$AB1522),"")="",IF($L1522&gt;0,1,0),IF(IFERROR(INDEX(Cadastro!$F$5:$F$167,$AB1522),"")&lt;=IFERROR(INDEX(Parâmetros!$B$39:$B$48,MATCH($E1522,Parâmetros!$A$39:$A$48,0)),99),IFERROR(INDEX(Cadastro!$F$5:$F$167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$167,$AB1522),"")="",0,IF(IFERROR(INDEX(Cadastro!$F$5:$F$167,$AB1522),"")&gt;IFERROR(INDEX(Parâmetros!$B$39:$B$48,MATCH($E1522,Parâmetros!$A$39:$A$48,0)),99),IFERROR(INDEX(Cadastro!$F$5:$F$167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registro"),IF(AND($AB1522&lt;&gt;$AB1521,IFERROR(INDEX(Cadastro!$F$5:$F$167,$AB1522),"")=""),"Indeterminado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IFERROR(MATCH($A1522&amp;"|"&amp;TEXT(_xlfn.MAXIFS(Cadastro!$E$5:$E$167,Cadastro!$A$5:$A$167,$A1522,Cadastro!$E$5:$E$167,"&lt;="&amp;$F1522),"yyyymmdd"),Cadastro!$I$5:$I$167,0),"")</f>
        <v>122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IFERROR(INDEX(Cadastro!$C$5:$C$167,$AB1523),"NÃO INFORMADO")</f>
        <v>USI</v>
      </c>
      <c r="D1523" s="17" t="str">
        <f>IFERROR(INDEX(Cadastro!$D$5:$D$167,$AB1523),"")</f>
        <v>A</v>
      </c>
      <c r="E1523" s="17" t="str">
        <f>IFERROR(INDEX(Cadastro!$G$5:$G$167,$AB1523),"")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$167,$AB1523),"")="",IF($L1523&gt;0,1,0),IF(IFERROR(INDEX(Cadastro!$F$5:$F$167,$AB1523),"")&lt;=IFERROR(INDEX(Parâmetros!$B$39:$B$48,MATCH($E1523,Parâmetros!$A$39:$A$48,0)),99),IFERROR(INDEX(Cadastro!$F$5:$F$167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$167,$AB1523),"")="",0,IF(IFERROR(INDEX(Cadastro!$F$5:$F$167,$AB1523),"")&gt;IFERROR(INDEX(Parâmetros!$B$39:$B$48,MATCH($E1523,Parâmetros!$A$39:$A$48,0)),99),IFERROR(INDEX(Cadastro!$F$5:$F$167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registro"),IF(AND($AB1523&lt;&gt;$AB1522,IFERROR(INDEX(Cadastro!$F$5:$F$167,$AB1523),"")=""),"Indeterminado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IFERROR(MATCH($A1523&amp;"|"&amp;TEXT(_xlfn.MAXIFS(Cadastro!$E$5:$E$167,Cadastro!$A$5:$A$167,$A1523,Cadastro!$E$5:$E$167,"&lt;="&amp;$F1523),"yyyymmdd"),Cadastro!$I$5:$I$167,0),"")</f>
        <v>122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IFERROR(INDEX(Cadastro!$C$5:$C$167,$AB1524),"NÃO INFORMADO")</f>
        <v>USI</v>
      </c>
      <c r="D1524" s="17" t="str">
        <f>IFERROR(INDEX(Cadastro!$D$5:$D$167,$AB1524),"")</f>
        <v>A</v>
      </c>
      <c r="E1524" s="17" t="str">
        <f>IFERROR(INDEX(Cadastro!$G$5:$G$167,$AB1524),"")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$167,$AB1524),"")="",IF($L1524&gt;0,1,0),IF(IFERROR(INDEX(Cadastro!$F$5:$F$167,$AB1524),"")&lt;=IFERROR(INDEX(Parâmetros!$B$39:$B$48,MATCH($E1524,Parâmetros!$A$39:$A$48,0)),99),IFERROR(INDEX(Cadastro!$F$5:$F$167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$167,$AB1524),"")="",0,IF(IFERROR(INDEX(Cadastro!$F$5:$F$167,$AB1524),"")&gt;IFERROR(INDEX(Parâmetros!$B$39:$B$48,MATCH($E1524,Parâmetros!$A$39:$A$48,0)),99),IFERROR(INDEX(Cadastro!$F$5:$F$167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registro"),IF(AND($AB1524&lt;&gt;$AB1523,IFERROR(INDEX(Cadastro!$F$5:$F$167,$AB1524),"")=""),"Indeterminado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IFERROR(MATCH($A1524&amp;"|"&amp;TEXT(_xlfn.MAXIFS(Cadastro!$E$5:$E$167,Cadastro!$A$5:$A$167,$A1524,Cadastro!$E$5:$E$167,"&lt;="&amp;$F1524),"yyyymmdd"),Cadastro!$I$5:$I$167,0),"")</f>
        <v>122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IFERROR(INDEX(Cadastro!$C$5:$C$167,$AB1525),"NÃO INFORMADO")</f>
        <v>USI</v>
      </c>
      <c r="D1525" s="17" t="str">
        <f>IFERROR(INDEX(Cadastro!$D$5:$D$167,$AB1525),"")</f>
        <v>A</v>
      </c>
      <c r="E1525" s="17" t="str">
        <f>IFERROR(INDEX(Cadastro!$G$5:$G$167,$AB1525),"")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$167,$AB1525),"")="",IF($L1525&gt;0,1,0),IF(IFERROR(INDEX(Cadastro!$F$5:$F$167,$AB1525),"")&lt;=IFERROR(INDEX(Parâmetros!$B$39:$B$48,MATCH($E1525,Parâmetros!$A$39:$A$48,0)),99),IFERROR(INDEX(Cadastro!$F$5:$F$167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$167,$AB1525),"")="",0,IF(IFERROR(INDEX(Cadastro!$F$5:$F$167,$AB1525),"")&gt;IFERROR(INDEX(Parâmetros!$B$39:$B$48,MATCH($E1525,Parâmetros!$A$39:$A$48,0)),99),IFERROR(INDEX(Cadastro!$F$5:$F$167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registro"),IF(AND($AB1525&lt;&gt;$AB1524,IFERROR(INDEX(Cadastro!$F$5:$F$167,$AB1525),"")=""),"Indeterminado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IFERROR(MATCH($A1525&amp;"|"&amp;TEXT(_xlfn.MAXIFS(Cadastro!$E$5:$E$167,Cadastro!$A$5:$A$167,$A1525,Cadastro!$E$5:$E$167,"&lt;="&amp;$F1525),"yyyymmdd"),Cadastro!$I$5:$I$167,0),"")</f>
        <v>122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IFERROR(INDEX(Cadastro!$C$5:$C$167,$AB1526),"NÃO INFORMADO")</f>
        <v>USI</v>
      </c>
      <c r="D1526" s="17" t="str">
        <f>IFERROR(INDEX(Cadastro!$D$5:$D$167,$AB1526),"")</f>
        <v>A</v>
      </c>
      <c r="E1526" s="17" t="str">
        <f>IFERROR(INDEX(Cadastro!$G$5:$G$167,$AB1526),"")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$167,$AB1526),"")="",IF($L1526&gt;0,1,0),IF(IFERROR(INDEX(Cadastro!$F$5:$F$167,$AB1526),"")&lt;=IFERROR(INDEX(Parâmetros!$B$39:$B$48,MATCH($E1526,Parâmetros!$A$39:$A$48,0)),99),IFERROR(INDEX(Cadastro!$F$5:$F$167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$167,$AB1526),"")="",0,IF(IFERROR(INDEX(Cadastro!$F$5:$F$167,$AB1526),"")&gt;IFERROR(INDEX(Parâmetros!$B$39:$B$48,MATCH($E1526,Parâmetros!$A$39:$A$48,0)),99),IFERROR(INDEX(Cadastro!$F$5:$F$167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registro"),IF(AND($AB1526&lt;&gt;$AB1525,IFERROR(INDEX(Cadastro!$F$5:$F$167,$AB1526),"")=""),"Indeterminado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IFERROR(MATCH($A1526&amp;"|"&amp;TEXT(_xlfn.MAXIFS(Cadastro!$E$5:$E$167,Cadastro!$A$5:$A$167,$A1526,Cadastro!$E$5:$E$167,"&lt;="&amp;$F1526),"yyyymmdd"),Cadastro!$I$5:$I$167,0),"")</f>
        <v>122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IFERROR(INDEX(Cadastro!$C$5:$C$167,$AB1527),"NÃO INFORMADO")</f>
        <v>USI</v>
      </c>
      <c r="D1527" s="17" t="str">
        <f>IFERROR(INDEX(Cadastro!$D$5:$D$167,$AB1527),"")</f>
        <v>A</v>
      </c>
      <c r="E1527" s="17" t="str">
        <f>IFERROR(INDEX(Cadastro!$G$5:$G$167,$AB1527),"")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$167,$AB1527),"")="",IF($L1527&gt;0,1,0),IF(IFERROR(INDEX(Cadastro!$F$5:$F$167,$AB1527),"")&lt;=IFERROR(INDEX(Parâmetros!$B$39:$B$48,MATCH($E1527,Parâmetros!$A$39:$A$48,0)),99),IFERROR(INDEX(Cadastro!$F$5:$F$167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$167,$AB1527),"")="",0,IF(IFERROR(INDEX(Cadastro!$F$5:$F$167,$AB1527),"")&gt;IFERROR(INDEX(Parâmetros!$B$39:$B$48,MATCH($E1527,Parâmetros!$A$39:$A$48,0)),99),IFERROR(INDEX(Cadastro!$F$5:$F$167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registro"),IF(AND($AB1527&lt;&gt;$AB1526,IFERROR(INDEX(Cadastro!$F$5:$F$167,$AB1527),"")=""),"Indeterminado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IFERROR(MATCH($A1527&amp;"|"&amp;TEXT(_xlfn.MAXIFS(Cadastro!$E$5:$E$167,Cadastro!$A$5:$A$167,$A1527,Cadastro!$E$5:$E$167,"&lt;="&amp;$F1527),"yyyymmdd"),Cadastro!$I$5:$I$167,0),"")</f>
        <v>122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IFERROR(INDEX(Cadastro!$C$5:$C$167,$AB1528),"NÃO INFORMADO")</f>
        <v>USI</v>
      </c>
      <c r="D1528" s="17" t="str">
        <f>IFERROR(INDEX(Cadastro!$D$5:$D$167,$AB1528),"")</f>
        <v>A</v>
      </c>
      <c r="E1528" s="17" t="str">
        <f>IFERROR(INDEX(Cadastro!$G$5:$G$167,$AB1528),"")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$167,$AB1528),"")="",IF($L1528&gt;0,1,0),IF(IFERROR(INDEX(Cadastro!$F$5:$F$167,$AB1528),"")&lt;=IFERROR(INDEX(Parâmetros!$B$39:$B$48,MATCH($E1528,Parâmetros!$A$39:$A$48,0)),99),IFERROR(INDEX(Cadastro!$F$5:$F$167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$167,$AB1528),"")="",0,IF(IFERROR(INDEX(Cadastro!$F$5:$F$167,$AB1528),"")&gt;IFERROR(INDEX(Parâmetros!$B$39:$B$48,MATCH($E1528,Parâmetros!$A$39:$A$48,0)),99),IFERROR(INDEX(Cadastro!$F$5:$F$167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registro"),IF(AND($AB1528&lt;&gt;$AB1527,IFERROR(INDEX(Cadastro!$F$5:$F$167,$AB1528),"")=""),"Indeterminado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IFERROR(MATCH($A1528&amp;"|"&amp;TEXT(_xlfn.MAXIFS(Cadastro!$E$5:$E$167,Cadastro!$A$5:$A$167,$A1528,Cadastro!$E$5:$E$167,"&lt;="&amp;$F1528),"yyyymmdd"),Cadastro!$I$5:$I$167,0),"")</f>
        <v>122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IFERROR(INDEX(Cadastro!$C$5:$C$167,$AB1529),"NÃO INFORMADO")</f>
        <v>USI</v>
      </c>
      <c r="D1529" s="17" t="str">
        <f>IFERROR(INDEX(Cadastro!$D$5:$D$167,$AB1529),"")</f>
        <v>A</v>
      </c>
      <c r="E1529" s="17" t="str">
        <f>IFERROR(INDEX(Cadastro!$G$5:$G$167,$AB1529),"")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$167,$AB1529),"")="",IF($L1529&gt;0,1,0),IF(IFERROR(INDEX(Cadastro!$F$5:$F$167,$AB1529),"")&lt;=IFERROR(INDEX(Parâmetros!$B$39:$B$48,MATCH($E1529,Parâmetros!$A$39:$A$48,0)),99),IFERROR(INDEX(Cadastro!$F$5:$F$167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$167,$AB1529),"")="",0,IF(IFERROR(INDEX(Cadastro!$F$5:$F$167,$AB1529),"")&gt;IFERROR(INDEX(Parâmetros!$B$39:$B$48,MATCH($E1529,Parâmetros!$A$39:$A$48,0)),99),IFERROR(INDEX(Cadastro!$F$5:$F$167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registro"),IF(AND($AB1529&lt;&gt;$AB1528,IFERROR(INDEX(Cadastro!$F$5:$F$167,$AB1529),"")=""),"Indeterminado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IFERROR(MATCH($A1529&amp;"|"&amp;TEXT(_xlfn.MAXIFS(Cadastro!$E$5:$E$167,Cadastro!$A$5:$A$167,$A1529,Cadastro!$E$5:$E$167,"&lt;="&amp;$F1529),"yyyymmdd"),Cadastro!$I$5:$I$167,0),"")</f>
        <v>122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IFERROR(INDEX(Cadastro!$C$5:$C$167,$AB1530),"NÃO INFORMADO")</f>
        <v>USI</v>
      </c>
      <c r="D1530" s="17" t="str">
        <f>IFERROR(INDEX(Cadastro!$D$5:$D$167,$AB1530),"")</f>
        <v>A</v>
      </c>
      <c r="E1530" s="17" t="str">
        <f>IFERROR(INDEX(Cadastro!$G$5:$G$167,$AB1530),"")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$167,$AB1530),"")="",IF($L1530&gt;0,1,0),IF(IFERROR(INDEX(Cadastro!$F$5:$F$167,$AB1530),"")&lt;=IFERROR(INDEX(Parâmetros!$B$39:$B$48,MATCH($E1530,Parâmetros!$A$39:$A$48,0)),99),IFERROR(INDEX(Cadastro!$F$5:$F$167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$167,$AB1530),"")="",0,IF(IFERROR(INDEX(Cadastro!$F$5:$F$167,$AB1530),"")&gt;IFERROR(INDEX(Parâmetros!$B$39:$B$48,MATCH($E1530,Parâmetros!$A$39:$A$48,0)),99),IFERROR(INDEX(Cadastro!$F$5:$F$167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registro"),IF(AND($AB1530&lt;&gt;$AB1529,IFERROR(INDEX(Cadastro!$F$5:$F$167,$AB1530),"")=""),"Indeterminado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IFERROR(MATCH($A1530&amp;"|"&amp;TEXT(_xlfn.MAXIFS(Cadastro!$E$5:$E$167,Cadastro!$A$5:$A$167,$A1530,Cadastro!$E$5:$E$167,"&lt;="&amp;$F1530),"yyyymmdd"),Cadastro!$I$5:$I$167,0),"")</f>
        <v>122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IFERROR(INDEX(Cadastro!$C$5:$C$167,$AB1531),"NÃO INFORMADO")</f>
        <v>USI</v>
      </c>
      <c r="D1531" s="17" t="str">
        <f>IFERROR(INDEX(Cadastro!$D$5:$D$167,$AB1531),"")</f>
        <v>A</v>
      </c>
      <c r="E1531" s="17" t="str">
        <f>IFERROR(INDEX(Cadastro!$G$5:$G$167,$AB1531),"")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$167,$AB1531),"")="",IF($L1531&gt;0,1,0),IF(IFERROR(INDEX(Cadastro!$F$5:$F$167,$AB1531),"")&lt;=IFERROR(INDEX(Parâmetros!$B$39:$B$48,MATCH($E1531,Parâmetros!$A$39:$A$48,0)),99),IFERROR(INDEX(Cadastro!$F$5:$F$167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$167,$AB1531),"")="",0,IF(IFERROR(INDEX(Cadastro!$F$5:$F$167,$AB1531),"")&gt;IFERROR(INDEX(Parâmetros!$B$39:$B$48,MATCH($E1531,Parâmetros!$A$39:$A$48,0)),99),IFERROR(INDEX(Cadastro!$F$5:$F$167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registro"),IF(AND($AB1531&lt;&gt;$AB1530,IFERROR(INDEX(Cadastro!$F$5:$F$167,$AB1531),"")=""),"Indeterminado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IFERROR(MATCH($A1531&amp;"|"&amp;TEXT(_xlfn.MAXIFS(Cadastro!$E$5:$E$167,Cadastro!$A$5:$A$167,$A1531,Cadastro!$E$5:$E$167,"&lt;="&amp;$F1531),"yyyymmdd"),Cadastro!$I$5:$I$167,0),"")</f>
        <v>122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IFERROR(INDEX(Cadastro!$C$5:$C$167,$AB1532),"NÃO INFORMADO")</f>
        <v>USI</v>
      </c>
      <c r="D1532" s="17" t="str">
        <f>IFERROR(INDEX(Cadastro!$D$5:$D$167,$AB1532),"")</f>
        <v>A</v>
      </c>
      <c r="E1532" s="17" t="str">
        <f>IFERROR(INDEX(Cadastro!$G$5:$G$167,$AB1532),"")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$167,$AB1532),"")="",IF($L1532&gt;0,1,0),IF(IFERROR(INDEX(Cadastro!$F$5:$F$167,$AB1532),"")&lt;=IFERROR(INDEX(Parâmetros!$B$39:$B$48,MATCH($E1532,Parâmetros!$A$39:$A$48,0)),99),IFERROR(INDEX(Cadastro!$F$5:$F$167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$167,$AB1532),"")="",0,IF(IFERROR(INDEX(Cadastro!$F$5:$F$167,$AB1532),"")&gt;IFERROR(INDEX(Parâmetros!$B$39:$B$48,MATCH($E1532,Parâmetros!$A$39:$A$48,0)),99),IFERROR(INDEX(Cadastro!$F$5:$F$167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registro"),IF(AND($AB1532&lt;&gt;$AB1531,IFERROR(INDEX(Cadastro!$F$5:$F$167,$AB1532),"")=""),"Indeterminado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IFERROR(MATCH($A1532&amp;"|"&amp;TEXT(_xlfn.MAXIFS(Cadastro!$E$5:$E$167,Cadastro!$A$5:$A$167,$A1532,Cadastro!$E$5:$E$167,"&lt;="&amp;$F1532),"yyyymmdd"),Cadastro!$I$5:$I$167,0),"")</f>
        <v>122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IFERROR(INDEX(Cadastro!$C$5:$C$167,$AB1533),"NÃO INFORMADO")</f>
        <v>USI</v>
      </c>
      <c r="D1533" s="17" t="str">
        <f>IFERROR(INDEX(Cadastro!$D$5:$D$167,$AB1533),"")</f>
        <v>A</v>
      </c>
      <c r="E1533" s="17" t="str">
        <f>IFERROR(INDEX(Cadastro!$G$5:$G$167,$AB1533),"")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$167,$AB1533),"")="",IF($L1533&gt;0,1,0),IF(IFERROR(INDEX(Cadastro!$F$5:$F$167,$AB1533),"")&lt;=IFERROR(INDEX(Parâmetros!$B$39:$B$48,MATCH($E1533,Parâmetros!$A$39:$A$48,0)),99),IFERROR(INDEX(Cadastro!$F$5:$F$167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$167,$AB1533),"")="",0,IF(IFERROR(INDEX(Cadastro!$F$5:$F$167,$AB1533),"")&gt;IFERROR(INDEX(Parâmetros!$B$39:$B$48,MATCH($E1533,Parâmetros!$A$39:$A$48,0)),99),IFERROR(INDEX(Cadastro!$F$5:$F$167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registro"),IF(AND($AB1533&lt;&gt;$AB1532,IFERROR(INDEX(Cadastro!$F$5:$F$167,$AB1533),"")=""),"Indeterminado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IFERROR(MATCH($A1533&amp;"|"&amp;TEXT(_xlfn.MAXIFS(Cadastro!$E$5:$E$167,Cadastro!$A$5:$A$167,$A1533,Cadastro!$E$5:$E$167,"&lt;="&amp;$F1533),"yyyymmdd"),Cadastro!$I$5:$I$167,0),"")</f>
        <v>122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IFERROR(INDEX(Cadastro!$C$5:$C$167,$AB1534),"NÃO INFORMADO")</f>
        <v>USI</v>
      </c>
      <c r="D1534" s="17" t="str">
        <f>IFERROR(INDEX(Cadastro!$D$5:$D$167,$AB1534),"")</f>
        <v>A</v>
      </c>
      <c r="E1534" s="17" t="str">
        <f>IFERROR(INDEX(Cadastro!$G$5:$G$167,$AB1534),"")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$167,$AB1534),"")="",IF($L1534&gt;0,1,0),IF(IFERROR(INDEX(Cadastro!$F$5:$F$167,$AB1534),"")&lt;=IFERROR(INDEX(Parâmetros!$B$39:$B$48,MATCH($E1534,Parâmetros!$A$39:$A$48,0)),99),IFERROR(INDEX(Cadastro!$F$5:$F$167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$167,$AB1534),"")="",0,IF(IFERROR(INDEX(Cadastro!$F$5:$F$167,$AB1534),"")&gt;IFERROR(INDEX(Parâmetros!$B$39:$B$48,MATCH($E1534,Parâmetros!$A$39:$A$48,0)),99),IFERROR(INDEX(Cadastro!$F$5:$F$167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registro"),IF(AND($AB1534&lt;&gt;$AB1533,IFERROR(INDEX(Cadastro!$F$5:$F$167,$AB1534),"")=""),"Indeterminado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IFERROR(MATCH($A1534&amp;"|"&amp;TEXT(_xlfn.MAXIFS(Cadastro!$E$5:$E$167,Cadastro!$A$5:$A$167,$A1534,Cadastro!$E$5:$E$167,"&lt;="&amp;$F1534),"yyyymmdd"),Cadastro!$I$5:$I$167,0),"")</f>
        <v>122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IFERROR(INDEX(Cadastro!$C$5:$C$167,$AB1535),"NÃO INFORMADO")</f>
        <v>USI</v>
      </c>
      <c r="D1535" s="17" t="str">
        <f>IFERROR(INDEX(Cadastro!$D$5:$D$167,$AB1535),"")</f>
        <v>A</v>
      </c>
      <c r="E1535" s="17" t="str">
        <f>IFERROR(INDEX(Cadastro!$G$5:$G$167,$AB1535),"")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$167,$AB1535),"")="",IF($L1535&gt;0,1,0),IF(IFERROR(INDEX(Cadastro!$F$5:$F$167,$AB1535),"")&lt;=IFERROR(INDEX(Parâmetros!$B$39:$B$48,MATCH($E1535,Parâmetros!$A$39:$A$48,0)),99),IFERROR(INDEX(Cadastro!$F$5:$F$167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$167,$AB1535),"")="",0,IF(IFERROR(INDEX(Cadastro!$F$5:$F$167,$AB1535),"")&gt;IFERROR(INDEX(Parâmetros!$B$39:$B$48,MATCH($E1535,Parâmetros!$A$39:$A$48,0)),99),IFERROR(INDEX(Cadastro!$F$5:$F$167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registro"),IF(AND($AB1535&lt;&gt;$AB1534,IFERROR(INDEX(Cadastro!$F$5:$F$167,$AB1535),"")=""),"Indeterminado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IFERROR(MATCH($A1535&amp;"|"&amp;TEXT(_xlfn.MAXIFS(Cadastro!$E$5:$E$167,Cadastro!$A$5:$A$167,$A1535,Cadastro!$E$5:$E$167,"&lt;="&amp;$F1535),"yyyymmdd"),Cadastro!$I$5:$I$167,0),"")</f>
        <v>122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IFERROR(INDEX(Cadastro!$C$5:$C$167,$AB1536),"NÃO INFORMADO")</f>
        <v>USI</v>
      </c>
      <c r="D1536" s="17" t="str">
        <f>IFERROR(INDEX(Cadastro!$D$5:$D$167,$AB1536),"")</f>
        <v>A</v>
      </c>
      <c r="E1536" s="17" t="str">
        <f>IFERROR(INDEX(Cadastro!$G$5:$G$167,$AB1536),"")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$167,$AB1536),"")="",IF($L1536&gt;0,1,0),IF(IFERROR(INDEX(Cadastro!$F$5:$F$167,$AB1536),"")&lt;=IFERROR(INDEX(Parâmetros!$B$39:$B$48,MATCH($E1536,Parâmetros!$A$39:$A$48,0)),99),IFERROR(INDEX(Cadastro!$F$5:$F$167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$167,$AB1536),"")="",0,IF(IFERROR(INDEX(Cadastro!$F$5:$F$167,$AB1536),"")&gt;IFERROR(INDEX(Parâmetros!$B$39:$B$48,MATCH($E1536,Parâmetros!$A$39:$A$48,0)),99),IFERROR(INDEX(Cadastro!$F$5:$F$167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registro"),IF(AND($AB1536&lt;&gt;$AB1535,IFERROR(INDEX(Cadastro!$F$5:$F$167,$AB1536),"")=""),"Indeterminado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IFERROR(MATCH($A1536&amp;"|"&amp;TEXT(_xlfn.MAXIFS(Cadastro!$E$5:$E$167,Cadastro!$A$5:$A$167,$A1536,Cadastro!$E$5:$E$167,"&lt;="&amp;$F1536),"yyyymmdd"),Cadastro!$I$5:$I$167,0),"")</f>
        <v>122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IFERROR(INDEX(Cadastro!$C$5:$C$167,$AB1537),"NÃO INFORMADO")</f>
        <v>USI</v>
      </c>
      <c r="D1537" s="17" t="str">
        <f>IFERROR(INDEX(Cadastro!$D$5:$D$167,$AB1537),"")</f>
        <v>A</v>
      </c>
      <c r="E1537" s="17" t="str">
        <f>IFERROR(INDEX(Cadastro!$G$5:$G$167,$AB1537),"")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$167,$AB1537),"")="",IF($L1537&gt;0,1,0),IF(IFERROR(INDEX(Cadastro!$F$5:$F$167,$AB1537),"")&lt;=IFERROR(INDEX(Parâmetros!$B$39:$B$48,MATCH($E1537,Parâmetros!$A$39:$A$48,0)),99),IFERROR(INDEX(Cadastro!$F$5:$F$167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$167,$AB1537),"")="",0,IF(IFERROR(INDEX(Cadastro!$F$5:$F$167,$AB1537),"")&gt;IFERROR(INDEX(Parâmetros!$B$39:$B$48,MATCH($E1537,Parâmetros!$A$39:$A$48,0)),99),IFERROR(INDEX(Cadastro!$F$5:$F$167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registro"),IF(AND($AB1537&lt;&gt;$AB1536,IFERROR(INDEX(Cadastro!$F$5:$F$167,$AB1537),"")=""),"Indeterminado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IFERROR(MATCH($A1537&amp;"|"&amp;TEXT(_xlfn.MAXIFS(Cadastro!$E$5:$E$167,Cadastro!$A$5:$A$167,$A1537,Cadastro!$E$5:$E$167,"&lt;="&amp;$F1537),"yyyymmdd"),Cadastro!$I$5:$I$167,0),"")</f>
        <v>122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IFERROR(INDEX(Cadastro!$C$5:$C$167,$AB1538),"NÃO INFORMADO")</f>
        <v>USI</v>
      </c>
      <c r="D1538" s="17" t="str">
        <f>IFERROR(INDEX(Cadastro!$D$5:$D$167,$AB1538),"")</f>
        <v>A</v>
      </c>
      <c r="E1538" s="17" t="str">
        <f>IFERROR(INDEX(Cadastro!$G$5:$G$167,$AB1538),"")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$167,$AB1538),"")="",IF($L1538&gt;0,1,0),IF(IFERROR(INDEX(Cadastro!$F$5:$F$167,$AB1538),"")&lt;=IFERROR(INDEX(Parâmetros!$B$39:$B$48,MATCH($E1538,Parâmetros!$A$39:$A$48,0)),99),IFERROR(INDEX(Cadastro!$F$5:$F$167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$167,$AB1538),"")="",0,IF(IFERROR(INDEX(Cadastro!$F$5:$F$167,$AB1538),"")&gt;IFERROR(INDEX(Parâmetros!$B$39:$B$48,MATCH($E1538,Parâmetros!$A$39:$A$48,0)),99),IFERROR(INDEX(Cadastro!$F$5:$F$167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registro"),IF(AND($AB1538&lt;&gt;$AB1537,IFERROR(INDEX(Cadastro!$F$5:$F$167,$AB1538),"")=""),"Indeterminado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IFERROR(MATCH($A1538&amp;"|"&amp;TEXT(_xlfn.MAXIFS(Cadastro!$E$5:$E$167,Cadastro!$A$5:$A$167,$A1538,Cadastro!$E$5:$E$167,"&lt;="&amp;$F1538),"yyyymmdd"),Cadastro!$I$5:$I$167,0),"")</f>
        <v>122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IFERROR(INDEX(Cadastro!$C$5:$C$167,$AB1539),"NÃO INFORMADO")</f>
        <v>USI</v>
      </c>
      <c r="D1539" s="17" t="str">
        <f>IFERROR(INDEX(Cadastro!$D$5:$D$167,$AB1539),"")</f>
        <v>A</v>
      </c>
      <c r="E1539" s="17" t="str">
        <f>IFERROR(INDEX(Cadastro!$G$5:$G$167,$AB1539),"")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$167,$AB1539),"")="",IF($L1539&gt;0,1,0),IF(IFERROR(INDEX(Cadastro!$F$5:$F$167,$AB1539),"")&lt;=IFERROR(INDEX(Parâmetros!$B$39:$B$48,MATCH($E1539,Parâmetros!$A$39:$A$48,0)),99),IFERROR(INDEX(Cadastro!$F$5:$F$167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$167,$AB1539),"")="",0,IF(IFERROR(INDEX(Cadastro!$F$5:$F$167,$AB1539),"")&gt;IFERROR(INDEX(Parâmetros!$B$39:$B$48,MATCH($E1539,Parâmetros!$A$39:$A$48,0)),99),IFERROR(INDEX(Cadastro!$F$5:$F$167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registro"),IF(AND($AB1539&lt;&gt;$AB1538,IFERROR(INDEX(Cadastro!$F$5:$F$167,$AB1539),"")=""),"Indeterminado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IFERROR(MATCH($A1539&amp;"|"&amp;TEXT(_xlfn.MAXIFS(Cadastro!$E$5:$E$167,Cadastro!$A$5:$A$167,$A1539,Cadastro!$E$5:$E$167,"&lt;="&amp;$F1539),"yyyymmdd"),Cadastro!$I$5:$I$167,0),"")</f>
        <v>122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IFERROR(INDEX(Cadastro!$C$5:$C$167,$AB1540),"NÃO INFORMADO")</f>
        <v>USI</v>
      </c>
      <c r="D1540" s="17" t="str">
        <f>IFERROR(INDEX(Cadastro!$D$5:$D$167,$AB1540),"")</f>
        <v>A</v>
      </c>
      <c r="E1540" s="17" t="str">
        <f>IFERROR(INDEX(Cadastro!$G$5:$G$167,$AB1540),"")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$167,$AB1540),"")="",IF($L1540&gt;0,1,0),IF(IFERROR(INDEX(Cadastro!$F$5:$F$167,$AB1540),"")&lt;=IFERROR(INDEX(Parâmetros!$B$39:$B$48,MATCH($E1540,Parâmetros!$A$39:$A$48,0)),99),IFERROR(INDEX(Cadastro!$F$5:$F$167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$167,$AB1540),"")="",0,IF(IFERROR(INDEX(Cadastro!$F$5:$F$167,$AB1540),"")&gt;IFERROR(INDEX(Parâmetros!$B$39:$B$48,MATCH($E1540,Parâmetros!$A$39:$A$48,0)),99),IFERROR(INDEX(Cadastro!$F$5:$F$167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registro"),IF(AND($AB1540&lt;&gt;$AB1539,IFERROR(INDEX(Cadastro!$F$5:$F$167,$AB1540),"")=""),"Indeterminado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IFERROR(MATCH($A1540&amp;"|"&amp;TEXT(_xlfn.MAXIFS(Cadastro!$E$5:$E$167,Cadastro!$A$5:$A$167,$A1540,Cadastro!$E$5:$E$167,"&lt;="&amp;$F1540),"yyyymmdd"),Cadastro!$I$5:$I$167,0),"")</f>
        <v>122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IFERROR(INDEX(Cadastro!$C$5:$C$167,$AB1541),"NÃO INFORMADO")</f>
        <v>USI</v>
      </c>
      <c r="D1541" s="17" t="str">
        <f>IFERROR(INDEX(Cadastro!$D$5:$D$167,$AB1541),"")</f>
        <v>A</v>
      </c>
      <c r="E1541" s="17" t="str">
        <f>IFERROR(INDEX(Cadastro!$G$5:$G$167,$AB1541),"")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$167,$AB1541),"")="",IF($L1541&gt;0,1,0),IF(IFERROR(INDEX(Cadastro!$F$5:$F$167,$AB1541),"")&lt;=IFERROR(INDEX(Parâmetros!$B$39:$B$48,MATCH($E1541,Parâmetros!$A$39:$A$48,0)),99),IFERROR(INDEX(Cadastro!$F$5:$F$167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$167,$AB1541),"")="",0,IF(IFERROR(INDEX(Cadastro!$F$5:$F$167,$AB1541),"")&gt;IFERROR(INDEX(Parâmetros!$B$39:$B$48,MATCH($E1541,Parâmetros!$A$39:$A$48,0)),99),IFERROR(INDEX(Cadastro!$F$5:$F$167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registro"),IF(AND($AB1541&lt;&gt;$AB1540,IFERROR(INDEX(Cadastro!$F$5:$F$167,$AB1541),"")=""),"Indeterminado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IFERROR(MATCH($A1541&amp;"|"&amp;TEXT(_xlfn.MAXIFS(Cadastro!$E$5:$E$167,Cadastro!$A$5:$A$167,$A1541,Cadastro!$E$5:$E$167,"&lt;="&amp;$F1541),"yyyymmdd"),Cadastro!$I$5:$I$167,0),"")</f>
        <v>122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IFERROR(INDEX(Cadastro!$C$5:$C$167,$AB1542),"NÃO INFORMADO")</f>
        <v>NÃO INFORMADO</v>
      </c>
      <c r="D1542" s="17" t="str">
        <f>IFERROR(INDEX(Cadastro!$D$5:$D$167,$AB1542),"")</f>
        <v>Férias</v>
      </c>
      <c r="E1542" s="17" t="str">
        <f>IFERROR(INDEX(Cadastro!$G$5:$G$167,$AB1542),"")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$167,$AB1542),"")="",IF($L1542&gt;0,1,0),IF(IFERROR(INDEX(Cadastro!$F$5:$F$167,$AB1542),"")&lt;=IFERROR(INDEX(Parâmetros!$B$39:$B$48,MATCH($E1542,Parâmetros!$A$39:$A$48,0)),99),IFERROR(INDEX(Cadastro!$F$5:$F$167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$167,$AB1542),"")="",0,IF(IFERROR(INDEX(Cadastro!$F$5:$F$167,$AB1542),"")&gt;IFERROR(INDEX(Parâmetros!$B$39:$B$48,MATCH($E1542,Parâmetros!$A$39:$A$48,0)),99),IFERROR(INDEX(Cadastro!$F$5:$F$167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registro"),IF(AND($AB1542&lt;&gt;$AB1541,IFERROR(INDEX(Cadastro!$F$5:$F$167,$AB1542),"")=""),"Indeterminado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8</v>
      </c>
      <c r="AB1542" s="31">
        <f>IFERROR(MATCH($A1542&amp;"|"&amp;TEXT(_xlfn.MAXIFS(Cadastro!$E$5:$E$167,Cadastro!$A$5:$A$167,$A1542,Cadastro!$E$5:$E$167,"&lt;="&amp;$F1542),"yyyymmdd"),Cadastro!$I$5:$I$167,0),"")</f>
        <v>124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IFERROR(INDEX(Cadastro!$C$5:$C$167,$AB1543),"NÃO INFORMADO")</f>
        <v>NÃO INFORMADO</v>
      </c>
      <c r="D1543" s="17" t="str">
        <f>IFERROR(INDEX(Cadastro!$D$5:$D$167,$AB1543),"")</f>
        <v>Férias</v>
      </c>
      <c r="E1543" s="17" t="str">
        <f>IFERROR(INDEX(Cadastro!$G$5:$G$167,$AB1543),"")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$167,$AB1543),"")="",IF($L1543&gt;0,1,0),IF(IFERROR(INDEX(Cadastro!$F$5:$F$167,$AB1543),"")&lt;=IFERROR(INDEX(Parâmetros!$B$39:$B$48,MATCH($E1543,Parâmetros!$A$39:$A$48,0)),99),IFERROR(INDEX(Cadastro!$F$5:$F$167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$167,$AB1543),"")="",0,IF(IFERROR(INDEX(Cadastro!$F$5:$F$167,$AB1543),"")&gt;IFERROR(INDEX(Parâmetros!$B$39:$B$48,MATCH($E1543,Parâmetros!$A$39:$A$48,0)),99),IFERROR(INDEX(Cadastro!$F$5:$F$167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registro"),IF(AND($AB1543&lt;&gt;$AB1542,IFERROR(INDEX(Cadastro!$F$5:$F$167,$AB1543),"")=""),"Indeterminado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7</v>
      </c>
      <c r="AB1543" s="31">
        <f>IFERROR(MATCH($A1543&amp;"|"&amp;TEXT(_xlfn.MAXIFS(Cadastro!$E$5:$E$167,Cadastro!$A$5:$A$167,$A1543,Cadastro!$E$5:$E$167,"&lt;="&amp;$F1543),"yyyymmdd"),Cadastro!$I$5:$I$167,0),"")</f>
        <v>124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IFERROR(INDEX(Cadastro!$C$5:$C$167,$AB1544),"NÃO INFORMADO")</f>
        <v>NÃO INFORMADO</v>
      </c>
      <c r="D1544" s="17" t="str">
        <f>IFERROR(INDEX(Cadastro!$D$5:$D$167,$AB1544),"")</f>
        <v>Férias</v>
      </c>
      <c r="E1544" s="17" t="str">
        <f>IFERROR(INDEX(Cadastro!$G$5:$G$167,$AB1544),"")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$167,$AB1544),"")="",IF($L1544&gt;0,1,0),IF(IFERROR(INDEX(Cadastro!$F$5:$F$167,$AB1544),"")&lt;=IFERROR(INDEX(Parâmetros!$B$39:$B$48,MATCH($E1544,Parâmetros!$A$39:$A$48,0)),99),IFERROR(INDEX(Cadastro!$F$5:$F$167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$167,$AB1544),"")="",0,IF(IFERROR(INDEX(Cadastro!$F$5:$F$167,$AB1544),"")&gt;IFERROR(INDEX(Parâmetros!$B$39:$B$48,MATCH($E1544,Parâmetros!$A$39:$A$48,0)),99),IFERROR(INDEX(Cadastro!$F$5:$F$167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registro"),IF(AND($AB1544&lt;&gt;$AB1543,IFERROR(INDEX(Cadastro!$F$5:$F$167,$AB1544),"")=""),"Indeterminado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6</v>
      </c>
      <c r="AB1544" s="31">
        <f>IFERROR(MATCH($A1544&amp;"|"&amp;TEXT(_xlfn.MAXIFS(Cadastro!$E$5:$E$167,Cadastro!$A$5:$A$167,$A1544,Cadastro!$E$5:$E$167,"&lt;="&amp;$F1544),"yyyymmdd"),Cadastro!$I$5:$I$167,0),"")</f>
        <v>124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IFERROR(INDEX(Cadastro!$C$5:$C$167,$AB1545),"NÃO INFORMADO")</f>
        <v>NÃO INFORMADO</v>
      </c>
      <c r="D1545" s="17" t="str">
        <f>IFERROR(INDEX(Cadastro!$D$5:$D$167,$AB1545),"")</f>
        <v>Férias</v>
      </c>
      <c r="E1545" s="17" t="str">
        <f>IFERROR(INDEX(Cadastro!$G$5:$G$167,$AB1545),"")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$167,$AB1545),"")="",IF($L1545&gt;0,1,0),IF(IFERROR(INDEX(Cadastro!$F$5:$F$167,$AB1545),"")&lt;=IFERROR(INDEX(Parâmetros!$B$39:$B$48,MATCH($E1545,Parâmetros!$A$39:$A$48,0)),99),IFERROR(INDEX(Cadastro!$F$5:$F$167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$167,$AB1545),"")="",0,IF(IFERROR(INDEX(Cadastro!$F$5:$F$167,$AB1545),"")&gt;IFERROR(INDEX(Parâmetros!$B$39:$B$48,MATCH($E1545,Parâmetros!$A$39:$A$48,0)),99),IFERROR(INDEX(Cadastro!$F$5:$F$167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registro"),IF(AND($AB1545&lt;&gt;$AB1544,IFERROR(INDEX(Cadastro!$F$5:$F$167,$AB1545),"")=""),"Indeterminado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5</v>
      </c>
      <c r="AB1545" s="31">
        <f>IFERROR(MATCH($A1545&amp;"|"&amp;TEXT(_xlfn.MAXIFS(Cadastro!$E$5:$E$167,Cadastro!$A$5:$A$167,$A1545,Cadastro!$E$5:$E$167,"&lt;="&amp;$F1545),"yyyymmdd"),Cadastro!$I$5:$I$167,0),"")</f>
        <v>124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IFERROR(INDEX(Cadastro!$C$5:$C$167,$AB1546),"NÃO INFORMADO")</f>
        <v>NÃO INFORMADO</v>
      </c>
      <c r="D1546" s="17" t="str">
        <f>IFERROR(INDEX(Cadastro!$D$5:$D$167,$AB1546),"")</f>
        <v>Férias</v>
      </c>
      <c r="E1546" s="17" t="str">
        <f>IFERROR(INDEX(Cadastro!$G$5:$G$167,$AB1546),"")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$167,$AB1546),"")="",IF($L1546&gt;0,1,0),IF(IFERROR(INDEX(Cadastro!$F$5:$F$167,$AB1546),"")&lt;=IFERROR(INDEX(Parâmetros!$B$39:$B$48,MATCH($E1546,Parâmetros!$A$39:$A$48,0)),99),IFERROR(INDEX(Cadastro!$F$5:$F$167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$167,$AB1546),"")="",0,IF(IFERROR(INDEX(Cadastro!$F$5:$F$167,$AB1546),"")&gt;IFERROR(INDEX(Parâmetros!$B$39:$B$48,MATCH($E1546,Parâmetros!$A$39:$A$48,0)),99),IFERROR(INDEX(Cadastro!$F$5:$F$167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registro"),IF(AND($AB1546&lt;&gt;$AB1545,IFERROR(INDEX(Cadastro!$F$5:$F$167,$AB1546),"")=""),"Indeterminado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4</v>
      </c>
      <c r="AB1546" s="31">
        <f>IFERROR(MATCH($A1546&amp;"|"&amp;TEXT(_xlfn.MAXIFS(Cadastro!$E$5:$E$167,Cadastro!$A$5:$A$167,$A1546,Cadastro!$E$5:$E$167,"&lt;="&amp;$F1546),"yyyymmdd"),Cadastro!$I$5:$I$167,0),"")</f>
        <v>124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IFERROR(INDEX(Cadastro!$C$5:$C$167,$AB1547),"NÃO INFORMADO")</f>
        <v>NÃO INFORMADO</v>
      </c>
      <c r="D1547" s="17" t="str">
        <f>IFERROR(INDEX(Cadastro!$D$5:$D$167,$AB1547),"")</f>
        <v>Férias</v>
      </c>
      <c r="E1547" s="17" t="str">
        <f>IFERROR(INDEX(Cadastro!$G$5:$G$167,$AB1547),"")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$167,$AB1547),"")="",IF($L1547&gt;0,1,0),IF(IFERROR(INDEX(Cadastro!$F$5:$F$167,$AB1547),"")&lt;=IFERROR(INDEX(Parâmetros!$B$39:$B$48,MATCH($E1547,Parâmetros!$A$39:$A$48,0)),99),IFERROR(INDEX(Cadastro!$F$5:$F$167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$167,$AB1547),"")="",0,IF(IFERROR(INDEX(Cadastro!$F$5:$F$167,$AB1547),"")&gt;IFERROR(INDEX(Parâmetros!$B$39:$B$48,MATCH($E1547,Parâmetros!$A$39:$A$48,0)),99),IFERROR(INDEX(Cadastro!$F$5:$F$167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registro"),IF(AND($AB1547&lt;&gt;$AB1546,IFERROR(INDEX(Cadastro!$F$5:$F$167,$AB1547),"")=""),"Indeterminado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3</v>
      </c>
      <c r="AB1547" s="31">
        <f>IFERROR(MATCH($A1547&amp;"|"&amp;TEXT(_xlfn.MAXIFS(Cadastro!$E$5:$E$167,Cadastro!$A$5:$A$167,$A1547,Cadastro!$E$5:$E$167,"&lt;="&amp;$F1547),"yyyymmdd"),Cadastro!$I$5:$I$167,0),"")</f>
        <v>124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IFERROR(INDEX(Cadastro!$C$5:$C$167,$AB1548),"NÃO INFORMADO")</f>
        <v>NÃO INFORMADO</v>
      </c>
      <c r="D1548" s="17" t="str">
        <f>IFERROR(INDEX(Cadastro!$D$5:$D$167,$AB1548),"")</f>
        <v>Férias</v>
      </c>
      <c r="E1548" s="17" t="str">
        <f>IFERROR(INDEX(Cadastro!$G$5:$G$167,$AB1548),"")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$167,$AB1548),"")="",IF($L1548&gt;0,1,0),IF(IFERROR(INDEX(Cadastro!$F$5:$F$167,$AB1548),"")&lt;=IFERROR(INDEX(Parâmetros!$B$39:$B$48,MATCH($E1548,Parâmetros!$A$39:$A$48,0)),99),IFERROR(INDEX(Cadastro!$F$5:$F$167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$167,$AB1548),"")="",0,IF(IFERROR(INDEX(Cadastro!$F$5:$F$167,$AB1548),"")&gt;IFERROR(INDEX(Parâmetros!$B$39:$B$48,MATCH($E1548,Parâmetros!$A$39:$A$48,0)),99),IFERROR(INDEX(Cadastro!$F$5:$F$167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registro"),IF(AND($AB1548&lt;&gt;$AB1547,IFERROR(INDEX(Cadastro!$F$5:$F$167,$AB1548),"")=""),"Indeterminado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2</v>
      </c>
      <c r="AB1548" s="31">
        <f>IFERROR(MATCH($A1548&amp;"|"&amp;TEXT(_xlfn.MAXIFS(Cadastro!$E$5:$E$167,Cadastro!$A$5:$A$167,$A1548,Cadastro!$E$5:$E$167,"&lt;="&amp;$F1548),"yyyymmdd"),Cadastro!$I$5:$I$167,0),"")</f>
        <v>124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IFERROR(INDEX(Cadastro!$C$5:$C$167,$AB1549),"NÃO INFORMADO")</f>
        <v>NÃO INFORMADO</v>
      </c>
      <c r="D1549" s="17" t="str">
        <f>IFERROR(INDEX(Cadastro!$D$5:$D$167,$AB1549),"")</f>
        <v>Férias</v>
      </c>
      <c r="E1549" s="17" t="str">
        <f>IFERROR(INDEX(Cadastro!$G$5:$G$167,$AB1549),"")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$167,$AB1549),"")="",IF($L1549&gt;0,1,0),IF(IFERROR(INDEX(Cadastro!$F$5:$F$167,$AB1549),"")&lt;=IFERROR(INDEX(Parâmetros!$B$39:$B$48,MATCH($E1549,Parâmetros!$A$39:$A$48,0)),99),IFERROR(INDEX(Cadastro!$F$5:$F$167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$167,$AB1549),"")="",0,IF(IFERROR(INDEX(Cadastro!$F$5:$F$167,$AB1549),"")&gt;IFERROR(INDEX(Parâmetros!$B$39:$B$48,MATCH($E1549,Parâmetros!$A$39:$A$48,0)),99),IFERROR(INDEX(Cadastro!$F$5:$F$167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registro"),IF(AND($AB1549&lt;&gt;$AB1548,IFERROR(INDEX(Cadastro!$F$5:$F$167,$AB1549),"")=""),"Indeterminado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1</v>
      </c>
      <c r="AB1549" s="31">
        <f>IFERROR(MATCH($A1549&amp;"|"&amp;TEXT(_xlfn.MAXIFS(Cadastro!$E$5:$E$167,Cadastro!$A$5:$A$167,$A1549,Cadastro!$E$5:$E$167,"&lt;="&amp;$F1549),"yyyymmdd"),Cadastro!$I$5:$I$167,0),"")</f>
        <v>124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IFERROR(INDEX(Cadastro!$C$5:$C$167,$AB1550),"NÃO INFORMADO")</f>
        <v>NÃO INFORMADO</v>
      </c>
      <c r="D1550" s="17" t="str">
        <f>IFERROR(INDEX(Cadastro!$D$5:$D$167,$AB1550),"")</f>
        <v>Férias</v>
      </c>
      <c r="E1550" s="17" t="str">
        <f>IFERROR(INDEX(Cadastro!$G$5:$G$167,$AB1550),"")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$167,$AB1550),"")="",IF($L1550&gt;0,1,0),IF(IFERROR(INDEX(Cadastro!$F$5:$F$167,$AB1550),"")&lt;=IFERROR(INDEX(Parâmetros!$B$39:$B$48,MATCH($E1550,Parâmetros!$A$39:$A$48,0)),99),IFERROR(INDEX(Cadastro!$F$5:$F$167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$167,$AB1550),"")="",0,IF(IFERROR(INDEX(Cadastro!$F$5:$F$167,$AB1550),"")&gt;IFERROR(INDEX(Parâmetros!$B$39:$B$48,MATCH($E1550,Parâmetros!$A$39:$A$48,0)),99),IFERROR(INDEX(Cadastro!$F$5:$F$167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registro"),IF(AND($AB1550&lt;&gt;$AB1549,IFERROR(INDEX(Cadastro!$F$5:$F$167,$AB1550),"")=""),"Indeterminado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IFERROR(MATCH($A1550&amp;"|"&amp;TEXT(_xlfn.MAXIFS(Cadastro!$E$5:$E$167,Cadastro!$A$5:$A$167,$A1550,Cadastro!$E$5:$E$167,"&lt;="&amp;$F1550),"yyyymmdd"),Cadastro!$I$5:$I$167,0),"")</f>
        <v>124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IFERROR(INDEX(Cadastro!$C$5:$C$167,$AB1551),"NÃO INFORMADO")</f>
        <v>NÃO INFORMADO</v>
      </c>
      <c r="D1551" s="17" t="str">
        <f>IFERROR(INDEX(Cadastro!$D$5:$D$167,$AB1551),"")</f>
        <v>A</v>
      </c>
      <c r="E1551" s="17" t="str">
        <f>IFERROR(INDEX(Cadastro!$G$5:$G$167,$AB1551),"")</f>
        <v>A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Início da série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Sem histórico anterior — informe o dia do ciclo no Cadastro</v>
      </c>
      <c r="W1551" s="34">
        <f>IF(OR(OR($D1551="6x1",$D1551="FF 6x1"),$D1551="5x2"),"",IF($AB1551&lt;&gt;$AB1550,IF(IFERROR(INDEX(Cadastro!$F$5:$F$167,$AB1551),"")="",IF($L1551&gt;0,1,0),IF(IFERROR(INDEX(Cadastro!$F$5:$F$167,$AB1551),"")&lt;=IFERROR(INDEX(Parâmetros!$B$39:$B$48,MATCH($E1551,Parâmetros!$A$39:$A$48,0)),99),IFERROR(INDEX(Cadastro!$F$5:$F$167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0</v>
      </c>
      <c r="X1551" s="34">
        <f>IF(OR(OR($D1551="6x1",$D1551="FF 6x1"),$D1551="5x2"),"",IF($AB1551&lt;&gt;$AB1550,IF(IFERROR(INDEX(Cadastro!$F$5:$F$167,$AB1551),"")="",0,IF(IFERROR(INDEX(Cadastro!$F$5:$F$167,$AB1551),"")&gt;IFERROR(INDEX(Parâmetros!$B$39:$B$48,MATCH($E1551,Parâmetros!$A$39:$A$48,0)),99),IFERROR(INDEX(Cadastro!$F$5:$F$167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registro"),IF(AND($AB1551&lt;&gt;$AB1550,IFERROR(INDEX(Cadastro!$F$5:$F$167,$AB1551),"")=""),"Indeterminado (início da série)",IF($X1551&gt;0,"Folga","Falta de registro"))))))))</f>
        <v>Indeterminado (início da série)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IFERROR(MATCH($A1551&amp;"|"&amp;TEXT(_xlfn.MAXIFS(Cadastro!$E$5:$E$167,Cadastro!$A$5:$A$167,$A1551,Cadastro!$E$5:$E$167,"&lt;="&amp;$F1551),"yyyymmdd"),Cadastro!$I$5:$I$167,0),"")</f>
        <v>134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IFERROR(INDEX(Cadastro!$C$5:$C$167,$AB1552),"NÃO INFORMADO")</f>
        <v>NÃO INFORMADO</v>
      </c>
      <c r="D1552" s="17" t="str">
        <f>IFERROR(INDEX(Cadastro!$D$5:$D$167,$AB1552),"")</f>
        <v>A</v>
      </c>
      <c r="E1552" s="17" t="str">
        <f>IFERROR(INDEX(Cadastro!$G$5:$G$167,$AB1552),"")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1 de 5 do ciclo</v>
      </c>
      <c r="W1552" s="34">
        <f>IF(OR(OR($D1552="6x1",$D1552="FF 6x1"),$D1552="5x2"),"",IF($AB1552&lt;&gt;$AB1551,IF(IFERROR(INDEX(Cadastro!$F$5:$F$167,$AB1552),"")="",IF($L1552&gt;0,1,0),IF(IFERROR(INDEX(Cadastro!$F$5:$F$167,$AB1552),"")&lt;=IFERROR(INDEX(Parâmetros!$B$39:$B$48,MATCH($E1552,Parâmetros!$A$39:$A$48,0)),99),IFERROR(INDEX(Cadastro!$F$5:$F$167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</v>
      </c>
      <c r="X1552" s="34">
        <f>IF(OR(OR($D1552="6x1",$D1552="FF 6x1"),$D1552="5x2"),"",IF($AB1552&lt;&gt;$AB1551,IF(IFERROR(INDEX(Cadastro!$F$5:$F$167,$AB1552),"")="",0,IF(IFERROR(INDEX(Cadastro!$F$5:$F$167,$AB1552),"")&gt;IFERROR(INDEX(Parâmetros!$B$39:$B$48,MATCH($E1552,Parâmetros!$A$39:$A$48,0)),99),IFERROR(INDEX(Cadastro!$F$5:$F$167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registro"),IF(AND($AB1552&lt;&gt;$AB1551,IFERROR(INDEX(Cadastro!$F$5:$F$167,$AB1552),"")=""),"Indeterminado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IFERROR(MATCH($A1552&amp;"|"&amp;TEXT(_xlfn.MAXIFS(Cadastro!$E$5:$E$167,Cadastro!$A$5:$A$167,$A1552,Cadastro!$E$5:$E$167,"&lt;="&amp;$F1552),"yyyymmdd"),Cadastro!$I$5:$I$167,0),"")</f>
        <v>134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IFERROR(INDEX(Cadastro!$C$5:$C$167,$AB1553),"NÃO INFORMADO")</f>
        <v>NÃO INFORMADO</v>
      </c>
      <c r="D1553" s="17" t="str">
        <f>IFERROR(INDEX(Cadastro!$D$5:$D$167,$AB1553),"")</f>
        <v>A</v>
      </c>
      <c r="E1553" s="17" t="str">
        <f>IFERROR(INDEX(Cadastro!$G$5:$G$167,$AB1553),"")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2 de 5 do ciclo</v>
      </c>
      <c r="W1553" s="34">
        <f>IF(OR(OR($D1553="6x1",$D1553="FF 6x1"),$D1553="5x2"),"",IF($AB1553&lt;&gt;$AB1552,IF(IFERROR(INDEX(Cadastro!$F$5:$F$167,$AB1553),"")="",IF($L1553&gt;0,1,0),IF(IFERROR(INDEX(Cadastro!$F$5:$F$167,$AB1553),"")&lt;=IFERROR(INDEX(Parâmetros!$B$39:$B$48,MATCH($E1553,Parâmetros!$A$39:$A$48,0)),99),IFERROR(INDEX(Cadastro!$F$5:$F$167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2</v>
      </c>
      <c r="X1553" s="34">
        <f>IF(OR(OR($D1553="6x1",$D1553="FF 6x1"),$D1553="5x2"),"",IF($AB1553&lt;&gt;$AB1552,IF(IFERROR(INDEX(Cadastro!$F$5:$F$167,$AB1553),"")="",0,IF(IFERROR(INDEX(Cadastro!$F$5:$F$167,$AB1553),"")&gt;IFERROR(INDEX(Parâmetros!$B$39:$B$48,MATCH($E1553,Parâmetros!$A$39:$A$48,0)),99),IFERROR(INDEX(Cadastro!$F$5:$F$167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registro"),IF(AND($AB1553&lt;&gt;$AB1552,IFERROR(INDEX(Cadastro!$F$5:$F$167,$AB1553),"")=""),"Indeterminado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IFERROR(MATCH($A1553&amp;"|"&amp;TEXT(_xlfn.MAXIFS(Cadastro!$E$5:$E$167,Cadastro!$A$5:$A$167,$A1553,Cadastro!$E$5:$E$167,"&lt;="&amp;$F1553),"yyyymmdd"),Cadastro!$I$5:$I$167,0),"")</f>
        <v>134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IFERROR(INDEX(Cadastro!$C$5:$C$167,$AB1554),"NÃO INFORMADO")</f>
        <v>NÃO INFORMADO</v>
      </c>
      <c r="D1554" s="17" t="str">
        <f>IFERROR(INDEX(Cadastro!$D$5:$D$167,$AB1554),"")</f>
        <v>A</v>
      </c>
      <c r="E1554" s="17" t="str">
        <f>IFERROR(INDEX(Cadastro!$G$5:$G$167,$AB1554),"")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3 de 5 do ciclo</v>
      </c>
      <c r="W1554" s="34">
        <f>IF(OR(OR($D1554="6x1",$D1554="FF 6x1"),$D1554="5x2"),"",IF($AB1554&lt;&gt;$AB1553,IF(IFERROR(INDEX(Cadastro!$F$5:$F$167,$AB1554),"")="",IF($L1554&gt;0,1,0),IF(IFERROR(INDEX(Cadastro!$F$5:$F$167,$AB1554),"")&lt;=IFERROR(INDEX(Parâmetros!$B$39:$B$48,MATCH($E1554,Parâmetros!$A$39:$A$48,0)),99),IFERROR(INDEX(Cadastro!$F$5:$F$167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3</v>
      </c>
      <c r="X1554" s="34">
        <f>IF(OR(OR($D1554="6x1",$D1554="FF 6x1"),$D1554="5x2"),"",IF($AB1554&lt;&gt;$AB1553,IF(IFERROR(INDEX(Cadastro!$F$5:$F$167,$AB1554),"")="",0,IF(IFERROR(INDEX(Cadastro!$F$5:$F$167,$AB1554),"")&gt;IFERROR(INDEX(Parâmetros!$B$39:$B$48,MATCH($E1554,Parâmetros!$A$39:$A$48,0)),99),IFERROR(INDEX(Cadastro!$F$5:$F$167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registro"),IF(AND($AB1554&lt;&gt;$AB1553,IFERROR(INDEX(Cadastro!$F$5:$F$167,$AB1554),"")=""),"Indeterminado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IFERROR(MATCH($A1554&amp;"|"&amp;TEXT(_xlfn.MAXIFS(Cadastro!$E$5:$E$167,Cadastro!$A$5:$A$167,$A1554,Cadastro!$E$5:$E$167,"&lt;="&amp;$F1554),"yyyymmdd"),Cadastro!$I$5:$I$167,0),"")</f>
        <v>134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IFERROR(INDEX(Cadastro!$C$5:$C$167,$AB1555),"NÃO INFORMADO")</f>
        <v>NÃO INFORMADO</v>
      </c>
      <c r="D1555" s="17" t="str">
        <f>IFERROR(INDEX(Cadastro!$D$5:$D$167,$AB1555),"")</f>
        <v>A</v>
      </c>
      <c r="E1555" s="17" t="str">
        <f>IFERROR(INDEX(Cadastro!$G$5:$G$167,$AB1555),"")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4 de 5 do ciclo</v>
      </c>
      <c r="W1555" s="34">
        <f>IF(OR(OR($D1555="6x1",$D1555="FF 6x1"),$D1555="5x2"),"",IF($AB1555&lt;&gt;$AB1554,IF(IFERROR(INDEX(Cadastro!$F$5:$F$167,$AB1555),"")="",IF($L1555&gt;0,1,0),IF(IFERROR(INDEX(Cadastro!$F$5:$F$167,$AB1555),"")&lt;=IFERROR(INDEX(Parâmetros!$B$39:$B$48,MATCH($E1555,Parâmetros!$A$39:$A$48,0)),99),IFERROR(INDEX(Cadastro!$F$5:$F$167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4</v>
      </c>
      <c r="X1555" s="34">
        <f>IF(OR(OR($D1555="6x1",$D1555="FF 6x1"),$D1555="5x2"),"",IF($AB1555&lt;&gt;$AB1554,IF(IFERROR(INDEX(Cadastro!$F$5:$F$167,$AB1555),"")="",0,IF(IFERROR(INDEX(Cadastro!$F$5:$F$167,$AB1555),"")&gt;IFERROR(INDEX(Parâmetros!$B$39:$B$48,MATCH($E1555,Parâmetros!$A$39:$A$48,0)),99),IFERROR(INDEX(Cadastro!$F$5:$F$167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registro"),IF(AND($AB1555&lt;&gt;$AB1554,IFERROR(INDEX(Cadastro!$F$5:$F$167,$AB1555),"")=""),"Indeterminado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IFERROR(MATCH($A1555&amp;"|"&amp;TEXT(_xlfn.MAXIFS(Cadastro!$E$5:$E$167,Cadastro!$A$5:$A$167,$A1555,Cadastro!$E$5:$E$167,"&lt;="&amp;$F1555),"yyyymmdd"),Cadastro!$I$5:$I$167,0),"")</f>
        <v>134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IFERROR(INDEX(Cadastro!$C$5:$C$167,$AB1556),"NÃO INFORMADO")</f>
        <v>NÃO INFORMADO</v>
      </c>
      <c r="D1556" s="17" t="str">
        <f>IFERROR(INDEX(Cadastro!$D$5:$D$167,$AB1556),"")</f>
        <v>A</v>
      </c>
      <c r="E1556" s="17" t="str">
        <f>IFERROR(INDEX(Cadastro!$G$5:$G$167,$AB1556),"")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14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5 de 5 do ciclo</v>
      </c>
      <c r="W1556" s="34">
        <f>IF(OR(OR($D1556="6x1",$D1556="FF 6x1"),$D1556="5x2"),"",IF($AB1556&lt;&gt;$AB1555,IF(IFERROR(INDEX(Cadastro!$F$5:$F$167,$AB1556),"")="",IF($L1556&gt;0,1,0),IF(IFERROR(INDEX(Cadastro!$F$5:$F$167,$AB1556),"")&lt;=IFERROR(INDEX(Parâmetros!$B$39:$B$48,MATCH($E1556,Parâmetros!$A$39:$A$48,0)),99),IFERROR(INDEX(Cadastro!$F$5:$F$167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5</v>
      </c>
      <c r="X1556" s="34">
        <f>IF(OR(OR($D1556="6x1",$D1556="FF 6x1"),$D1556="5x2"),"",IF($AB1556&lt;&gt;$AB1555,IF(IFERROR(INDEX(Cadastro!$F$5:$F$167,$AB1556),"")="",0,IF(IFERROR(INDEX(Cadastro!$F$5:$F$167,$AB1556),"")&gt;IFERROR(INDEX(Parâmetros!$B$39:$B$48,MATCH($E1556,Parâmetros!$A$39:$A$48,0)),99),IFERROR(INDEX(Cadastro!$F$5:$F$167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registro"),IF(AND($AB1556&lt;&gt;$AB1555,IFERROR(INDEX(Cadastro!$F$5:$F$167,$AB1556),"")=""),"Indeterminado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IFERROR(MATCH($A1556&amp;"|"&amp;TEXT(_xlfn.MAXIFS(Cadastro!$E$5:$E$167,Cadastro!$A$5:$A$167,$A1556,Cadastro!$E$5:$E$167,"&lt;="&amp;$F1556),"yyyymmdd"),Cadastro!$I$5:$I$167,0),"")</f>
        <v>134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IFERROR(INDEX(Cadastro!$C$5:$C$167,$AB1557),"NÃO INFORMADO")</f>
        <v>NÃO INFORMADO</v>
      </c>
      <c r="D1557" s="17" t="str">
        <f>IFERROR(INDEX(Cadastro!$D$5:$D$167,$AB1557),"")</f>
        <v>A</v>
      </c>
      <c r="E1557" s="17" t="str">
        <f>IFERROR(INDEX(Cadastro!$G$5:$G$167,$AB1557),"")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Folga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Folga prevista pelo ciclo</v>
      </c>
      <c r="W1557" s="34">
        <f>IF(OR(OR($D1557="6x1",$D1557="FF 6x1"),$D1557="5x2"),"",IF($AB1557&lt;&gt;$AB1556,IF(IFERROR(INDEX(Cadastro!$F$5:$F$167,$AB1557),"")="",IF($L1557&gt;0,1,0),IF(IFERROR(INDEX(Cadastro!$F$5:$F$167,$AB1557),"")&lt;=IFERROR(INDEX(Parâmetros!$B$39:$B$48,MATCH($E1557,Parâmetros!$A$39:$A$48,0)),99),IFERROR(INDEX(Cadastro!$F$5:$F$167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0</v>
      </c>
      <c r="X1557" s="34">
        <f>IF(OR(OR($D1557="6x1",$D1557="FF 6x1"),$D1557="5x2"),"",IF($AB1557&lt;&gt;$AB1556,IF(IFERROR(INDEX(Cadastro!$F$5:$F$167,$AB1557),"")="",0,IF(IFERROR(INDEX(Cadastro!$F$5:$F$167,$AB1557),"")&gt;IFERROR(INDEX(Parâmetros!$B$39:$B$48,MATCH($E1557,Parâmetros!$A$39:$A$48,0)),99),IFERROR(INDEX(Cadastro!$F$5:$F$167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1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registro"),IF(AND($AB1557&lt;&gt;$AB1556,IFERROR(INDEX(Cadastro!$F$5:$F$167,$AB1557),"")=""),"Indeterminado (início da série)",IF($X1557&gt;0,"Folga","Falta de registro"))))))))</f>
        <v>Folga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IFERROR(MATCH($A1557&amp;"|"&amp;TEXT(_xlfn.MAXIFS(Cadastro!$E$5:$E$167,Cadastro!$A$5:$A$167,$A1557,Cadastro!$E$5:$E$167,"&lt;="&amp;$F1557),"yyyymmdd"),Cadastro!$I$5:$I$167,0),"")</f>
        <v>134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IFERROR(INDEX(Cadastro!$C$5:$C$167,$AB1558),"NÃO INFORMADO")</f>
        <v>NÃO INFORMADO</v>
      </c>
      <c r="D1558" s="17" t="str">
        <f>IFERROR(INDEX(Cadastro!$D$5:$D$167,$AB1558),"")</f>
        <v>A</v>
      </c>
      <c r="E1558" s="17" t="str">
        <f>IFERROR(INDEX(Cadastro!$G$5:$G$167,$AB1558),"")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1 de 5 do ciclo</v>
      </c>
      <c r="W1558" s="34">
        <f>IF(OR(OR($D1558="6x1",$D1558="FF 6x1"),$D1558="5x2"),"",IF($AB1558&lt;&gt;$AB1557,IF(IFERROR(INDEX(Cadastro!$F$5:$F$167,$AB1558),"")="",IF($L1558&gt;0,1,0),IF(IFERROR(INDEX(Cadastro!$F$5:$F$167,$AB1558),"")&lt;=IFERROR(INDEX(Parâmetros!$B$39:$B$48,MATCH($E1558,Parâmetros!$A$39:$A$48,0)),99),IFERROR(INDEX(Cadastro!$F$5:$F$167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</v>
      </c>
      <c r="X1558" s="34">
        <f>IF(OR(OR($D1558="6x1",$D1558="FF 6x1"),$D1558="5x2"),"",IF($AB1558&lt;&gt;$AB1557,IF(IFERROR(INDEX(Cadastro!$F$5:$F$167,$AB1558),"")="",0,IF(IFERROR(INDEX(Cadastro!$F$5:$F$167,$AB1558),"")&gt;IFERROR(INDEX(Parâmetros!$B$39:$B$48,MATCH($E1558,Parâmetros!$A$39:$A$48,0)),99),IFERROR(INDEX(Cadastro!$F$5:$F$167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registro"),IF(AND($AB1558&lt;&gt;$AB1557,IFERROR(INDEX(Cadastro!$F$5:$F$167,$AB1558),"")=""),"Indeterminado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IFERROR(MATCH($A1558&amp;"|"&amp;TEXT(_xlfn.MAXIFS(Cadastro!$E$5:$E$167,Cadastro!$A$5:$A$167,$A1558,Cadastro!$E$5:$E$167,"&lt;="&amp;$F1558),"yyyymmdd"),Cadastro!$I$5:$I$167,0),"")</f>
        <v>134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IFERROR(INDEX(Cadastro!$C$5:$C$167,$AB1559),"NÃO INFORMADO")</f>
        <v>NÃO INFORMADO</v>
      </c>
      <c r="D1559" s="17" t="str">
        <f>IFERROR(INDEX(Cadastro!$D$5:$D$167,$AB1559),"")</f>
        <v>A</v>
      </c>
      <c r="E1559" s="17" t="str">
        <f>IFERROR(INDEX(Cadastro!$G$5:$G$167,$AB1559),"")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2 de 5 do ciclo</v>
      </c>
      <c r="W1559" s="34">
        <f>IF(OR(OR($D1559="6x1",$D1559="FF 6x1"),$D1559="5x2"),"",IF($AB1559&lt;&gt;$AB1558,IF(IFERROR(INDEX(Cadastro!$F$5:$F$167,$AB1559),"")="",IF($L1559&gt;0,1,0),IF(IFERROR(INDEX(Cadastro!$F$5:$F$167,$AB1559),"")&lt;=IFERROR(INDEX(Parâmetros!$B$39:$B$48,MATCH($E1559,Parâmetros!$A$39:$A$48,0)),99),IFERROR(INDEX(Cadastro!$F$5:$F$167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2</v>
      </c>
      <c r="X1559" s="34">
        <f>IF(OR(OR($D1559="6x1",$D1559="FF 6x1"),$D1559="5x2"),"",IF($AB1559&lt;&gt;$AB1558,IF(IFERROR(INDEX(Cadastro!$F$5:$F$167,$AB1559),"")="",0,IF(IFERROR(INDEX(Cadastro!$F$5:$F$167,$AB1559),"")&gt;IFERROR(INDEX(Parâmetros!$B$39:$B$48,MATCH($E1559,Parâmetros!$A$39:$A$48,0)),99),IFERROR(INDEX(Cadastro!$F$5:$F$167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registro"),IF(AND($AB1559&lt;&gt;$AB1558,IFERROR(INDEX(Cadastro!$F$5:$F$167,$AB1559),"")=""),"Indeterminado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IFERROR(MATCH($A1559&amp;"|"&amp;TEXT(_xlfn.MAXIFS(Cadastro!$E$5:$E$167,Cadastro!$A$5:$A$167,$A1559,Cadastro!$E$5:$E$167,"&lt;="&amp;$F1559),"yyyymmdd"),Cadastro!$I$5:$I$167,0),"")</f>
        <v>134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IFERROR(INDEX(Cadastro!$C$5:$C$167,$AB1560),"NÃO INFORMADO")</f>
        <v>NÃO INFORMADO</v>
      </c>
      <c r="D1560" s="17" t="str">
        <f>IFERROR(INDEX(Cadastro!$D$5:$D$167,$AB1560),"")</f>
        <v>A</v>
      </c>
      <c r="E1560" s="17" t="str">
        <f>IFERROR(INDEX(Cadastro!$G$5:$G$167,$AB1560),"")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3 de 5 do ciclo</v>
      </c>
      <c r="W1560" s="34">
        <f>IF(OR(OR($D1560="6x1",$D1560="FF 6x1"),$D1560="5x2"),"",IF($AB1560&lt;&gt;$AB1559,IF(IFERROR(INDEX(Cadastro!$F$5:$F$167,$AB1560),"")="",IF($L1560&gt;0,1,0),IF(IFERROR(INDEX(Cadastro!$F$5:$F$167,$AB1560),"")&lt;=IFERROR(INDEX(Parâmetros!$B$39:$B$48,MATCH($E1560,Parâmetros!$A$39:$A$48,0)),99),IFERROR(INDEX(Cadastro!$F$5:$F$167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3</v>
      </c>
      <c r="X1560" s="34">
        <f>IF(OR(OR($D1560="6x1",$D1560="FF 6x1"),$D1560="5x2"),"",IF($AB1560&lt;&gt;$AB1559,IF(IFERROR(INDEX(Cadastro!$F$5:$F$167,$AB1560),"")="",0,IF(IFERROR(INDEX(Cadastro!$F$5:$F$167,$AB1560),"")&gt;IFERROR(INDEX(Parâmetros!$B$39:$B$48,MATCH($E1560,Parâmetros!$A$39:$A$48,0)),99),IFERROR(INDEX(Cadastro!$F$5:$F$167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registro"),IF(AND($AB1560&lt;&gt;$AB1559,IFERROR(INDEX(Cadastro!$F$5:$F$167,$AB1560),"")=""),"Indeterminado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IFERROR(MATCH($A1560&amp;"|"&amp;TEXT(_xlfn.MAXIFS(Cadastro!$E$5:$E$167,Cadastro!$A$5:$A$167,$A1560,Cadastro!$E$5:$E$167,"&lt;="&amp;$F1560),"yyyymmdd"),Cadastro!$I$5:$I$167,0),"")</f>
        <v>134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IFERROR(INDEX(Cadastro!$C$5:$C$167,$AB1561),"NÃO INFORMADO")</f>
        <v>NÃO INFORMADO</v>
      </c>
      <c r="D1561" s="17" t="str">
        <f>IFERROR(INDEX(Cadastro!$D$5:$D$167,$AB1561),"")</f>
        <v>A</v>
      </c>
      <c r="E1561" s="17" t="str">
        <f>IFERROR(INDEX(Cadastro!$G$5:$G$167,$AB1561),"")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4 de 5 do ciclo</v>
      </c>
      <c r="W1561" s="34">
        <f>IF(OR(OR($D1561="6x1",$D1561="FF 6x1"),$D1561="5x2"),"",IF($AB1561&lt;&gt;$AB1560,IF(IFERROR(INDEX(Cadastro!$F$5:$F$167,$AB1561),"")="",IF($L1561&gt;0,1,0),IF(IFERROR(INDEX(Cadastro!$F$5:$F$167,$AB1561),"")&lt;=IFERROR(INDEX(Parâmetros!$B$39:$B$48,MATCH($E1561,Parâmetros!$A$39:$A$48,0)),99),IFERROR(INDEX(Cadastro!$F$5:$F$167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4</v>
      </c>
      <c r="X1561" s="34">
        <f>IF(OR(OR($D1561="6x1",$D1561="FF 6x1"),$D1561="5x2"),"",IF($AB1561&lt;&gt;$AB1560,IF(IFERROR(INDEX(Cadastro!$F$5:$F$167,$AB1561),"")="",0,IF(IFERROR(INDEX(Cadastro!$F$5:$F$167,$AB1561),"")&gt;IFERROR(INDEX(Parâmetros!$B$39:$B$48,MATCH($E1561,Parâmetros!$A$39:$A$48,0)),99),IFERROR(INDEX(Cadastro!$F$5:$F$167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registro"),IF(AND($AB1561&lt;&gt;$AB1560,IFERROR(INDEX(Cadastro!$F$5:$F$167,$AB1561),"")=""),"Indeterminado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IFERROR(MATCH($A1561&amp;"|"&amp;TEXT(_xlfn.MAXIFS(Cadastro!$E$5:$E$167,Cadastro!$A$5:$A$167,$A1561,Cadastro!$E$5:$E$167,"&lt;="&amp;$F1561),"yyyymmdd"),Cadastro!$I$5:$I$167,0),"")</f>
        <v>134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IFERROR(INDEX(Cadastro!$C$5:$C$167,$AB1562),"NÃO INFORMADO")</f>
        <v>NÃO INFORMADO</v>
      </c>
      <c r="D1562" s="17" t="str">
        <f>IFERROR(INDEX(Cadastro!$D$5:$D$167,$AB1562),"")</f>
        <v>A</v>
      </c>
      <c r="E1562" s="17" t="str">
        <f>IFERROR(INDEX(Cadastro!$G$5:$G$167,$AB1562),"")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5 de 5 do ciclo</v>
      </c>
      <c r="W1562" s="34">
        <f>IF(OR(OR($D1562="6x1",$D1562="FF 6x1"),$D1562="5x2"),"",IF($AB1562&lt;&gt;$AB1561,IF(IFERROR(INDEX(Cadastro!$F$5:$F$167,$AB1562),"")="",IF($L1562&gt;0,1,0),IF(IFERROR(INDEX(Cadastro!$F$5:$F$167,$AB1562),"")&lt;=IFERROR(INDEX(Parâmetros!$B$39:$B$48,MATCH($E1562,Parâmetros!$A$39:$A$48,0)),99),IFERROR(INDEX(Cadastro!$F$5:$F$167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5</v>
      </c>
      <c r="X1562" s="34">
        <f>IF(OR(OR($D1562="6x1",$D1562="FF 6x1"),$D1562="5x2"),"",IF($AB1562&lt;&gt;$AB1561,IF(IFERROR(INDEX(Cadastro!$F$5:$F$167,$AB1562),"")="",0,IF(IFERROR(INDEX(Cadastro!$F$5:$F$167,$AB1562),"")&gt;IFERROR(INDEX(Parâmetros!$B$39:$B$48,MATCH($E1562,Parâmetros!$A$39:$A$48,0)),99),IFERROR(INDEX(Cadastro!$F$5:$F$167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registro"),IF(AND($AB1562&lt;&gt;$AB1561,IFERROR(INDEX(Cadastro!$F$5:$F$167,$AB1562),"")=""),"Indeterminado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IFERROR(MATCH($A1562&amp;"|"&amp;TEXT(_xlfn.MAXIFS(Cadastro!$E$5:$E$167,Cadastro!$A$5:$A$167,$A1562,Cadastro!$E$5:$E$167,"&lt;="&amp;$F1562),"yyyymmdd"),Cadastro!$I$5:$I$167,0),"")</f>
        <v>134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IFERROR(INDEX(Cadastro!$C$5:$C$167,$AB1563),"NÃO INFORMADO")</f>
        <v>NÃO INFORMADO</v>
      </c>
      <c r="D1563" s="17" t="str">
        <f>IFERROR(INDEX(Cadastro!$D$5:$D$167,$AB1563),"")</f>
        <v>A</v>
      </c>
      <c r="E1563" s="17" t="str">
        <f>IFERROR(INDEX(Cadastro!$G$5:$G$167,$AB1563),"")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$167,$AB1563),"")="",IF($L1563&gt;0,1,0),IF(IFERROR(INDEX(Cadastro!$F$5:$F$167,$AB1563),"")&lt;=IFERROR(INDEX(Parâmetros!$B$39:$B$48,MATCH($E1563,Parâmetros!$A$39:$A$48,0)),99),IFERROR(INDEX(Cadastro!$F$5:$F$167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$167,$AB1563),"")="",0,IF(IFERROR(INDEX(Cadastro!$F$5:$F$167,$AB1563),"")&gt;IFERROR(INDEX(Parâmetros!$B$39:$B$48,MATCH($E1563,Parâmetros!$A$39:$A$48,0)),99),IFERROR(INDEX(Cadastro!$F$5:$F$167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registro"),IF(AND($AB1563&lt;&gt;$AB1562,IFERROR(INDEX(Cadastro!$F$5:$F$167,$AB1563),"")=""),"Indeterminado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IFERROR(MATCH($A1563&amp;"|"&amp;TEXT(_xlfn.MAXIFS(Cadastro!$E$5:$E$167,Cadastro!$A$5:$A$167,$A1563,Cadastro!$E$5:$E$167,"&lt;="&amp;$F1563),"yyyymmdd"),Cadastro!$I$5:$I$167,0),"")</f>
        <v>134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IFERROR(INDEX(Cadastro!$C$5:$C$167,$AB1564),"NÃO INFORMADO")</f>
        <v>NÃO INFORMADO</v>
      </c>
      <c r="D1564" s="17" t="str">
        <f>IFERROR(INDEX(Cadastro!$D$5:$D$167,$AB1564),"")</f>
        <v>A</v>
      </c>
      <c r="E1564" s="17" t="str">
        <f>IFERROR(INDEX(Cadastro!$G$5:$G$167,$AB1564),"")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1 de 5 do ciclo</v>
      </c>
      <c r="W1564" s="34">
        <f>IF(OR(OR($D1564="6x1",$D1564="FF 6x1"),$D1564="5x2"),"",IF($AB1564&lt;&gt;$AB1563,IF(IFERROR(INDEX(Cadastro!$F$5:$F$167,$AB1564),"")="",IF($L1564&gt;0,1,0),IF(IFERROR(INDEX(Cadastro!$F$5:$F$167,$AB1564),"")&lt;=IFERROR(INDEX(Parâmetros!$B$39:$B$48,MATCH($E1564,Parâmetros!$A$39:$A$48,0)),99),IFERROR(INDEX(Cadastro!$F$5:$F$167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$167,$AB1564),"")="",0,IF(IFERROR(INDEX(Cadastro!$F$5:$F$167,$AB1564),"")&gt;IFERROR(INDEX(Parâmetros!$B$39:$B$48,MATCH($E1564,Parâmetros!$A$39:$A$48,0)),99),IFERROR(INDEX(Cadastro!$F$5:$F$167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registro"),IF(AND($AB1564&lt;&gt;$AB1563,IFERROR(INDEX(Cadastro!$F$5:$F$167,$AB1564),"")=""),"Indeterminado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IFERROR(MATCH($A1564&amp;"|"&amp;TEXT(_xlfn.MAXIFS(Cadastro!$E$5:$E$167,Cadastro!$A$5:$A$167,$A1564,Cadastro!$E$5:$E$167,"&lt;="&amp;$F1564),"yyyymmdd"),Cadastro!$I$5:$I$167,0),"")</f>
        <v>134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IFERROR(INDEX(Cadastro!$C$5:$C$167,$AB1565),"NÃO INFORMADO")</f>
        <v>NÃO INFORMADO</v>
      </c>
      <c r="D1565" s="17" t="str">
        <f>IFERROR(INDEX(Cadastro!$D$5:$D$167,$AB1565),"")</f>
        <v>A</v>
      </c>
      <c r="E1565" s="17" t="str">
        <f>IFERROR(INDEX(Cadastro!$G$5:$G$167,$AB1565),"")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2 de 5 do ciclo</v>
      </c>
      <c r="W1565" s="34">
        <f>IF(OR(OR($D1565="6x1",$D1565="FF 6x1"),$D1565="5x2"),"",IF($AB1565&lt;&gt;$AB1564,IF(IFERROR(INDEX(Cadastro!$F$5:$F$167,$AB1565),"")="",IF($L1565&gt;0,1,0),IF(IFERROR(INDEX(Cadastro!$F$5:$F$167,$AB1565),"")&lt;=IFERROR(INDEX(Parâmetros!$B$39:$B$48,MATCH($E1565,Parâmetros!$A$39:$A$48,0)),99),IFERROR(INDEX(Cadastro!$F$5:$F$167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$167,$AB1565),"")="",0,IF(IFERROR(INDEX(Cadastro!$F$5:$F$167,$AB1565),"")&gt;IFERROR(INDEX(Parâmetros!$B$39:$B$48,MATCH($E1565,Parâmetros!$A$39:$A$48,0)),99),IFERROR(INDEX(Cadastro!$F$5:$F$167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registro"),IF(AND($AB1565&lt;&gt;$AB1564,IFERROR(INDEX(Cadastro!$F$5:$F$167,$AB1565),"")=""),"Indeterminado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IFERROR(MATCH($A1565&amp;"|"&amp;TEXT(_xlfn.MAXIFS(Cadastro!$E$5:$E$167,Cadastro!$A$5:$A$167,$A1565,Cadastro!$E$5:$E$167,"&lt;="&amp;$F1565),"yyyymmdd"),Cadastro!$I$5:$I$167,0),"")</f>
        <v>134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IFERROR(INDEX(Cadastro!$C$5:$C$167,$AB1566),"NÃO INFORMADO")</f>
        <v>NÃO INFORMADO</v>
      </c>
      <c r="D1566" s="17" t="str">
        <f>IFERROR(INDEX(Cadastro!$D$5:$D$167,$AB1566),"")</f>
        <v>A</v>
      </c>
      <c r="E1566" s="17" t="str">
        <f>IFERROR(INDEX(Cadastro!$G$5:$G$167,$AB1566),"")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3 de 5 do ciclo</v>
      </c>
      <c r="W1566" s="34">
        <f>IF(OR(OR($D1566="6x1",$D1566="FF 6x1"),$D1566="5x2"),"",IF($AB1566&lt;&gt;$AB1565,IF(IFERROR(INDEX(Cadastro!$F$5:$F$167,$AB1566),"")="",IF($L1566&gt;0,1,0),IF(IFERROR(INDEX(Cadastro!$F$5:$F$167,$AB1566),"")&lt;=IFERROR(INDEX(Parâmetros!$B$39:$B$48,MATCH($E1566,Parâmetros!$A$39:$A$48,0)),99),IFERROR(INDEX(Cadastro!$F$5:$F$167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$167,$AB1566),"")="",0,IF(IFERROR(INDEX(Cadastro!$F$5:$F$167,$AB1566),"")&gt;IFERROR(INDEX(Parâmetros!$B$39:$B$48,MATCH($E1566,Parâmetros!$A$39:$A$48,0)),99),IFERROR(INDEX(Cadastro!$F$5:$F$167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registro"),IF(AND($AB1566&lt;&gt;$AB1565,IFERROR(INDEX(Cadastro!$F$5:$F$167,$AB1566),"")=""),"Indeterminado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IFERROR(MATCH($A1566&amp;"|"&amp;TEXT(_xlfn.MAXIFS(Cadastro!$E$5:$E$167,Cadastro!$A$5:$A$167,$A1566,Cadastro!$E$5:$E$167,"&lt;="&amp;$F1566),"yyyymmdd"),Cadastro!$I$5:$I$167,0),"")</f>
        <v>134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IFERROR(INDEX(Cadastro!$C$5:$C$167,$AB1567),"NÃO INFORMADO")</f>
        <v>NÃO INFORMADO</v>
      </c>
      <c r="D1567" s="17" t="str">
        <f>IFERROR(INDEX(Cadastro!$D$5:$D$167,$AB1567),"")</f>
        <v>A</v>
      </c>
      <c r="E1567" s="17" t="str">
        <f>IFERROR(INDEX(Cadastro!$G$5:$G$167,$AB1567),"")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4 de 5 do ciclo</v>
      </c>
      <c r="W1567" s="34">
        <f>IF(OR(OR($D1567="6x1",$D1567="FF 6x1"),$D1567="5x2"),"",IF($AB1567&lt;&gt;$AB1566,IF(IFERROR(INDEX(Cadastro!$F$5:$F$167,$AB1567),"")="",IF($L1567&gt;0,1,0),IF(IFERROR(INDEX(Cadastro!$F$5:$F$167,$AB1567),"")&lt;=IFERROR(INDEX(Parâmetros!$B$39:$B$48,MATCH($E1567,Parâmetros!$A$39:$A$48,0)),99),IFERROR(INDEX(Cadastro!$F$5:$F$167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$167,$AB1567),"")="",0,IF(IFERROR(INDEX(Cadastro!$F$5:$F$167,$AB1567),"")&gt;IFERROR(INDEX(Parâmetros!$B$39:$B$48,MATCH($E1567,Parâmetros!$A$39:$A$48,0)),99),IFERROR(INDEX(Cadastro!$F$5:$F$167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registro"),IF(AND($AB1567&lt;&gt;$AB1566,IFERROR(INDEX(Cadastro!$F$5:$F$167,$AB1567),"")=""),"Indeterminado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IFERROR(MATCH($A1567&amp;"|"&amp;TEXT(_xlfn.MAXIFS(Cadastro!$E$5:$E$167,Cadastro!$A$5:$A$167,$A1567,Cadastro!$E$5:$E$167,"&lt;="&amp;$F1567),"yyyymmdd"),Cadastro!$I$5:$I$167,0),"")</f>
        <v>134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IFERROR(INDEX(Cadastro!$C$5:$C$167,$AB1568),"NÃO INFORMADO")</f>
        <v>NÃO INFORMADO</v>
      </c>
      <c r="D1568" s="17" t="str">
        <f>IFERROR(INDEX(Cadastro!$D$5:$D$167,$AB1568),"")</f>
        <v>A</v>
      </c>
      <c r="E1568" s="17" t="str">
        <f>IFERROR(INDEX(Cadastro!$G$5:$G$167,$AB1568),"")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5 de 5 do ciclo</v>
      </c>
      <c r="W1568" s="34">
        <f>IF(OR(OR($D1568="6x1",$D1568="FF 6x1"),$D1568="5x2"),"",IF($AB1568&lt;&gt;$AB1567,IF(IFERROR(INDEX(Cadastro!$F$5:$F$167,$AB1568),"")="",IF($L1568&gt;0,1,0),IF(IFERROR(INDEX(Cadastro!$F$5:$F$167,$AB1568),"")&lt;=IFERROR(INDEX(Parâmetros!$B$39:$B$48,MATCH($E1568,Parâmetros!$A$39:$A$48,0)),99),IFERROR(INDEX(Cadastro!$F$5:$F$167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$167,$AB1568),"")="",0,IF(IFERROR(INDEX(Cadastro!$F$5:$F$167,$AB1568),"")&gt;IFERROR(INDEX(Parâmetros!$B$39:$B$48,MATCH($E1568,Parâmetros!$A$39:$A$48,0)),99),IFERROR(INDEX(Cadastro!$F$5:$F$167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registro"),IF(AND($AB1568&lt;&gt;$AB1567,IFERROR(INDEX(Cadastro!$F$5:$F$167,$AB1568),"")=""),"Indeterminado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IFERROR(MATCH($A1568&amp;"|"&amp;TEXT(_xlfn.MAXIFS(Cadastro!$E$5:$E$167,Cadastro!$A$5:$A$167,$A1568,Cadastro!$E$5:$E$167,"&lt;="&amp;$F1568),"yyyymmdd"),Cadastro!$I$5:$I$167,0),"")</f>
        <v>134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IFERROR(INDEX(Cadastro!$C$5:$C$167,$AB1569),"NÃO INFORMADO")</f>
        <v>NÃO INFORMADO</v>
      </c>
      <c r="D1569" s="17" t="str">
        <f>IFERROR(INDEX(Cadastro!$D$5:$D$167,$AB1569),"")</f>
        <v>A</v>
      </c>
      <c r="E1569" s="17" t="str">
        <f>IFERROR(INDEX(Cadastro!$G$5:$G$167,$AB1569),"")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Folga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Folga prevista pelo ciclo</v>
      </c>
      <c r="W1569" s="34">
        <f>IF(OR(OR($D1569="6x1",$D1569="FF 6x1"),$D1569="5x2"),"",IF($AB1569&lt;&gt;$AB1568,IF(IFERROR(INDEX(Cadastro!$F$5:$F$167,$AB1569),"")="",IF($L1569&gt;0,1,0),IF(IFERROR(INDEX(Cadastro!$F$5:$F$167,$AB1569),"")&lt;=IFERROR(INDEX(Parâmetros!$B$39:$B$48,MATCH($E1569,Parâmetros!$A$39:$A$48,0)),99),IFERROR(INDEX(Cadastro!$F$5:$F$167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0</v>
      </c>
      <c r="X1569" s="34">
        <f>IF(OR(OR($D1569="6x1",$D1569="FF 6x1"),$D1569="5x2"),"",IF($AB1569&lt;&gt;$AB1568,IF(IFERROR(INDEX(Cadastro!$F$5:$F$167,$AB1569),"")="",0,IF(IFERROR(INDEX(Cadastro!$F$5:$F$167,$AB1569),"")&gt;IFERROR(INDEX(Parâmetros!$B$39:$B$48,MATCH($E1569,Parâmetros!$A$39:$A$48,0)),99),IFERROR(INDEX(Cadastro!$F$5:$F$167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1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registro"),IF(AND($AB1569&lt;&gt;$AB1568,IFERROR(INDEX(Cadastro!$F$5:$F$167,$AB1569),"")=""),"Indeterminado (início da série)",IF($X1569&gt;0,"Folga","Falta de registro"))))))))</f>
        <v>Folga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IFERROR(MATCH($A1569&amp;"|"&amp;TEXT(_xlfn.MAXIFS(Cadastro!$E$5:$E$167,Cadastro!$A$5:$A$167,$A1569,Cadastro!$E$5:$E$167,"&lt;="&amp;$F1569),"yyyymmdd"),Cadastro!$I$5:$I$167,0),"")</f>
        <v>134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IFERROR(INDEX(Cadastro!$C$5:$C$167,$AB1570),"NÃO INFORMADO")</f>
        <v>NÃO INFORMADO</v>
      </c>
      <c r="D1570" s="17" t="str">
        <f>IFERROR(INDEX(Cadastro!$D$5:$D$167,$AB1570),"")</f>
        <v>Férias</v>
      </c>
      <c r="E1570" s="17" t="str">
        <f>IFERROR(INDEX(Cadastro!$G$5:$G$167,$AB1570),"")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$167,$AB1570),"")="",IF($L1570&gt;0,1,0),IF(IFERROR(INDEX(Cadastro!$F$5:$F$167,$AB1570),"")&lt;=IFERROR(INDEX(Parâmetros!$B$39:$B$48,MATCH($E1570,Parâmetros!$A$39:$A$48,0)),99),IFERROR(INDEX(Cadastro!$F$5:$F$167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$167,$AB1570),"")="",0,IF(IFERROR(INDEX(Cadastro!$F$5:$F$167,$AB1570),"")&gt;IFERROR(INDEX(Parâmetros!$B$39:$B$48,MATCH($E1570,Parâmetros!$A$39:$A$48,0)),99),IFERROR(INDEX(Cadastro!$F$5:$F$167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registro"),IF(AND($AB1570&lt;&gt;$AB1569,IFERROR(INDEX(Cadastro!$F$5:$F$167,$AB1570),"")=""),"Indeterminado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8</v>
      </c>
      <c r="AB1570" s="31">
        <f>IFERROR(MATCH($A1570&amp;"|"&amp;TEXT(_xlfn.MAXIFS(Cadastro!$E$5:$E$167,Cadastro!$A$5:$A$167,$A1570,Cadastro!$E$5:$E$167,"&lt;="&amp;$F1570),"yyyymmdd"),Cadastro!$I$5:$I$167,0),"")</f>
        <v>128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IFERROR(INDEX(Cadastro!$C$5:$C$167,$AB1571),"NÃO INFORMADO")</f>
        <v>NÃO INFORMADO</v>
      </c>
      <c r="D1571" s="17" t="str">
        <f>IFERROR(INDEX(Cadastro!$D$5:$D$167,$AB1571),"")</f>
        <v>Férias</v>
      </c>
      <c r="E1571" s="17" t="str">
        <f>IFERROR(INDEX(Cadastro!$G$5:$G$167,$AB1571),"")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$167,$AB1571),"")="",IF($L1571&gt;0,1,0),IF(IFERROR(INDEX(Cadastro!$F$5:$F$167,$AB1571),"")&lt;=IFERROR(INDEX(Parâmetros!$B$39:$B$48,MATCH($E1571,Parâmetros!$A$39:$A$48,0)),99),IFERROR(INDEX(Cadastro!$F$5:$F$167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$167,$AB1571),"")="",0,IF(IFERROR(INDEX(Cadastro!$F$5:$F$167,$AB1571),"")&gt;IFERROR(INDEX(Parâmetros!$B$39:$B$48,MATCH($E1571,Parâmetros!$A$39:$A$48,0)),99),IFERROR(INDEX(Cadastro!$F$5:$F$167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registro"),IF(AND($AB1571&lt;&gt;$AB1570,IFERROR(INDEX(Cadastro!$F$5:$F$167,$AB1571),"")=""),"Indeterminado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7</v>
      </c>
      <c r="AB1571" s="31">
        <f>IFERROR(MATCH($A1571&amp;"|"&amp;TEXT(_xlfn.MAXIFS(Cadastro!$E$5:$E$167,Cadastro!$A$5:$A$167,$A1571,Cadastro!$E$5:$E$167,"&lt;="&amp;$F1571),"yyyymmdd"),Cadastro!$I$5:$I$167,0),"")</f>
        <v>128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IFERROR(INDEX(Cadastro!$C$5:$C$167,$AB1572),"NÃO INFORMADO")</f>
        <v>NÃO INFORMADO</v>
      </c>
      <c r="D1572" s="17" t="str">
        <f>IFERROR(INDEX(Cadastro!$D$5:$D$167,$AB1572),"")</f>
        <v>Férias</v>
      </c>
      <c r="E1572" s="17" t="str">
        <f>IFERROR(INDEX(Cadastro!$G$5:$G$167,$AB1572),"")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$167,$AB1572),"")="",IF($L1572&gt;0,1,0),IF(IFERROR(INDEX(Cadastro!$F$5:$F$167,$AB1572),"")&lt;=IFERROR(INDEX(Parâmetros!$B$39:$B$48,MATCH($E1572,Parâmetros!$A$39:$A$48,0)),99),IFERROR(INDEX(Cadastro!$F$5:$F$167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$167,$AB1572),"")="",0,IF(IFERROR(INDEX(Cadastro!$F$5:$F$167,$AB1572),"")&gt;IFERROR(INDEX(Parâmetros!$B$39:$B$48,MATCH($E1572,Parâmetros!$A$39:$A$48,0)),99),IFERROR(INDEX(Cadastro!$F$5:$F$167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registro"),IF(AND($AB1572&lt;&gt;$AB1571,IFERROR(INDEX(Cadastro!$F$5:$F$167,$AB1572),"")=""),"Indeterminado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6</v>
      </c>
      <c r="AB1572" s="31">
        <f>IFERROR(MATCH($A1572&amp;"|"&amp;TEXT(_xlfn.MAXIFS(Cadastro!$E$5:$E$167,Cadastro!$A$5:$A$167,$A1572,Cadastro!$E$5:$E$167,"&lt;="&amp;$F1572),"yyyymmdd"),Cadastro!$I$5:$I$167,0),"")</f>
        <v>128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IFERROR(INDEX(Cadastro!$C$5:$C$167,$AB1573),"NÃO INFORMADO")</f>
        <v>NÃO INFORMADO</v>
      </c>
      <c r="D1573" s="17" t="str">
        <f>IFERROR(INDEX(Cadastro!$D$5:$D$167,$AB1573),"")</f>
        <v>Férias</v>
      </c>
      <c r="E1573" s="17" t="str">
        <f>IFERROR(INDEX(Cadastro!$G$5:$G$167,$AB1573),"")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$167,$AB1573),"")="",IF($L1573&gt;0,1,0),IF(IFERROR(INDEX(Cadastro!$F$5:$F$167,$AB1573),"")&lt;=IFERROR(INDEX(Parâmetros!$B$39:$B$48,MATCH($E1573,Parâmetros!$A$39:$A$48,0)),99),IFERROR(INDEX(Cadastro!$F$5:$F$167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$167,$AB1573),"")="",0,IF(IFERROR(INDEX(Cadastro!$F$5:$F$167,$AB1573),"")&gt;IFERROR(INDEX(Parâmetros!$B$39:$B$48,MATCH($E1573,Parâmetros!$A$39:$A$48,0)),99),IFERROR(INDEX(Cadastro!$F$5:$F$167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registro"),IF(AND($AB1573&lt;&gt;$AB1572,IFERROR(INDEX(Cadastro!$F$5:$F$167,$AB1573),"")=""),"Indeterminado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5</v>
      </c>
      <c r="AB1573" s="31">
        <f>IFERROR(MATCH($A1573&amp;"|"&amp;TEXT(_xlfn.MAXIFS(Cadastro!$E$5:$E$167,Cadastro!$A$5:$A$167,$A1573,Cadastro!$E$5:$E$167,"&lt;="&amp;$F1573),"yyyymmdd"),Cadastro!$I$5:$I$167,0),"")</f>
        <v>128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IFERROR(INDEX(Cadastro!$C$5:$C$167,$AB1574),"NÃO INFORMADO")</f>
        <v>NÃO INFORMADO</v>
      </c>
      <c r="D1574" s="17" t="str">
        <f>IFERROR(INDEX(Cadastro!$D$5:$D$167,$AB1574),"")</f>
        <v>Férias</v>
      </c>
      <c r="E1574" s="17" t="str">
        <f>IFERROR(INDEX(Cadastro!$G$5:$G$167,$AB1574),"")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$167,$AB1574),"")="",IF($L1574&gt;0,1,0),IF(IFERROR(INDEX(Cadastro!$F$5:$F$167,$AB1574),"")&lt;=IFERROR(INDEX(Parâmetros!$B$39:$B$48,MATCH($E1574,Parâmetros!$A$39:$A$48,0)),99),IFERROR(INDEX(Cadastro!$F$5:$F$167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$167,$AB1574),"")="",0,IF(IFERROR(INDEX(Cadastro!$F$5:$F$167,$AB1574),"")&gt;IFERROR(INDEX(Parâmetros!$B$39:$B$48,MATCH($E1574,Parâmetros!$A$39:$A$48,0)),99),IFERROR(INDEX(Cadastro!$F$5:$F$167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registro"),IF(AND($AB1574&lt;&gt;$AB1573,IFERROR(INDEX(Cadastro!$F$5:$F$167,$AB1574),"")=""),"Indeterminado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4</v>
      </c>
      <c r="AB1574" s="31">
        <f>IFERROR(MATCH($A1574&amp;"|"&amp;TEXT(_xlfn.MAXIFS(Cadastro!$E$5:$E$167,Cadastro!$A$5:$A$167,$A1574,Cadastro!$E$5:$E$167,"&lt;="&amp;$F1574),"yyyymmdd"),Cadastro!$I$5:$I$167,0),"")</f>
        <v>128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IFERROR(INDEX(Cadastro!$C$5:$C$167,$AB1575),"NÃO INFORMADO")</f>
        <v>NÃO INFORMADO</v>
      </c>
      <c r="D1575" s="17" t="str">
        <f>IFERROR(INDEX(Cadastro!$D$5:$D$167,$AB1575),"")</f>
        <v>Férias</v>
      </c>
      <c r="E1575" s="17" t="str">
        <f>IFERROR(INDEX(Cadastro!$G$5:$G$167,$AB1575),"")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$167,$AB1575),"")="",IF($L1575&gt;0,1,0),IF(IFERROR(INDEX(Cadastro!$F$5:$F$167,$AB1575),"")&lt;=IFERROR(INDEX(Parâmetros!$B$39:$B$48,MATCH($E1575,Parâmetros!$A$39:$A$48,0)),99),IFERROR(INDEX(Cadastro!$F$5:$F$167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$167,$AB1575),"")="",0,IF(IFERROR(INDEX(Cadastro!$F$5:$F$167,$AB1575),"")&gt;IFERROR(INDEX(Parâmetros!$B$39:$B$48,MATCH($E1575,Parâmetros!$A$39:$A$48,0)),99),IFERROR(INDEX(Cadastro!$F$5:$F$167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registro"),IF(AND($AB1575&lt;&gt;$AB1574,IFERROR(INDEX(Cadastro!$F$5:$F$167,$AB1575),"")=""),"Indeterminado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3</v>
      </c>
      <c r="AB1575" s="31">
        <f>IFERROR(MATCH($A1575&amp;"|"&amp;TEXT(_xlfn.MAXIFS(Cadastro!$E$5:$E$167,Cadastro!$A$5:$A$167,$A1575,Cadastro!$E$5:$E$167,"&lt;="&amp;$F1575),"yyyymmdd"),Cadastro!$I$5:$I$167,0),"")</f>
        <v>128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IFERROR(INDEX(Cadastro!$C$5:$C$167,$AB1576),"NÃO INFORMADO")</f>
        <v>NÃO INFORMADO</v>
      </c>
      <c r="D1576" s="17" t="str">
        <f>IFERROR(INDEX(Cadastro!$D$5:$D$167,$AB1576),"")</f>
        <v>Férias</v>
      </c>
      <c r="E1576" s="17" t="str">
        <f>IFERROR(INDEX(Cadastro!$G$5:$G$167,$AB1576),"")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$167,$AB1576),"")="",IF($L1576&gt;0,1,0),IF(IFERROR(INDEX(Cadastro!$F$5:$F$167,$AB1576),"")&lt;=IFERROR(INDEX(Parâmetros!$B$39:$B$48,MATCH($E1576,Parâmetros!$A$39:$A$48,0)),99),IFERROR(INDEX(Cadastro!$F$5:$F$167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$167,$AB1576),"")="",0,IF(IFERROR(INDEX(Cadastro!$F$5:$F$167,$AB1576),"")&gt;IFERROR(INDEX(Parâmetros!$B$39:$B$48,MATCH($E1576,Parâmetros!$A$39:$A$48,0)),99),IFERROR(INDEX(Cadastro!$F$5:$F$167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registro"),IF(AND($AB1576&lt;&gt;$AB1575,IFERROR(INDEX(Cadastro!$F$5:$F$167,$AB1576),"")=""),"Indeterminado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2</v>
      </c>
      <c r="AB1576" s="31">
        <f>IFERROR(MATCH($A1576&amp;"|"&amp;TEXT(_xlfn.MAXIFS(Cadastro!$E$5:$E$167,Cadastro!$A$5:$A$167,$A1576,Cadastro!$E$5:$E$167,"&lt;="&amp;$F1576),"yyyymmdd"),Cadastro!$I$5:$I$167,0),"")</f>
        <v>128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IFERROR(INDEX(Cadastro!$C$5:$C$167,$AB1577),"NÃO INFORMADO")</f>
        <v>NÃO INFORMADO</v>
      </c>
      <c r="D1577" s="17" t="str">
        <f>IFERROR(INDEX(Cadastro!$D$5:$D$167,$AB1577),"")</f>
        <v>Férias</v>
      </c>
      <c r="E1577" s="17" t="str">
        <f>IFERROR(INDEX(Cadastro!$G$5:$G$167,$AB1577),"")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$167,$AB1577),"")="",IF($L1577&gt;0,1,0),IF(IFERROR(INDEX(Cadastro!$F$5:$F$167,$AB1577),"")&lt;=IFERROR(INDEX(Parâmetros!$B$39:$B$48,MATCH($E1577,Parâmetros!$A$39:$A$48,0)),99),IFERROR(INDEX(Cadastro!$F$5:$F$167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$167,$AB1577),"")="",0,IF(IFERROR(INDEX(Cadastro!$F$5:$F$167,$AB1577),"")&gt;IFERROR(INDEX(Parâmetros!$B$39:$B$48,MATCH($E1577,Parâmetros!$A$39:$A$48,0)),99),IFERROR(INDEX(Cadastro!$F$5:$F$167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registro"),IF(AND($AB1577&lt;&gt;$AB1576,IFERROR(INDEX(Cadastro!$F$5:$F$167,$AB1577),"")=""),"Indeterminado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1</v>
      </c>
      <c r="AB1577" s="31">
        <f>IFERROR(MATCH($A1577&amp;"|"&amp;TEXT(_xlfn.MAXIFS(Cadastro!$E$5:$E$167,Cadastro!$A$5:$A$167,$A1577,Cadastro!$E$5:$E$167,"&lt;="&amp;$F1577),"yyyymmdd"),Cadastro!$I$5:$I$167,0),"")</f>
        <v>128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IFERROR(INDEX(Cadastro!$C$5:$C$167,$AB1578),"NÃO INFORMADO")</f>
        <v>NÃO INFORMADO</v>
      </c>
      <c r="D1578" s="17" t="str">
        <f>IFERROR(INDEX(Cadastro!$D$5:$D$167,$AB1578),"")</f>
        <v>Férias</v>
      </c>
      <c r="E1578" s="17" t="str">
        <f>IFERROR(INDEX(Cadastro!$G$5:$G$167,$AB1578),"")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$167,$AB1578),"")="",IF($L1578&gt;0,1,0),IF(IFERROR(INDEX(Cadastro!$F$5:$F$167,$AB1578),"")&lt;=IFERROR(INDEX(Parâmetros!$B$39:$B$48,MATCH($E1578,Parâmetros!$A$39:$A$48,0)),99),IFERROR(INDEX(Cadastro!$F$5:$F$167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$167,$AB1578),"")="",0,IF(IFERROR(INDEX(Cadastro!$F$5:$F$167,$AB1578),"")&gt;IFERROR(INDEX(Parâmetros!$B$39:$B$48,MATCH($E1578,Parâmetros!$A$39:$A$48,0)),99),IFERROR(INDEX(Cadastro!$F$5:$F$167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registro"),IF(AND($AB1578&lt;&gt;$AB1577,IFERROR(INDEX(Cadastro!$F$5:$F$167,$AB1578),"")=""),"Indeterminado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IFERROR(MATCH($A1578&amp;"|"&amp;TEXT(_xlfn.MAXIFS(Cadastro!$E$5:$E$167,Cadastro!$A$5:$A$167,$A1578,Cadastro!$E$5:$E$167,"&lt;="&amp;$F1578),"yyyymmdd"),Cadastro!$I$5:$I$167,0),"")</f>
        <v>128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IFERROR(INDEX(Cadastro!$C$5:$C$167,$AB1579),"NÃO INFORMADO")</f>
        <v>NÃO INFORMADO</v>
      </c>
      <c r="D1579" s="17" t="str">
        <f>IFERROR(INDEX(Cadastro!$D$5:$D$167,$AB1579),"")</f>
        <v>Férias</v>
      </c>
      <c r="E1579" s="17" t="str">
        <f>IFERROR(INDEX(Cadastro!$G$5:$G$167,$AB1579),"")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$167,$AB1579),"")="",IF($L1579&gt;0,1,0),IF(IFERROR(INDEX(Cadastro!$F$5:$F$167,$AB1579),"")&lt;=IFERROR(INDEX(Parâmetros!$B$39:$B$48,MATCH($E1579,Parâmetros!$A$39:$A$48,0)),99),IFERROR(INDEX(Cadastro!$F$5:$F$167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$167,$AB1579),"")="",0,IF(IFERROR(INDEX(Cadastro!$F$5:$F$167,$AB1579),"")&gt;IFERROR(INDEX(Parâmetros!$B$39:$B$48,MATCH($E1579,Parâmetros!$A$39:$A$48,0)),99),IFERROR(INDEX(Cadastro!$F$5:$F$167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registro"),IF(AND($AB1579&lt;&gt;$AB1578,IFERROR(INDEX(Cadastro!$F$5:$F$167,$AB1579),"")=""),"Indeterminado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IFERROR(MATCH($A1579&amp;"|"&amp;TEXT(_xlfn.MAXIFS(Cadastro!$E$5:$E$167,Cadastro!$A$5:$A$167,$A1579,Cadastro!$E$5:$E$167,"&lt;="&amp;$F1579),"yyyymmdd"),Cadastro!$I$5:$I$167,0),"")</f>
        <v>128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IFERROR(INDEX(Cadastro!$C$5:$C$167,$AB1580),"NÃO INFORMADO")</f>
        <v>NÃO INFORMADO</v>
      </c>
      <c r="D1580" s="17" t="str">
        <f>IFERROR(INDEX(Cadastro!$D$5:$D$167,$AB1580),"")</f>
        <v>Férias</v>
      </c>
      <c r="E1580" s="17" t="str">
        <f>IFERROR(INDEX(Cadastro!$G$5:$G$167,$AB1580),"")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$167,$AB1580),"")="",IF($L1580&gt;0,1,0),IF(IFERROR(INDEX(Cadastro!$F$5:$F$167,$AB1580),"")&lt;=IFERROR(INDEX(Parâmetros!$B$39:$B$48,MATCH($E1580,Parâmetros!$A$39:$A$48,0)),99),IFERROR(INDEX(Cadastro!$F$5:$F$167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$167,$AB1580),"")="",0,IF(IFERROR(INDEX(Cadastro!$F$5:$F$167,$AB1580),"")&gt;IFERROR(INDEX(Parâmetros!$B$39:$B$48,MATCH($E1580,Parâmetros!$A$39:$A$48,0)),99),IFERROR(INDEX(Cadastro!$F$5:$F$167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registro"),IF(AND($AB1580&lt;&gt;$AB1579,IFERROR(INDEX(Cadastro!$F$5:$F$167,$AB1580),"")=""),"Indeterminado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IFERROR(MATCH($A1580&amp;"|"&amp;TEXT(_xlfn.MAXIFS(Cadastro!$E$5:$E$167,Cadastro!$A$5:$A$167,$A1580,Cadastro!$E$5:$E$167,"&lt;="&amp;$F1580),"yyyymmdd"),Cadastro!$I$5:$I$167,0),"")</f>
        <v>128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IFERROR(INDEX(Cadastro!$C$5:$C$167,$AB1581),"NÃO INFORMADO")</f>
        <v>NÃO INFORMADO</v>
      </c>
      <c r="D1581" s="17" t="str">
        <f>IFERROR(INDEX(Cadastro!$D$5:$D$167,$AB1581),"")</f>
        <v>Férias</v>
      </c>
      <c r="E1581" s="17" t="str">
        <f>IFERROR(INDEX(Cadastro!$G$5:$G$167,$AB1581),"")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$167,$AB1581),"")="",IF($L1581&gt;0,1,0),IF(IFERROR(INDEX(Cadastro!$F$5:$F$167,$AB1581),"")&lt;=IFERROR(INDEX(Parâmetros!$B$39:$B$48,MATCH($E1581,Parâmetros!$A$39:$A$48,0)),99),IFERROR(INDEX(Cadastro!$F$5:$F$167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$167,$AB1581),"")="",0,IF(IFERROR(INDEX(Cadastro!$F$5:$F$167,$AB1581),"")&gt;IFERROR(INDEX(Parâmetros!$B$39:$B$48,MATCH($E1581,Parâmetros!$A$39:$A$48,0)),99),IFERROR(INDEX(Cadastro!$F$5:$F$167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registro"),IF(AND($AB1581&lt;&gt;$AB1580,IFERROR(INDEX(Cadastro!$F$5:$F$167,$AB1581),"")=""),"Indeterminado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IFERROR(MATCH($A1581&amp;"|"&amp;TEXT(_xlfn.MAXIFS(Cadastro!$E$5:$E$167,Cadastro!$A$5:$A$167,$A1581,Cadastro!$E$5:$E$167,"&lt;="&amp;$F1581),"yyyymmdd"),Cadastro!$I$5:$I$167,0),"")</f>
        <v>128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IFERROR(INDEX(Cadastro!$C$5:$C$167,$AB1582),"NÃO INFORMADO")</f>
        <v>NÃO INFORMADO</v>
      </c>
      <c r="D1582" s="17" t="str">
        <f>IFERROR(INDEX(Cadastro!$D$5:$D$167,$AB1582),"")</f>
        <v>Férias</v>
      </c>
      <c r="E1582" s="17" t="str">
        <f>IFERROR(INDEX(Cadastro!$G$5:$G$167,$AB1582),"")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$167,$AB1582),"")="",IF($L1582&gt;0,1,0),IF(IFERROR(INDEX(Cadastro!$F$5:$F$167,$AB1582),"")&lt;=IFERROR(INDEX(Parâmetros!$B$39:$B$48,MATCH($E1582,Parâmetros!$A$39:$A$48,0)),99),IFERROR(INDEX(Cadastro!$F$5:$F$167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$167,$AB1582),"")="",0,IF(IFERROR(INDEX(Cadastro!$F$5:$F$167,$AB1582),"")&gt;IFERROR(INDEX(Parâmetros!$B$39:$B$48,MATCH($E1582,Parâmetros!$A$39:$A$48,0)),99),IFERROR(INDEX(Cadastro!$F$5:$F$167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registro"),IF(AND($AB1582&lt;&gt;$AB1581,IFERROR(INDEX(Cadastro!$F$5:$F$167,$AB1582),"")=""),"Indeterminado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IFERROR(MATCH($A1582&amp;"|"&amp;TEXT(_xlfn.MAXIFS(Cadastro!$E$5:$E$167,Cadastro!$A$5:$A$167,$A1582,Cadastro!$E$5:$E$167,"&lt;="&amp;$F1582),"yyyymmdd"),Cadastro!$I$5:$I$167,0),"")</f>
        <v>128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IFERROR(INDEX(Cadastro!$C$5:$C$167,$AB1583),"NÃO INFORMADO")</f>
        <v>NÃO INFORMADO</v>
      </c>
      <c r="D1583" s="17" t="str">
        <f>IFERROR(INDEX(Cadastro!$D$5:$D$167,$AB1583),"")</f>
        <v>Férias</v>
      </c>
      <c r="E1583" s="17" t="str">
        <f>IFERROR(INDEX(Cadastro!$G$5:$G$167,$AB1583),"")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$167,$AB1583),"")="",IF($L1583&gt;0,1,0),IF(IFERROR(INDEX(Cadastro!$F$5:$F$167,$AB1583),"")&lt;=IFERROR(INDEX(Parâmetros!$B$39:$B$48,MATCH($E1583,Parâmetros!$A$39:$A$48,0)),99),IFERROR(INDEX(Cadastro!$F$5:$F$167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$167,$AB1583),"")="",0,IF(IFERROR(INDEX(Cadastro!$F$5:$F$167,$AB1583),"")&gt;IFERROR(INDEX(Parâmetros!$B$39:$B$48,MATCH($E1583,Parâmetros!$A$39:$A$48,0)),99),IFERROR(INDEX(Cadastro!$F$5:$F$167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registro"),IF(AND($AB1583&lt;&gt;$AB1582,IFERROR(INDEX(Cadastro!$F$5:$F$167,$AB1583),"")=""),"Indeterminado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IFERROR(MATCH($A1583&amp;"|"&amp;TEXT(_xlfn.MAXIFS(Cadastro!$E$5:$E$167,Cadastro!$A$5:$A$167,$A1583,Cadastro!$E$5:$E$167,"&lt;="&amp;$F1583),"yyyymmdd"),Cadastro!$I$5:$I$167,0),"")</f>
        <v>128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IFERROR(INDEX(Cadastro!$C$5:$C$167,$AB1584),"NÃO INFORMADO")</f>
        <v>NÃO INFORMADO</v>
      </c>
      <c r="D1584" s="17" t="str">
        <f>IFERROR(INDEX(Cadastro!$D$5:$D$167,$AB1584),"")</f>
        <v>Férias</v>
      </c>
      <c r="E1584" s="17" t="str">
        <f>IFERROR(INDEX(Cadastro!$G$5:$G$167,$AB1584),"")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$167,$AB1584),"")="",IF($L1584&gt;0,1,0),IF(IFERROR(INDEX(Cadastro!$F$5:$F$167,$AB1584),"")&lt;=IFERROR(INDEX(Parâmetros!$B$39:$B$48,MATCH($E1584,Parâmetros!$A$39:$A$48,0)),99),IFERROR(INDEX(Cadastro!$F$5:$F$167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$167,$AB1584),"")="",0,IF(IFERROR(INDEX(Cadastro!$F$5:$F$167,$AB1584),"")&gt;IFERROR(INDEX(Parâmetros!$B$39:$B$48,MATCH($E1584,Parâmetros!$A$39:$A$48,0)),99),IFERROR(INDEX(Cadastro!$F$5:$F$167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registro"),IF(AND($AB1584&lt;&gt;$AB1583,IFERROR(INDEX(Cadastro!$F$5:$F$167,$AB1584),"")=""),"Indeterminado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IFERROR(MATCH($A1584&amp;"|"&amp;TEXT(_xlfn.MAXIFS(Cadastro!$E$5:$E$167,Cadastro!$A$5:$A$167,$A1584,Cadastro!$E$5:$E$167,"&lt;="&amp;$F1584),"yyyymmdd"),Cadastro!$I$5:$I$167,0),"")</f>
        <v>128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IFERROR(INDEX(Cadastro!$C$5:$C$167,$AB1585),"NÃO INFORMADO")</f>
        <v>NÃO INFORMADO</v>
      </c>
      <c r="D1585" s="17" t="str">
        <f>IFERROR(INDEX(Cadastro!$D$5:$D$167,$AB1585),"")</f>
        <v>Férias</v>
      </c>
      <c r="E1585" s="17" t="str">
        <f>IFERROR(INDEX(Cadastro!$G$5:$G$167,$AB1585),"")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$167,$AB1585),"")="",IF($L1585&gt;0,1,0),IF(IFERROR(INDEX(Cadastro!$F$5:$F$167,$AB1585),"")&lt;=IFERROR(INDEX(Parâmetros!$B$39:$B$48,MATCH($E1585,Parâmetros!$A$39:$A$48,0)),99),IFERROR(INDEX(Cadastro!$F$5:$F$167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$167,$AB1585),"")="",0,IF(IFERROR(INDEX(Cadastro!$F$5:$F$167,$AB1585),"")&gt;IFERROR(INDEX(Parâmetros!$B$39:$B$48,MATCH($E1585,Parâmetros!$A$39:$A$48,0)),99),IFERROR(INDEX(Cadastro!$F$5:$F$167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registro"),IF(AND($AB1585&lt;&gt;$AB1584,IFERROR(INDEX(Cadastro!$F$5:$F$167,$AB1585),"")=""),"Indeterminado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IFERROR(MATCH($A1585&amp;"|"&amp;TEXT(_xlfn.MAXIFS(Cadastro!$E$5:$E$167,Cadastro!$A$5:$A$167,$A1585,Cadastro!$E$5:$E$167,"&lt;="&amp;$F1585),"yyyymmdd"),Cadastro!$I$5:$I$167,0),"")</f>
        <v>128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IFERROR(INDEX(Cadastro!$C$5:$C$167,$AB1586),"NÃO INFORMADO")</f>
        <v>NÃO INFORMADO</v>
      </c>
      <c r="D1586" s="17" t="str">
        <f>IFERROR(INDEX(Cadastro!$D$5:$D$167,$AB1586),"")</f>
        <v>Férias</v>
      </c>
      <c r="E1586" s="17" t="str">
        <f>IFERROR(INDEX(Cadastro!$G$5:$G$167,$AB1586),"")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$167,$AB1586),"")="",IF($L1586&gt;0,1,0),IF(IFERROR(INDEX(Cadastro!$F$5:$F$167,$AB1586),"")&lt;=IFERROR(INDEX(Parâmetros!$B$39:$B$48,MATCH($E1586,Parâmetros!$A$39:$A$48,0)),99),IFERROR(INDEX(Cadastro!$F$5:$F$167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$167,$AB1586),"")="",0,IF(IFERROR(INDEX(Cadastro!$F$5:$F$167,$AB1586),"")&gt;IFERROR(INDEX(Parâmetros!$B$39:$B$48,MATCH($E1586,Parâmetros!$A$39:$A$48,0)),99),IFERROR(INDEX(Cadastro!$F$5:$F$167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registro"),IF(AND($AB1586&lt;&gt;$AB1585,IFERROR(INDEX(Cadastro!$F$5:$F$167,$AB1586),"")=""),"Indeterminado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IFERROR(MATCH($A1586&amp;"|"&amp;TEXT(_xlfn.MAXIFS(Cadastro!$E$5:$E$167,Cadastro!$A$5:$A$167,$A1586,Cadastro!$E$5:$E$167,"&lt;="&amp;$F1586),"yyyymmdd"),Cadastro!$I$5:$I$167,0),"")</f>
        <v>128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IFERROR(INDEX(Cadastro!$C$5:$C$167,$AB1587),"NÃO INFORMADO")</f>
        <v>NÃO INFORMADO</v>
      </c>
      <c r="D1587" s="17" t="str">
        <f>IFERROR(INDEX(Cadastro!$D$5:$D$167,$AB1587),"")</f>
        <v>Férias</v>
      </c>
      <c r="E1587" s="17" t="str">
        <f>IFERROR(INDEX(Cadastro!$G$5:$G$167,$AB1587),"")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$167,$AB1587),"")="",IF($L1587&gt;0,1,0),IF(IFERROR(INDEX(Cadastro!$F$5:$F$167,$AB1587),"")&lt;=IFERROR(INDEX(Parâmetros!$B$39:$B$48,MATCH($E1587,Parâmetros!$A$39:$A$48,0)),99),IFERROR(INDEX(Cadastro!$F$5:$F$167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$167,$AB1587),"")="",0,IF(IFERROR(INDEX(Cadastro!$F$5:$F$167,$AB1587),"")&gt;IFERROR(INDEX(Parâmetros!$B$39:$B$48,MATCH($E1587,Parâmetros!$A$39:$A$48,0)),99),IFERROR(INDEX(Cadastro!$F$5:$F$167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registro"),IF(AND($AB1587&lt;&gt;$AB1586,IFERROR(INDEX(Cadastro!$F$5:$F$167,$AB1587),"")=""),"Indeterminado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IFERROR(MATCH($A1587&amp;"|"&amp;TEXT(_xlfn.MAXIFS(Cadastro!$E$5:$E$167,Cadastro!$A$5:$A$167,$A1587,Cadastro!$E$5:$E$167,"&lt;="&amp;$F1587),"yyyymmdd"),Cadastro!$I$5:$I$167,0),"")</f>
        <v>128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IFERROR(INDEX(Cadastro!$C$5:$C$167,$AB1588),"NÃO INFORMADO")</f>
        <v>NÃO INFORMADO</v>
      </c>
      <c r="D1588" s="17" t="str">
        <f>IFERROR(INDEX(Cadastro!$D$5:$D$167,$AB1588),"")</f>
        <v>Férias</v>
      </c>
      <c r="E1588" s="17" t="str">
        <f>IFERROR(INDEX(Cadastro!$G$5:$G$167,$AB1588),"")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$167,$AB1588),"")="",IF($L1588&gt;0,1,0),IF(IFERROR(INDEX(Cadastro!$F$5:$F$167,$AB1588),"")&lt;=IFERROR(INDEX(Parâmetros!$B$39:$B$48,MATCH($E1588,Parâmetros!$A$39:$A$48,0)),99),IFERROR(INDEX(Cadastro!$F$5:$F$167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$167,$AB1588),"")="",0,IF(IFERROR(INDEX(Cadastro!$F$5:$F$167,$AB1588),"")&gt;IFERROR(INDEX(Parâmetros!$B$39:$B$48,MATCH($E1588,Parâmetros!$A$39:$A$48,0)),99),IFERROR(INDEX(Cadastro!$F$5:$F$167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registro"),IF(AND($AB1588&lt;&gt;$AB1587,IFERROR(INDEX(Cadastro!$F$5:$F$167,$AB1588),"")=""),"Indeterminado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IFERROR(MATCH($A1588&amp;"|"&amp;TEXT(_xlfn.MAXIFS(Cadastro!$E$5:$E$167,Cadastro!$A$5:$A$167,$A1588,Cadastro!$E$5:$E$167,"&lt;="&amp;$F1588),"yyyymmdd"),Cadastro!$I$5:$I$167,0),"")</f>
        <v>128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IFERROR(INDEX(Cadastro!$C$5:$C$167,$AB1589),"NÃO INFORMADO")</f>
        <v>NÃO INFORMADO</v>
      </c>
      <c r="D1589" s="17" t="str">
        <f>IFERROR(INDEX(Cadastro!$D$5:$D$167,$AB1589),"")</f>
        <v>Férias</v>
      </c>
      <c r="E1589" s="17" t="str">
        <f>IFERROR(INDEX(Cadastro!$G$5:$G$167,$AB1589),"")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$167,$AB1589),"")="",IF($L1589&gt;0,1,0),IF(IFERROR(INDEX(Cadastro!$F$5:$F$167,$AB1589),"")&lt;=IFERROR(INDEX(Parâmetros!$B$39:$B$48,MATCH($E1589,Parâmetros!$A$39:$A$48,0)),99),IFERROR(INDEX(Cadastro!$F$5:$F$167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$167,$AB1589),"")="",0,IF(IFERROR(INDEX(Cadastro!$F$5:$F$167,$AB1589),"")&gt;IFERROR(INDEX(Parâmetros!$B$39:$B$48,MATCH($E1589,Parâmetros!$A$39:$A$48,0)),99),IFERROR(INDEX(Cadastro!$F$5:$F$167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registro"),IF(AND($AB1589&lt;&gt;$AB1588,IFERROR(INDEX(Cadastro!$F$5:$F$167,$AB1589),"")=""),"Indeterminado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IFERROR(MATCH($A1589&amp;"|"&amp;TEXT(_xlfn.MAXIFS(Cadastro!$E$5:$E$167,Cadastro!$A$5:$A$167,$A1589,Cadastro!$E$5:$E$167,"&lt;="&amp;$F1589),"yyyymmdd"),Cadastro!$I$5:$I$167,0),"")</f>
        <v>128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IFERROR(INDEX(Cadastro!$C$5:$C$167,$AB1590),"NÃO INFORMADO")</f>
        <v>NÃO INFORMADO</v>
      </c>
      <c r="D1590" s="17" t="str">
        <f>IFERROR(INDEX(Cadastro!$D$5:$D$167,$AB1590),"")</f>
        <v>Férias</v>
      </c>
      <c r="E1590" s="17" t="str">
        <f>IFERROR(INDEX(Cadastro!$G$5:$G$167,$AB1590),"")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$167,$AB1590),"")="",IF($L1590&gt;0,1,0),IF(IFERROR(INDEX(Cadastro!$F$5:$F$167,$AB1590),"")&lt;=IFERROR(INDEX(Parâmetros!$B$39:$B$48,MATCH($E1590,Parâmetros!$A$39:$A$48,0)),99),IFERROR(INDEX(Cadastro!$F$5:$F$167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$167,$AB1590),"")="",0,IF(IFERROR(INDEX(Cadastro!$F$5:$F$167,$AB1590),"")&gt;IFERROR(INDEX(Parâmetros!$B$39:$B$48,MATCH($E1590,Parâmetros!$A$39:$A$48,0)),99),IFERROR(INDEX(Cadastro!$F$5:$F$167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registro"),IF(AND($AB1590&lt;&gt;$AB1589,IFERROR(INDEX(Cadastro!$F$5:$F$167,$AB1590),"")=""),"Indeterminado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IFERROR(MATCH($A1590&amp;"|"&amp;TEXT(_xlfn.MAXIFS(Cadastro!$E$5:$E$167,Cadastro!$A$5:$A$167,$A1590,Cadastro!$E$5:$E$167,"&lt;="&amp;$F1590),"yyyymmdd"),Cadastro!$I$5:$I$167,0),"")</f>
        <v>128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IFERROR(INDEX(Cadastro!$C$5:$C$167,$AB1591),"NÃO INFORMADO")</f>
        <v>NÃO INFORMADO</v>
      </c>
      <c r="D1591" s="17" t="str">
        <f>IFERROR(INDEX(Cadastro!$D$5:$D$167,$AB1591),"")</f>
        <v>Férias</v>
      </c>
      <c r="E1591" s="17" t="str">
        <f>IFERROR(INDEX(Cadastro!$G$5:$G$167,$AB1591),"")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$167,$AB1591),"")="",IF($L1591&gt;0,1,0),IF(IFERROR(INDEX(Cadastro!$F$5:$F$167,$AB1591),"")&lt;=IFERROR(INDEX(Parâmetros!$B$39:$B$48,MATCH($E1591,Parâmetros!$A$39:$A$48,0)),99),IFERROR(INDEX(Cadastro!$F$5:$F$167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$167,$AB1591),"")="",0,IF(IFERROR(INDEX(Cadastro!$F$5:$F$167,$AB1591),"")&gt;IFERROR(INDEX(Parâmetros!$B$39:$B$48,MATCH($E1591,Parâmetros!$A$39:$A$48,0)),99),IFERROR(INDEX(Cadastro!$F$5:$F$167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registro"),IF(AND($AB1591&lt;&gt;$AB1590,IFERROR(INDEX(Cadastro!$F$5:$F$167,$AB1591),"")=""),"Indeterminado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IFERROR(MATCH($A1591&amp;"|"&amp;TEXT(_xlfn.MAXIFS(Cadastro!$E$5:$E$167,Cadastro!$A$5:$A$167,$A1591,Cadastro!$E$5:$E$167,"&lt;="&amp;$F1591),"yyyymmdd"),Cadastro!$I$5:$I$167,0),"")</f>
        <v>128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IFERROR(INDEX(Cadastro!$C$5:$C$167,$AB1592),"NÃO INFORMADO")</f>
        <v>NÃO INFORMADO</v>
      </c>
      <c r="D1592" s="17" t="str">
        <f>IFERROR(INDEX(Cadastro!$D$5:$D$167,$AB1592),"")</f>
        <v>Férias</v>
      </c>
      <c r="E1592" s="17" t="str">
        <f>IFERROR(INDEX(Cadastro!$G$5:$G$167,$AB1592),"")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$167,$AB1592),"")="",IF($L1592&gt;0,1,0),IF(IFERROR(INDEX(Cadastro!$F$5:$F$167,$AB1592),"")&lt;=IFERROR(INDEX(Parâmetros!$B$39:$B$48,MATCH($E1592,Parâmetros!$A$39:$A$48,0)),99),IFERROR(INDEX(Cadastro!$F$5:$F$167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$167,$AB1592),"")="",0,IF(IFERROR(INDEX(Cadastro!$F$5:$F$167,$AB1592),"")&gt;IFERROR(INDEX(Parâmetros!$B$39:$B$48,MATCH($E1592,Parâmetros!$A$39:$A$48,0)),99),IFERROR(INDEX(Cadastro!$F$5:$F$167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registro"),IF(AND($AB1592&lt;&gt;$AB1591,IFERROR(INDEX(Cadastro!$F$5:$F$167,$AB1592),"")=""),"Indeterminado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IFERROR(MATCH($A1592&amp;"|"&amp;TEXT(_xlfn.MAXIFS(Cadastro!$E$5:$E$167,Cadastro!$A$5:$A$167,$A1592,Cadastro!$E$5:$E$167,"&lt;="&amp;$F1592),"yyyymmdd"),Cadastro!$I$5:$I$167,0),"")</f>
        <v>128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IFERROR(INDEX(Cadastro!$C$5:$C$167,$AB1593),"NÃO INFORMADO")</f>
        <v>NÃO INFORMADO</v>
      </c>
      <c r="D1593" s="17" t="str">
        <f>IFERROR(INDEX(Cadastro!$D$5:$D$167,$AB1593),"")</f>
        <v>Férias</v>
      </c>
      <c r="E1593" s="17" t="str">
        <f>IFERROR(INDEX(Cadastro!$G$5:$G$167,$AB1593),"")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$167,$AB1593),"")="",IF($L1593&gt;0,1,0),IF(IFERROR(INDEX(Cadastro!$F$5:$F$167,$AB1593),"")&lt;=IFERROR(INDEX(Parâmetros!$B$39:$B$48,MATCH($E1593,Parâmetros!$A$39:$A$48,0)),99),IFERROR(INDEX(Cadastro!$F$5:$F$167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$167,$AB1593),"")="",0,IF(IFERROR(INDEX(Cadastro!$F$5:$F$167,$AB1593),"")&gt;IFERROR(INDEX(Parâmetros!$B$39:$B$48,MATCH($E1593,Parâmetros!$A$39:$A$48,0)),99),IFERROR(INDEX(Cadastro!$F$5:$F$167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registro"),IF(AND($AB1593&lt;&gt;$AB1592,IFERROR(INDEX(Cadastro!$F$5:$F$167,$AB1593),"")=""),"Indeterminado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IFERROR(MATCH($A1593&amp;"|"&amp;TEXT(_xlfn.MAXIFS(Cadastro!$E$5:$E$167,Cadastro!$A$5:$A$167,$A1593,Cadastro!$E$5:$E$167,"&lt;="&amp;$F1593),"yyyymmdd"),Cadastro!$I$5:$I$167,0),"")</f>
        <v>128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IFERROR(INDEX(Cadastro!$C$5:$C$167,$AB1594),"NÃO INFORMADO")</f>
        <v>NÃO INFORMADO</v>
      </c>
      <c r="D1594" s="17" t="str">
        <f>IFERROR(INDEX(Cadastro!$D$5:$D$167,$AB1594),"")</f>
        <v>Férias</v>
      </c>
      <c r="E1594" s="17" t="str">
        <f>IFERROR(INDEX(Cadastro!$G$5:$G$167,$AB1594),"")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$167,$AB1594),"")="",IF($L1594&gt;0,1,0),IF(IFERROR(INDEX(Cadastro!$F$5:$F$167,$AB1594),"")&lt;=IFERROR(INDEX(Parâmetros!$B$39:$B$48,MATCH($E1594,Parâmetros!$A$39:$A$48,0)),99),IFERROR(INDEX(Cadastro!$F$5:$F$167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$167,$AB1594),"")="",0,IF(IFERROR(INDEX(Cadastro!$F$5:$F$167,$AB1594),"")&gt;IFERROR(INDEX(Parâmetros!$B$39:$B$48,MATCH($E1594,Parâmetros!$A$39:$A$48,0)),99),IFERROR(INDEX(Cadastro!$F$5:$F$167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registro"),IF(AND($AB1594&lt;&gt;$AB1593,IFERROR(INDEX(Cadastro!$F$5:$F$167,$AB1594),"")=""),"Indeterminado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IFERROR(MATCH($A1594&amp;"|"&amp;TEXT(_xlfn.MAXIFS(Cadastro!$E$5:$E$167,Cadastro!$A$5:$A$167,$A1594,Cadastro!$E$5:$E$167,"&lt;="&amp;$F1594),"yyyymmdd"),Cadastro!$I$5:$I$167,0),"")</f>
        <v>128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IFERROR(INDEX(Cadastro!$C$5:$C$167,$AB1595),"NÃO INFORMADO")</f>
        <v>NÃO INFORMADO</v>
      </c>
      <c r="D1595" s="17" t="str">
        <f>IFERROR(INDEX(Cadastro!$D$5:$D$167,$AB1595),"")</f>
        <v>Férias</v>
      </c>
      <c r="E1595" s="17" t="str">
        <f>IFERROR(INDEX(Cadastro!$G$5:$G$167,$AB1595),"")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$167,$AB1595),"")="",IF($L1595&gt;0,1,0),IF(IFERROR(INDEX(Cadastro!$F$5:$F$167,$AB1595),"")&lt;=IFERROR(INDEX(Parâmetros!$B$39:$B$48,MATCH($E1595,Parâmetros!$A$39:$A$48,0)),99),IFERROR(INDEX(Cadastro!$F$5:$F$167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$167,$AB1595),"")="",0,IF(IFERROR(INDEX(Cadastro!$F$5:$F$167,$AB1595),"")&gt;IFERROR(INDEX(Parâmetros!$B$39:$B$48,MATCH($E1595,Parâmetros!$A$39:$A$48,0)),99),IFERROR(INDEX(Cadastro!$F$5:$F$167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registro"),IF(AND($AB1595&lt;&gt;$AB1594,IFERROR(INDEX(Cadastro!$F$5:$F$167,$AB1595),"")=""),"Indeterminado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IFERROR(MATCH($A1595&amp;"|"&amp;TEXT(_xlfn.MAXIFS(Cadastro!$E$5:$E$167,Cadastro!$A$5:$A$167,$A1595,Cadastro!$E$5:$E$167,"&lt;="&amp;$F1595),"yyyymmdd"),Cadastro!$I$5:$I$167,0),"")</f>
        <v>128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IFERROR(INDEX(Cadastro!$C$5:$C$167,$AB1596),"NÃO INFORMADO")</f>
        <v>NÃO INFORMADO</v>
      </c>
      <c r="D1596" s="17" t="str">
        <f>IFERROR(INDEX(Cadastro!$D$5:$D$167,$AB1596),"")</f>
        <v>Férias</v>
      </c>
      <c r="E1596" s="17" t="str">
        <f>IFERROR(INDEX(Cadastro!$G$5:$G$167,$AB1596),"")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$167,$AB1596),"")="",IF($L1596&gt;0,1,0),IF(IFERROR(INDEX(Cadastro!$F$5:$F$167,$AB1596),"")&lt;=IFERROR(INDEX(Parâmetros!$B$39:$B$48,MATCH($E1596,Parâmetros!$A$39:$A$48,0)),99),IFERROR(INDEX(Cadastro!$F$5:$F$167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$167,$AB1596),"")="",0,IF(IFERROR(INDEX(Cadastro!$F$5:$F$167,$AB1596),"")&gt;IFERROR(INDEX(Parâmetros!$B$39:$B$48,MATCH($E1596,Parâmetros!$A$39:$A$48,0)),99),IFERROR(INDEX(Cadastro!$F$5:$F$167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registro"),IF(AND($AB1596&lt;&gt;$AB1595,IFERROR(INDEX(Cadastro!$F$5:$F$167,$AB1596),"")=""),"Indeterminado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IFERROR(MATCH($A1596&amp;"|"&amp;TEXT(_xlfn.MAXIFS(Cadastro!$E$5:$E$167,Cadastro!$A$5:$A$167,$A1596,Cadastro!$E$5:$E$167,"&lt;="&amp;$F1596),"yyyymmdd"),Cadastro!$I$5:$I$167,0),"")</f>
        <v>128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IFERROR(INDEX(Cadastro!$C$5:$C$167,$AB1597),"NÃO INFORMADO")</f>
        <v>NÃO INFORMADO</v>
      </c>
      <c r="D1597" s="17" t="str">
        <f>IFERROR(INDEX(Cadastro!$D$5:$D$167,$AB1597),"")</f>
        <v>Férias</v>
      </c>
      <c r="E1597" s="17" t="str">
        <f>IFERROR(INDEX(Cadastro!$G$5:$G$167,$AB1597),"")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$167,$AB1597),"")="",IF($L1597&gt;0,1,0),IF(IFERROR(INDEX(Cadastro!$F$5:$F$167,$AB1597),"")&lt;=IFERROR(INDEX(Parâmetros!$B$39:$B$48,MATCH($E1597,Parâmetros!$A$39:$A$48,0)),99),IFERROR(INDEX(Cadastro!$F$5:$F$167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$167,$AB1597),"")="",0,IF(IFERROR(INDEX(Cadastro!$F$5:$F$167,$AB1597),"")&gt;IFERROR(INDEX(Parâmetros!$B$39:$B$48,MATCH($E1597,Parâmetros!$A$39:$A$48,0)),99),IFERROR(INDEX(Cadastro!$F$5:$F$167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registro"),IF(AND($AB1597&lt;&gt;$AB1596,IFERROR(INDEX(Cadastro!$F$5:$F$167,$AB1597),"")=""),"Indeterminado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IFERROR(MATCH($A1597&amp;"|"&amp;TEXT(_xlfn.MAXIFS(Cadastro!$E$5:$E$167,Cadastro!$A$5:$A$167,$A1597,Cadastro!$E$5:$E$167,"&lt;="&amp;$F1597),"yyyymmdd"),Cadastro!$I$5:$I$167,0),"")</f>
        <v>128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IFERROR(INDEX(Cadastro!$C$5:$C$167,$AB1598),"NÃO INFORMADO")</f>
        <v>AUT</v>
      </c>
      <c r="D1598" s="17" t="str">
        <f>IFERROR(INDEX(Cadastro!$D$5:$D$167,$AB1598),"")</f>
        <v>6x1</v>
      </c>
      <c r="E1598" s="17" t="str">
        <f>IFERROR(INDEX(Cadastro!$G$5:$G$167,$AB1598),"")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$167,$AB1598),"")="",IF($L1598&gt;0,1,0),IF(IFERROR(INDEX(Cadastro!$F$5:$F$167,$AB1598),"")&lt;=IFERROR(INDEX(Parâmetros!$B$39:$B$48,MATCH($E1598,Parâmetros!$A$39:$A$48,0)),99),IFERROR(INDEX(Cadastro!$F$5:$F$167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$167,$AB1598),"")="",0,IF(IFERROR(INDEX(Cadastro!$F$5:$F$167,$AB1598),"")&gt;IFERROR(INDEX(Parâmetros!$B$39:$B$48,MATCH($E1598,Parâmetros!$A$39:$A$48,0)),99),IFERROR(INDEX(Cadastro!$F$5:$F$167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registro"),IF(AND($AB1598&lt;&gt;$AB1597,IFERROR(INDEX(Cadastro!$F$5:$F$167,$AB1598),"")=""),"Indeterminado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IFERROR(MATCH($A1598&amp;"|"&amp;TEXT(_xlfn.MAXIFS(Cadastro!$E$5:$E$167,Cadastro!$A$5:$A$167,$A1598,Cadastro!$E$5:$E$167,"&lt;="&amp;$F1598),"yyyymmdd"),Cadastro!$I$5:$I$167,0),"")</f>
        <v>129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IFERROR(INDEX(Cadastro!$C$5:$C$167,$AB1599),"NÃO INFORMADO")</f>
        <v>AUT</v>
      </c>
      <c r="D1599" s="17" t="str">
        <f>IFERROR(INDEX(Cadastro!$D$5:$D$167,$AB1599),"")</f>
        <v>6x1</v>
      </c>
      <c r="E1599" s="17" t="str">
        <f>IFERROR(INDEX(Cadastro!$G$5:$G$167,$AB1599),"")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$167,$AB1599),"")="",IF($L1599&gt;0,1,0),IF(IFERROR(INDEX(Cadastro!$F$5:$F$167,$AB1599),"")&lt;=IFERROR(INDEX(Parâmetros!$B$39:$B$48,MATCH($E1599,Parâmetros!$A$39:$A$48,0)),99),IFERROR(INDEX(Cadastro!$F$5:$F$167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$167,$AB1599),"")="",0,IF(IFERROR(INDEX(Cadastro!$F$5:$F$167,$AB1599),"")&gt;IFERROR(INDEX(Parâmetros!$B$39:$B$48,MATCH($E1599,Parâmetros!$A$39:$A$48,0)),99),IFERROR(INDEX(Cadastro!$F$5:$F$167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registro"),IF(AND($AB1599&lt;&gt;$AB1598,IFERROR(INDEX(Cadastro!$F$5:$F$167,$AB1599),"")=""),"Indeterminado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IFERROR(MATCH($A1599&amp;"|"&amp;TEXT(_xlfn.MAXIFS(Cadastro!$E$5:$E$167,Cadastro!$A$5:$A$167,$A1599,Cadastro!$E$5:$E$167,"&lt;="&amp;$F1599),"yyyymmdd"),Cadastro!$I$5:$I$167,0),"")</f>
        <v>129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IFERROR(INDEX(Cadastro!$C$5:$C$167,$AB1600),"NÃO INFORMADO")</f>
        <v>AUT</v>
      </c>
      <c r="D1600" s="17" t="str">
        <f>IFERROR(INDEX(Cadastro!$D$5:$D$167,$AB1600),"")</f>
        <v>6x1</v>
      </c>
      <c r="E1600" s="17" t="str">
        <f>IFERROR(INDEX(Cadastro!$G$5:$G$167,$AB1600),"")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$167,$AB1600),"")="",IF($L1600&gt;0,1,0),IF(IFERROR(INDEX(Cadastro!$F$5:$F$167,$AB1600),"")&lt;=IFERROR(INDEX(Parâmetros!$B$39:$B$48,MATCH($E1600,Parâmetros!$A$39:$A$48,0)),99),IFERROR(INDEX(Cadastro!$F$5:$F$167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$167,$AB1600),"")="",0,IF(IFERROR(INDEX(Cadastro!$F$5:$F$167,$AB1600),"")&gt;IFERROR(INDEX(Parâmetros!$B$39:$B$48,MATCH($E1600,Parâmetros!$A$39:$A$48,0)),99),IFERROR(INDEX(Cadastro!$F$5:$F$167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registro"),IF(AND($AB1600&lt;&gt;$AB1599,IFERROR(INDEX(Cadastro!$F$5:$F$167,$AB1600),"")=""),"Indeterminado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IFERROR(MATCH($A1600&amp;"|"&amp;TEXT(_xlfn.MAXIFS(Cadastro!$E$5:$E$167,Cadastro!$A$5:$A$167,$A1600,Cadastro!$E$5:$E$167,"&lt;="&amp;$F1600),"yyyymmdd"),Cadastro!$I$5:$I$167,0),"")</f>
        <v>129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IFERROR(INDEX(Cadastro!$C$5:$C$167,$AB1601),"NÃO INFORMADO")</f>
        <v>AUT</v>
      </c>
      <c r="D1601" s="17" t="str">
        <f>IFERROR(INDEX(Cadastro!$D$5:$D$167,$AB1601),"")</f>
        <v>6x1</v>
      </c>
      <c r="E1601" s="17" t="str">
        <f>IFERROR(INDEX(Cadastro!$G$5:$G$167,$AB1601),"")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$167,$AB1601),"")="",IF($L1601&gt;0,1,0),IF(IFERROR(INDEX(Cadastro!$F$5:$F$167,$AB1601),"")&lt;=IFERROR(INDEX(Parâmetros!$B$39:$B$48,MATCH($E1601,Parâmetros!$A$39:$A$48,0)),99),IFERROR(INDEX(Cadastro!$F$5:$F$167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$167,$AB1601),"")="",0,IF(IFERROR(INDEX(Cadastro!$F$5:$F$167,$AB1601),"")&gt;IFERROR(INDEX(Parâmetros!$B$39:$B$48,MATCH($E1601,Parâmetros!$A$39:$A$48,0)),99),IFERROR(INDEX(Cadastro!$F$5:$F$167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registro"),IF(AND($AB1601&lt;&gt;$AB1600,IFERROR(INDEX(Cadastro!$F$5:$F$167,$AB1601),"")=""),"Indeterminado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IFERROR(MATCH($A1601&amp;"|"&amp;TEXT(_xlfn.MAXIFS(Cadastro!$E$5:$E$167,Cadastro!$A$5:$A$167,$A1601,Cadastro!$E$5:$E$167,"&lt;="&amp;$F1601),"yyyymmdd"),Cadastro!$I$5:$I$167,0),"")</f>
        <v>129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IFERROR(INDEX(Cadastro!$C$5:$C$167,$AB1602),"NÃO INFORMADO")</f>
        <v>AUT</v>
      </c>
      <c r="D1602" s="17" t="str">
        <f>IFERROR(INDEX(Cadastro!$D$5:$D$167,$AB1602),"")</f>
        <v>6x1</v>
      </c>
      <c r="E1602" s="17" t="str">
        <f>IFERROR(INDEX(Cadastro!$G$5:$G$167,$AB1602),"")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$167,$AB1602),"")="",IF($L1602&gt;0,1,0),IF(IFERROR(INDEX(Cadastro!$F$5:$F$167,$AB1602),"")&lt;=IFERROR(INDEX(Parâmetros!$B$39:$B$48,MATCH($E1602,Parâmetros!$A$39:$A$48,0)),99),IFERROR(INDEX(Cadastro!$F$5:$F$167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$167,$AB1602),"")="",0,IF(IFERROR(INDEX(Cadastro!$F$5:$F$167,$AB1602),"")&gt;IFERROR(INDEX(Parâmetros!$B$39:$B$48,MATCH($E1602,Parâmetros!$A$39:$A$48,0)),99),IFERROR(INDEX(Cadastro!$F$5:$F$167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registro"),IF(AND($AB1602&lt;&gt;$AB1601,IFERROR(INDEX(Cadastro!$F$5:$F$167,$AB1602),"")=""),"Indeterminado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IFERROR(MATCH($A1602&amp;"|"&amp;TEXT(_xlfn.MAXIFS(Cadastro!$E$5:$E$167,Cadastro!$A$5:$A$167,$A1602,Cadastro!$E$5:$E$167,"&lt;="&amp;$F1602),"yyyymmdd"),Cadastro!$I$5:$I$167,0),"")</f>
        <v>129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IFERROR(INDEX(Cadastro!$C$5:$C$167,$AB1603),"NÃO INFORMADO")</f>
        <v>AUT</v>
      </c>
      <c r="D1603" s="17" t="str">
        <f>IFERROR(INDEX(Cadastro!$D$5:$D$167,$AB1603),"")</f>
        <v>6x1</v>
      </c>
      <c r="E1603" s="17" t="str">
        <f>IFERROR(INDEX(Cadastro!$G$5:$G$167,$AB1603),"")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720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5</v>
      </c>
      <c r="M1603" s="30">
        <f>IFERROR(INDEX(Parâmetros!$E$6:$E$11,MATCH($K1603,Parâmetros!$A$6:$A$11,0)),"")</f>
        <v>7.33</v>
      </c>
      <c r="N1603" s="33">
        <f t="shared" si="151"/>
        <v>0.68212824010914053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Não</v>
      </c>
      <c r="S1603" s="30">
        <f t="shared" si="154"/>
        <v>0.86400000000000077</v>
      </c>
      <c r="T1603" s="32" t="str">
        <f>IF($Q1603&lt;&gt;"Sim","",IF($N1603&gt;Parâmetros!$E$15,"Sim","Não"))</f>
        <v>Não</v>
      </c>
      <c r="U1603" s="17" t="str">
        <f t="shared" si="155"/>
        <v>Abaixo da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$167,$AB1603),"")="",IF($L1603&gt;0,1,0),IF(IFERROR(INDEX(Cadastro!$F$5:$F$167,$AB1603),"")&lt;=IFERROR(INDEX(Parâmetros!$B$39:$B$48,MATCH($E1603,Parâmetros!$A$39:$A$48,0)),99),IFERROR(INDEX(Cadastro!$F$5:$F$167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$167,$AB1603),"")="",0,IF(IFERROR(INDEX(Cadastro!$F$5:$F$167,$AB1603),"")&gt;IFERROR(INDEX(Parâmetros!$B$39:$B$48,MATCH($E1603,Parâmetros!$A$39:$A$48,0)),99),IFERROR(INDEX(Cadastro!$F$5:$F$167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registro"),IF(AND($AB1603&lt;&gt;$AB1602,IFERROR(INDEX(Cadastro!$F$5:$F$167,$AB1603),"")=""),"Indeterminado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IFERROR(MATCH($A1603&amp;"|"&amp;TEXT(_xlfn.MAXIFS(Cadastro!$E$5:$E$167,Cadastro!$A$5:$A$167,$A1603,Cadastro!$E$5:$E$167,"&lt;="&amp;$F1603),"yyyymmdd"),Cadastro!$I$5:$I$167,0),"")</f>
        <v>129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IFERROR(INDEX(Cadastro!$C$5:$C$167,$AB1604),"NÃO INFORMADO")</f>
        <v>AUT</v>
      </c>
      <c r="D1604" s="17" t="str">
        <f>IFERROR(INDEX(Cadastro!$D$5:$D$167,$AB1604),"")</f>
        <v>6x1</v>
      </c>
      <c r="E1604" s="17" t="str">
        <f>IFERROR(INDEX(Cadastro!$G$5:$G$167,$AB1604),"")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$167,$AB1604),"")="",IF($L1604&gt;0,1,0),IF(IFERROR(INDEX(Cadastro!$F$5:$F$167,$AB1604),"")&lt;=IFERROR(INDEX(Parâmetros!$B$39:$B$48,MATCH($E1604,Parâmetros!$A$39:$A$48,0)),99),IFERROR(INDEX(Cadastro!$F$5:$F$167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$167,$AB1604),"")="",0,IF(IFERROR(INDEX(Cadastro!$F$5:$F$167,$AB1604),"")&gt;IFERROR(INDEX(Parâmetros!$B$39:$B$48,MATCH($E1604,Parâmetros!$A$39:$A$48,0)),99),IFERROR(INDEX(Cadastro!$F$5:$F$167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registro"),IF(AND($AB1604&lt;&gt;$AB1603,IFERROR(INDEX(Cadastro!$F$5:$F$167,$AB1604),"")=""),"Indeterminado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IFERROR(MATCH($A1604&amp;"|"&amp;TEXT(_xlfn.MAXIFS(Cadastro!$E$5:$E$167,Cadastro!$A$5:$A$167,$A1604,Cadastro!$E$5:$E$167,"&lt;="&amp;$F1604),"yyyymmdd"),Cadastro!$I$5:$I$167,0),"")</f>
        <v>129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IFERROR(INDEX(Cadastro!$C$5:$C$167,$AB1605),"NÃO INFORMADO")</f>
        <v>AUT</v>
      </c>
      <c r="D1605" s="17" t="str">
        <f>IFERROR(INDEX(Cadastro!$D$5:$D$167,$AB1605),"")</f>
        <v>6x1</v>
      </c>
      <c r="E1605" s="17" t="str">
        <f>IFERROR(INDEX(Cadastro!$G$5:$G$167,$AB1605),"")</f>
        <v>6x1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6x1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8.8000000000000007</v>
      </c>
      <c r="N1605" s="33">
        <f t="shared" si="151"/>
        <v>0.83295454545454539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Jornada fixa do 6x1</v>
      </c>
      <c r="W1605" s="34" t="str">
        <f>IF(OR(OR($D1605="6x1",$D1605="FF 6x1"),$D1605="5x2"),"",IF($AB1605&lt;&gt;$AB1604,IF(IFERROR(INDEX(Cadastro!$F$5:$F$167,$AB1605),"")="",IF($L1605&gt;0,1,0),IF(IFERROR(INDEX(Cadastro!$F$5:$F$167,$AB1605),"")&lt;=IFERROR(INDEX(Parâmetros!$B$39:$B$48,MATCH($E1605,Parâmetros!$A$39:$A$48,0)),99),IFERROR(INDEX(Cadastro!$F$5:$F$167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$167,$AB1605),"")="",0,IF(IFERROR(INDEX(Cadastro!$F$5:$F$167,$AB1605),"")&gt;IFERROR(INDEX(Parâmetros!$B$39:$B$48,MATCH($E1605,Parâmetros!$A$39:$A$48,0)),99),IFERROR(INDEX(Cadastro!$F$5:$F$167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registro"),IF(AND($AB1605&lt;&gt;$AB1604,IFERROR(INDEX(Cadastro!$F$5:$F$167,$AB1605),"")=""),"Indeterminado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IFERROR(MATCH($A1605&amp;"|"&amp;TEXT(_xlfn.MAXIFS(Cadastro!$E$5:$E$167,Cadastro!$A$5:$A$167,$A1605,Cadastro!$E$5:$E$167,"&lt;="&amp;$F1605),"yyyymmdd"),Cadastro!$I$5:$I$167,0),"")</f>
        <v>129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IFERROR(INDEX(Cadastro!$C$5:$C$167,$AB1606),"NÃO INFORMADO")</f>
        <v>AUT</v>
      </c>
      <c r="D1606" s="17" t="str">
        <f>IFERROR(INDEX(Cadastro!$D$5:$D$167,$AB1606),"")</f>
        <v>6x1</v>
      </c>
      <c r="E1606" s="17" t="str">
        <f>IFERROR(INDEX(Cadastro!$G$5:$G$167,$AB1606),"")</f>
        <v>6x1</v>
      </c>
      <c r="F1606" s="29">
        <v>46308</v>
      </c>
      <c r="G1606" s="32" t="str">
        <f t="shared" si="150"/>
        <v>ter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15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152"/>
        <v/>
      </c>
      <c r="R1606" s="32" t="str">
        <f t="shared" si="153"/>
        <v/>
      </c>
      <c r="S1606" s="30" t="str">
        <f t="shared" si="154"/>
        <v/>
      </c>
      <c r="T1606" s="32" t="str">
        <f>IF($Q1606&lt;&gt;"Sim","",IF($N1606&gt;Parâmetros!$E$15,"Sim","Não"))</f>
        <v/>
      </c>
      <c r="U1606" s="17" t="str">
        <f t="shared" si="15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$167,$AB1606),"")="",IF($L1606&gt;0,1,0),IF(IFERROR(INDEX(Cadastro!$F$5:$F$167,$AB1606),"")&lt;=IFERROR(INDEX(Parâmetros!$B$39:$B$48,MATCH($E1606,Parâmetros!$A$39:$A$48,0)),99),IFERROR(INDEX(Cadastro!$F$5:$F$167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$167,$AB1606),"")="",0,IF(IFERROR(INDEX(Cadastro!$F$5:$F$167,$AB1606),"")&gt;IFERROR(INDEX(Parâmetros!$B$39:$B$48,MATCH($E1606,Parâmetros!$A$39:$A$48,0)),99),IFERROR(INDEX(Cadastro!$F$5:$F$167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registro"),IF(AND($AB1606&lt;&gt;$AB1605,IFERROR(INDEX(Cadastro!$F$5:$F$167,$AB1606),"")=""),"Indeterminado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IFERROR(MATCH($A1606&amp;"|"&amp;TEXT(_xlfn.MAXIFS(Cadastro!$E$5:$E$167,Cadastro!$A$5:$A$167,$A1606,Cadastro!$E$5:$E$167,"&lt;="&amp;$F1606),"yyyymmdd"),Cadastro!$I$5:$I$167,0),"")</f>
        <v>129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IFERROR(INDEX(Cadastro!$C$5:$C$167,$AB1607),"NÃO INFORMADO")</f>
        <v>AUT</v>
      </c>
      <c r="D1607" s="17" t="str">
        <f>IFERROR(INDEX(Cadastro!$D$5:$D$167,$AB1607),"")</f>
        <v>6x1</v>
      </c>
      <c r="E1607" s="17" t="str">
        <f>IFERROR(INDEX(Cadastro!$G$5:$G$167,$AB1607),"")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$167,$AB1607),"")="",IF($L1607&gt;0,1,0),IF(IFERROR(INDEX(Cadastro!$F$5:$F$167,$AB1607),"")&lt;=IFERROR(INDEX(Parâmetros!$B$39:$B$48,MATCH($E1607,Parâmetros!$A$39:$A$48,0)),99),IFERROR(INDEX(Cadastro!$F$5:$F$167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$167,$AB1607),"")="",0,IF(IFERROR(INDEX(Cadastro!$F$5:$F$167,$AB1607),"")&gt;IFERROR(INDEX(Parâmetros!$B$39:$B$48,MATCH($E1607,Parâmetros!$A$39:$A$48,0)),99),IFERROR(INDEX(Cadastro!$F$5:$F$167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registro"),IF(AND($AB1607&lt;&gt;$AB1606,IFERROR(INDEX(Cadastro!$F$5:$F$167,$AB1607),"")=""),"Indeterminado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IFERROR(MATCH($A1607&amp;"|"&amp;TEXT(_xlfn.MAXIFS(Cadastro!$E$5:$E$167,Cadastro!$A$5:$A$167,$A1607,Cadastro!$E$5:$E$167,"&lt;="&amp;$F1607),"yyyymmdd"),Cadastro!$I$5:$I$167,0),"")</f>
        <v>129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IFERROR(INDEX(Cadastro!$C$5:$C$167,$AB1608),"NÃO INFORMADO")</f>
        <v>AUT</v>
      </c>
      <c r="D1608" s="17" t="str">
        <f>IFERROR(INDEX(Cadastro!$D$5:$D$167,$AB1608),"")</f>
        <v>6x1</v>
      </c>
      <c r="E1608" s="17" t="str">
        <f>IFERROR(INDEX(Cadastro!$G$5:$G$167,$AB1608),"")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$167,$AB1608),"")="",IF($L1608&gt;0,1,0),IF(IFERROR(INDEX(Cadastro!$F$5:$F$167,$AB1608),"")&lt;=IFERROR(INDEX(Parâmetros!$B$39:$B$48,MATCH($E1608,Parâmetros!$A$39:$A$48,0)),99),IFERROR(INDEX(Cadastro!$F$5:$F$167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$167,$AB1608),"")="",0,IF(IFERROR(INDEX(Cadastro!$F$5:$F$167,$AB1608),"")&gt;IFERROR(INDEX(Parâmetros!$B$39:$B$48,MATCH($E1608,Parâmetros!$A$39:$A$48,0)),99),IFERROR(INDEX(Cadastro!$F$5:$F$167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registro"),IF(AND($AB1608&lt;&gt;$AB1607,IFERROR(INDEX(Cadastro!$F$5:$F$167,$AB1608),"")=""),"Indeterminado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IFERROR(MATCH($A1608&amp;"|"&amp;TEXT(_xlfn.MAXIFS(Cadastro!$E$5:$E$167,Cadastro!$A$5:$A$167,$A1608,Cadastro!$E$5:$E$167,"&lt;="&amp;$F1608),"yyyymmdd"),Cadastro!$I$5:$I$167,0),"")</f>
        <v>129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IFERROR(INDEX(Cadastro!$C$5:$C$167,$AB1609),"NÃO INFORMADO")</f>
        <v>AUT</v>
      </c>
      <c r="D1609" s="17" t="str">
        <f>IFERROR(INDEX(Cadastro!$D$5:$D$167,$AB1609),"")</f>
        <v>6x1</v>
      </c>
      <c r="E1609" s="17" t="str">
        <f>IFERROR(INDEX(Cadastro!$G$5:$G$167,$AB1609),"")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$167,$AB1609),"")="",IF($L1609&gt;0,1,0),IF(IFERROR(INDEX(Cadastro!$F$5:$F$167,$AB1609),"")&lt;=IFERROR(INDEX(Parâmetros!$B$39:$B$48,MATCH($E1609,Parâmetros!$A$39:$A$48,0)),99),IFERROR(INDEX(Cadastro!$F$5:$F$167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$167,$AB1609),"")="",0,IF(IFERROR(INDEX(Cadastro!$F$5:$F$167,$AB1609),"")&gt;IFERROR(INDEX(Parâmetros!$B$39:$B$48,MATCH($E1609,Parâmetros!$A$39:$A$48,0)),99),IFERROR(INDEX(Cadastro!$F$5:$F$167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registro"),IF(AND($AB1609&lt;&gt;$AB1608,IFERROR(INDEX(Cadastro!$F$5:$F$167,$AB1609),"")=""),"Indeterminado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IFERROR(MATCH($A1609&amp;"|"&amp;TEXT(_xlfn.MAXIFS(Cadastro!$E$5:$E$167,Cadastro!$A$5:$A$167,$A1609,Cadastro!$E$5:$E$167,"&lt;="&amp;$F1609),"yyyymmdd"),Cadastro!$I$5:$I$167,0),"")</f>
        <v>129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IFERROR(INDEX(Cadastro!$C$5:$C$167,$AB1610),"NÃO INFORMADO")</f>
        <v>AUT</v>
      </c>
      <c r="D1610" s="17" t="str">
        <f>IFERROR(INDEX(Cadastro!$D$5:$D$167,$AB1610),"")</f>
        <v>6x1</v>
      </c>
      <c r="E1610" s="17" t="str">
        <f>IFERROR(INDEX(Cadastro!$G$5:$G$167,$AB1610),"")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$167,$AB1610),"")="",IF($L1610&gt;0,1,0),IF(IFERROR(INDEX(Cadastro!$F$5:$F$167,$AB1610),"")&lt;=IFERROR(INDEX(Parâmetros!$B$39:$B$48,MATCH($E1610,Parâmetros!$A$39:$A$48,0)),99),IFERROR(INDEX(Cadastro!$F$5:$F$167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$167,$AB1610),"")="",0,IF(IFERROR(INDEX(Cadastro!$F$5:$F$167,$AB1610),"")&gt;IFERROR(INDEX(Parâmetros!$B$39:$B$48,MATCH($E1610,Parâmetros!$A$39:$A$48,0)),99),IFERROR(INDEX(Cadastro!$F$5:$F$167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registro"),IF(AND($AB1610&lt;&gt;$AB1609,IFERROR(INDEX(Cadastro!$F$5:$F$167,$AB1610),"")=""),"Indeterminado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IFERROR(MATCH($A1610&amp;"|"&amp;TEXT(_xlfn.MAXIFS(Cadastro!$E$5:$E$167,Cadastro!$A$5:$A$167,$A1610,Cadastro!$E$5:$E$167,"&lt;="&amp;$F1610),"yyyymmdd"),Cadastro!$I$5:$I$167,0),"")</f>
        <v>129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IFERROR(INDEX(Cadastro!$C$5:$C$167,$AB1611),"NÃO INFORMADO")</f>
        <v>AUT</v>
      </c>
      <c r="D1611" s="17" t="str">
        <f>IFERROR(INDEX(Cadastro!$D$5:$D$167,$AB1611),"")</f>
        <v>6x1</v>
      </c>
      <c r="E1611" s="17" t="str">
        <f>IFERROR(INDEX(Cadastro!$G$5:$G$167,$AB1611),"")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$167,$AB1611),"")="",IF($L1611&gt;0,1,0),IF(IFERROR(INDEX(Cadastro!$F$5:$F$167,$AB1611),"")&lt;=IFERROR(INDEX(Parâmetros!$B$39:$B$48,MATCH($E1611,Parâmetros!$A$39:$A$48,0)),99),IFERROR(INDEX(Cadastro!$F$5:$F$167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$167,$AB1611),"")="",0,IF(IFERROR(INDEX(Cadastro!$F$5:$F$167,$AB1611),"")&gt;IFERROR(INDEX(Parâmetros!$B$39:$B$48,MATCH($E1611,Parâmetros!$A$39:$A$48,0)),99),IFERROR(INDEX(Cadastro!$F$5:$F$167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registro"),IF(AND($AB1611&lt;&gt;$AB1610,IFERROR(INDEX(Cadastro!$F$5:$F$167,$AB1611),"")=""),"Indeterminado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IFERROR(MATCH($A1611&amp;"|"&amp;TEXT(_xlfn.MAXIFS(Cadastro!$E$5:$E$167,Cadastro!$A$5:$A$167,$A1611,Cadastro!$E$5:$E$167,"&lt;="&amp;$F1611),"yyyymmdd"),Cadastro!$I$5:$I$167,0),"")</f>
        <v>129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IFERROR(INDEX(Cadastro!$C$5:$C$167,$AB1612),"NÃO INFORMADO")</f>
        <v>AUT</v>
      </c>
      <c r="D1612" s="17" t="str">
        <f>IFERROR(INDEX(Cadastro!$D$5:$D$167,$AB1612),"")</f>
        <v>6x1</v>
      </c>
      <c r="E1612" s="17" t="str">
        <f>IFERROR(INDEX(Cadastro!$G$5:$G$167,$AB1612),"")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$167,$AB1612),"")="",IF($L1612&gt;0,1,0),IF(IFERROR(INDEX(Cadastro!$F$5:$F$167,$AB1612),"")&lt;=IFERROR(INDEX(Parâmetros!$B$39:$B$48,MATCH($E1612,Parâmetros!$A$39:$A$48,0)),99),IFERROR(INDEX(Cadastro!$F$5:$F$167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$167,$AB1612),"")="",0,IF(IFERROR(INDEX(Cadastro!$F$5:$F$167,$AB1612),"")&gt;IFERROR(INDEX(Parâmetros!$B$39:$B$48,MATCH($E1612,Parâmetros!$A$39:$A$48,0)),99),IFERROR(INDEX(Cadastro!$F$5:$F$167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registro"),IF(AND($AB1612&lt;&gt;$AB1611,IFERROR(INDEX(Cadastro!$F$5:$F$167,$AB1612),"")=""),"Indeterminado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IFERROR(MATCH($A1612&amp;"|"&amp;TEXT(_xlfn.MAXIFS(Cadastro!$E$5:$E$167,Cadastro!$A$5:$A$167,$A1612,Cadastro!$E$5:$E$167,"&lt;="&amp;$F1612),"yyyymmdd"),Cadastro!$I$5:$I$167,0),"")</f>
        <v>129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IFERROR(INDEX(Cadastro!$C$5:$C$167,$AB1613),"NÃO INFORMADO")</f>
        <v>AUT</v>
      </c>
      <c r="D1613" s="17" t="str">
        <f>IFERROR(INDEX(Cadastro!$D$5:$D$167,$AB1613),"")</f>
        <v>6x1</v>
      </c>
      <c r="E1613" s="17" t="str">
        <f>IFERROR(INDEX(Cadastro!$G$5:$G$167,$AB1613),"")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$167,$AB1613),"")="",IF($L1613&gt;0,1,0),IF(IFERROR(INDEX(Cadastro!$F$5:$F$167,$AB1613),"")&lt;=IFERROR(INDEX(Parâmetros!$B$39:$B$48,MATCH($E1613,Parâmetros!$A$39:$A$48,0)),99),IFERROR(INDEX(Cadastro!$F$5:$F$167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$167,$AB1613),"")="",0,IF(IFERROR(INDEX(Cadastro!$F$5:$F$167,$AB1613),"")&gt;IFERROR(INDEX(Parâmetros!$B$39:$B$48,MATCH($E1613,Parâmetros!$A$39:$A$48,0)),99),IFERROR(INDEX(Cadastro!$F$5:$F$167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registro"),IF(AND($AB1613&lt;&gt;$AB1612,IFERROR(INDEX(Cadastro!$F$5:$F$167,$AB1613),"")=""),"Indeterminado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IFERROR(MATCH($A1613&amp;"|"&amp;TEXT(_xlfn.MAXIFS(Cadastro!$E$5:$E$167,Cadastro!$A$5:$A$167,$A1613,Cadastro!$E$5:$E$167,"&lt;="&amp;$F1613),"yyyymmdd"),Cadastro!$I$5:$I$167,0),"")</f>
        <v>129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IFERROR(INDEX(Cadastro!$C$5:$C$167,$AB1614),"NÃO INFORMADO")</f>
        <v>AUT</v>
      </c>
      <c r="D1614" s="17" t="str">
        <f>IFERROR(INDEX(Cadastro!$D$5:$D$167,$AB1614),"")</f>
        <v>6x1</v>
      </c>
      <c r="E1614" s="17" t="str">
        <f>IFERROR(INDEX(Cadastro!$G$5:$G$167,$AB1614),"")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$167,$AB1614),"")="",IF($L1614&gt;0,1,0),IF(IFERROR(INDEX(Cadastro!$F$5:$F$167,$AB1614),"")&lt;=IFERROR(INDEX(Parâmetros!$B$39:$B$48,MATCH($E1614,Parâmetros!$A$39:$A$48,0)),99),IFERROR(INDEX(Cadastro!$F$5:$F$167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$167,$AB1614),"")="",0,IF(IFERROR(INDEX(Cadastro!$F$5:$F$167,$AB1614),"")&gt;IFERROR(INDEX(Parâmetros!$B$39:$B$48,MATCH($E1614,Parâmetros!$A$39:$A$48,0)),99),IFERROR(INDEX(Cadastro!$F$5:$F$167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registro"),IF(AND($AB1614&lt;&gt;$AB1613,IFERROR(INDEX(Cadastro!$F$5:$F$167,$AB1614),"")=""),"Indeterminado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IFERROR(MATCH($A1614&amp;"|"&amp;TEXT(_xlfn.MAXIFS(Cadastro!$E$5:$E$167,Cadastro!$A$5:$A$167,$A1614,Cadastro!$E$5:$E$167,"&lt;="&amp;$F1614),"yyyymmdd"),Cadastro!$I$5:$I$167,0),"")</f>
        <v>129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IFERROR(INDEX(Cadastro!$C$5:$C$167,$AB1615),"NÃO INFORMADO")</f>
        <v>AUT</v>
      </c>
      <c r="D1615" s="17" t="str">
        <f>IFERROR(INDEX(Cadastro!$D$5:$D$167,$AB1615),"")</f>
        <v>6x1</v>
      </c>
      <c r="E1615" s="17" t="str">
        <f>IFERROR(INDEX(Cadastro!$G$5:$G$167,$AB1615),"")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$167,$AB1615),"")="",IF($L1615&gt;0,1,0),IF(IFERROR(INDEX(Cadastro!$F$5:$F$167,$AB1615),"")&lt;=IFERROR(INDEX(Parâmetros!$B$39:$B$48,MATCH($E1615,Parâmetros!$A$39:$A$48,0)),99),IFERROR(INDEX(Cadastro!$F$5:$F$167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$167,$AB1615),"")="",0,IF(IFERROR(INDEX(Cadastro!$F$5:$F$167,$AB1615),"")&gt;IFERROR(INDEX(Parâmetros!$B$39:$B$48,MATCH($E1615,Parâmetros!$A$39:$A$48,0)),99),IFERROR(INDEX(Cadastro!$F$5:$F$167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registro"),IF(AND($AB1615&lt;&gt;$AB1614,IFERROR(INDEX(Cadastro!$F$5:$F$167,$AB1615),"")=""),"Indeterminado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IFERROR(MATCH($A1615&amp;"|"&amp;TEXT(_xlfn.MAXIFS(Cadastro!$E$5:$E$167,Cadastro!$A$5:$A$167,$A1615,Cadastro!$E$5:$E$167,"&lt;="&amp;$F1615),"yyyymmdd"),Cadastro!$I$5:$I$167,0),"")</f>
        <v>129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IFERROR(INDEX(Cadastro!$C$5:$C$167,$AB1616),"NÃO INFORMADO")</f>
        <v>AUT</v>
      </c>
      <c r="D1616" s="17" t="str">
        <f>IFERROR(INDEX(Cadastro!$D$5:$D$167,$AB1616),"")</f>
        <v>6x1</v>
      </c>
      <c r="E1616" s="17" t="str">
        <f>IFERROR(INDEX(Cadastro!$G$5:$G$167,$AB1616),"")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$167,$AB1616),"")="",IF($L1616&gt;0,1,0),IF(IFERROR(INDEX(Cadastro!$F$5:$F$167,$AB1616),"")&lt;=IFERROR(INDEX(Parâmetros!$B$39:$B$48,MATCH($E1616,Parâmetros!$A$39:$A$48,0)),99),IFERROR(INDEX(Cadastro!$F$5:$F$167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$167,$AB1616),"")="",0,IF(IFERROR(INDEX(Cadastro!$F$5:$F$167,$AB1616),"")&gt;IFERROR(INDEX(Parâmetros!$B$39:$B$48,MATCH($E1616,Parâmetros!$A$39:$A$48,0)),99),IFERROR(INDEX(Cadastro!$F$5:$F$167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registro"),IF(AND($AB1616&lt;&gt;$AB1615,IFERROR(INDEX(Cadastro!$F$5:$F$167,$AB1616),"")=""),"Indeterminado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IFERROR(MATCH($A1616&amp;"|"&amp;TEXT(_xlfn.MAXIFS(Cadastro!$E$5:$E$167,Cadastro!$A$5:$A$167,$A1616,Cadastro!$E$5:$E$167,"&lt;="&amp;$F1616),"yyyymmdd"),Cadastro!$I$5:$I$167,0),"")</f>
        <v>129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IFERROR(INDEX(Cadastro!$C$5:$C$167,$AB1617),"NÃO INFORMADO")</f>
        <v>AUT</v>
      </c>
      <c r="D1617" s="17" t="str">
        <f>IFERROR(INDEX(Cadastro!$D$5:$D$167,$AB1617),"")</f>
        <v>6x1</v>
      </c>
      <c r="E1617" s="17" t="str">
        <f>IFERROR(INDEX(Cadastro!$G$5:$G$167,$AB1617),"")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$167,$AB1617),"")="",IF($L1617&gt;0,1,0),IF(IFERROR(INDEX(Cadastro!$F$5:$F$167,$AB1617),"")&lt;=IFERROR(INDEX(Parâmetros!$B$39:$B$48,MATCH($E1617,Parâmetros!$A$39:$A$48,0)),99),IFERROR(INDEX(Cadastro!$F$5:$F$167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$167,$AB1617),"")="",0,IF(IFERROR(INDEX(Cadastro!$F$5:$F$167,$AB1617),"")&gt;IFERROR(INDEX(Parâmetros!$B$39:$B$48,MATCH($E1617,Parâmetros!$A$39:$A$48,0)),99),IFERROR(INDEX(Cadastro!$F$5:$F$167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registro"),IF(AND($AB1617&lt;&gt;$AB1616,IFERROR(INDEX(Cadastro!$F$5:$F$167,$AB1617),"")=""),"Indeterminado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IFERROR(MATCH($A1617&amp;"|"&amp;TEXT(_xlfn.MAXIFS(Cadastro!$E$5:$E$167,Cadastro!$A$5:$A$167,$A1617,Cadastro!$E$5:$E$167,"&lt;="&amp;$F1617),"yyyymmdd"),Cadastro!$I$5:$I$167,0),"")</f>
        <v>129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IFERROR(INDEX(Cadastro!$C$5:$C$167,$AB1618),"NÃO INFORMADO")</f>
        <v>AUT</v>
      </c>
      <c r="D1618" s="17" t="str">
        <f>IFERROR(INDEX(Cadastro!$D$5:$D$167,$AB1618),"")</f>
        <v>6x1</v>
      </c>
      <c r="E1618" s="17" t="str">
        <f>IFERROR(INDEX(Cadastro!$G$5:$G$167,$AB1618),"")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$167,$AB1618),"")="",IF($L1618&gt;0,1,0),IF(IFERROR(INDEX(Cadastro!$F$5:$F$167,$AB1618),"")&lt;=IFERROR(INDEX(Parâmetros!$B$39:$B$48,MATCH($E1618,Parâmetros!$A$39:$A$48,0)),99),IFERROR(INDEX(Cadastro!$F$5:$F$167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$167,$AB1618),"")="",0,IF(IFERROR(INDEX(Cadastro!$F$5:$F$167,$AB1618),"")&gt;IFERROR(INDEX(Parâmetros!$B$39:$B$48,MATCH($E1618,Parâmetros!$A$39:$A$48,0)),99),IFERROR(INDEX(Cadastro!$F$5:$F$167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registro"),IF(AND($AB1618&lt;&gt;$AB1617,IFERROR(INDEX(Cadastro!$F$5:$F$167,$AB1618),"")=""),"Indeterminado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IFERROR(MATCH($A1618&amp;"|"&amp;TEXT(_xlfn.MAXIFS(Cadastro!$E$5:$E$167,Cadastro!$A$5:$A$167,$A1618,Cadastro!$E$5:$E$167,"&lt;="&amp;$F1618),"yyyymmdd"),Cadastro!$I$5:$I$167,0),"")</f>
        <v>129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IFERROR(INDEX(Cadastro!$C$5:$C$167,$AB1619),"NÃO INFORMADO")</f>
        <v>AUT</v>
      </c>
      <c r="D1619" s="17" t="str">
        <f>IFERROR(INDEX(Cadastro!$D$5:$D$167,$AB1619),"")</f>
        <v>6x1</v>
      </c>
      <c r="E1619" s="17" t="str">
        <f>IFERROR(INDEX(Cadastro!$G$5:$G$167,$AB1619),"")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$167,$AB1619),"")="",IF($L1619&gt;0,1,0),IF(IFERROR(INDEX(Cadastro!$F$5:$F$167,$AB1619),"")&lt;=IFERROR(INDEX(Parâmetros!$B$39:$B$48,MATCH($E1619,Parâmetros!$A$39:$A$48,0)),99),IFERROR(INDEX(Cadastro!$F$5:$F$167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$167,$AB1619),"")="",0,IF(IFERROR(INDEX(Cadastro!$F$5:$F$167,$AB1619),"")&gt;IFERROR(INDEX(Parâmetros!$B$39:$B$48,MATCH($E1619,Parâmetros!$A$39:$A$48,0)),99),IFERROR(INDEX(Cadastro!$F$5:$F$167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registro"),IF(AND($AB1619&lt;&gt;$AB1618,IFERROR(INDEX(Cadastro!$F$5:$F$167,$AB1619),"")=""),"Indeterminado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IFERROR(MATCH($A1619&amp;"|"&amp;TEXT(_xlfn.MAXIFS(Cadastro!$E$5:$E$167,Cadastro!$A$5:$A$167,$A1619,Cadastro!$E$5:$E$167,"&lt;="&amp;$F1619),"yyyymmdd"),Cadastro!$I$5:$I$167,0),"")</f>
        <v>129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IFERROR(INDEX(Cadastro!$C$5:$C$167,$AB1620),"NÃO INFORMADO")</f>
        <v>AUT</v>
      </c>
      <c r="D1620" s="17" t="str">
        <f>IFERROR(INDEX(Cadastro!$D$5:$D$167,$AB1620),"")</f>
        <v>6x1</v>
      </c>
      <c r="E1620" s="17" t="str">
        <f>IFERROR(INDEX(Cadastro!$G$5:$G$167,$AB1620),"")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$167,$AB1620),"")="",IF($L1620&gt;0,1,0),IF(IFERROR(INDEX(Cadastro!$F$5:$F$167,$AB1620),"")&lt;=IFERROR(INDEX(Parâmetros!$B$39:$B$48,MATCH($E1620,Parâmetros!$A$39:$A$48,0)),99),IFERROR(INDEX(Cadastro!$F$5:$F$167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$167,$AB1620),"")="",0,IF(IFERROR(INDEX(Cadastro!$F$5:$F$167,$AB1620),"")&gt;IFERROR(INDEX(Parâmetros!$B$39:$B$48,MATCH($E1620,Parâmetros!$A$39:$A$48,0)),99),IFERROR(INDEX(Cadastro!$F$5:$F$167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registro"),IF(AND($AB1620&lt;&gt;$AB1619,IFERROR(INDEX(Cadastro!$F$5:$F$167,$AB1620),"")=""),"Indeterminado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IFERROR(MATCH($A1620&amp;"|"&amp;TEXT(_xlfn.MAXIFS(Cadastro!$E$5:$E$167,Cadastro!$A$5:$A$167,$A1620,Cadastro!$E$5:$E$167,"&lt;="&amp;$F1620),"yyyymmdd"),Cadastro!$I$5:$I$167,0),"")</f>
        <v>129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IFERROR(INDEX(Cadastro!$C$5:$C$167,$AB1621),"NÃO INFORMADO")</f>
        <v>AUT</v>
      </c>
      <c r="D1621" s="17" t="str">
        <f>IFERROR(INDEX(Cadastro!$D$5:$D$167,$AB1621),"")</f>
        <v>6x1</v>
      </c>
      <c r="E1621" s="17" t="str">
        <f>IFERROR(INDEX(Cadastro!$G$5:$G$167,$AB1621),"")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$167,$AB1621),"")="",IF($L1621&gt;0,1,0),IF(IFERROR(INDEX(Cadastro!$F$5:$F$167,$AB1621),"")&lt;=IFERROR(INDEX(Parâmetros!$B$39:$B$48,MATCH($E1621,Parâmetros!$A$39:$A$48,0)),99),IFERROR(INDEX(Cadastro!$F$5:$F$167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$167,$AB1621),"")="",0,IF(IFERROR(INDEX(Cadastro!$F$5:$F$167,$AB1621),"")&gt;IFERROR(INDEX(Parâmetros!$B$39:$B$48,MATCH($E1621,Parâmetros!$A$39:$A$48,0)),99),IFERROR(INDEX(Cadastro!$F$5:$F$167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registro"),IF(AND($AB1621&lt;&gt;$AB1620,IFERROR(INDEX(Cadastro!$F$5:$F$167,$AB1621),"")=""),"Indeterminado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IFERROR(MATCH($A1621&amp;"|"&amp;TEXT(_xlfn.MAXIFS(Cadastro!$E$5:$E$167,Cadastro!$A$5:$A$167,$A1621,Cadastro!$E$5:$E$167,"&lt;="&amp;$F1621),"yyyymmdd"),Cadastro!$I$5:$I$167,0),"")</f>
        <v>129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IFERROR(INDEX(Cadastro!$C$5:$C$167,$AB1622),"NÃO INFORMADO")</f>
        <v>AUT</v>
      </c>
      <c r="D1622" s="17" t="str">
        <f>IFERROR(INDEX(Cadastro!$D$5:$D$167,$AB1622),"")</f>
        <v>6x1</v>
      </c>
      <c r="E1622" s="17" t="str">
        <f>IFERROR(INDEX(Cadastro!$G$5:$G$167,$AB1622),"")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$167,$AB1622),"")="",IF($L1622&gt;0,1,0),IF(IFERROR(INDEX(Cadastro!$F$5:$F$167,$AB1622),"")&lt;=IFERROR(INDEX(Parâmetros!$B$39:$B$48,MATCH($E1622,Parâmetros!$A$39:$A$48,0)),99),IFERROR(INDEX(Cadastro!$F$5:$F$167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$167,$AB1622),"")="",0,IF(IFERROR(INDEX(Cadastro!$F$5:$F$167,$AB1622),"")&gt;IFERROR(INDEX(Parâmetros!$B$39:$B$48,MATCH($E1622,Parâmetros!$A$39:$A$48,0)),99),IFERROR(INDEX(Cadastro!$F$5:$F$167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registro"),IF(AND($AB1622&lt;&gt;$AB1621,IFERROR(INDEX(Cadastro!$F$5:$F$167,$AB1622),"")=""),"Indeterminado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IFERROR(MATCH($A1622&amp;"|"&amp;TEXT(_xlfn.MAXIFS(Cadastro!$E$5:$E$167,Cadastro!$A$5:$A$167,$A1622,Cadastro!$E$5:$E$167,"&lt;="&amp;$F1622),"yyyymmdd"),Cadastro!$I$5:$I$167,0),"")</f>
        <v>129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IFERROR(INDEX(Cadastro!$C$5:$C$167,$AB1623),"NÃO INFORMADO")</f>
        <v>AUT</v>
      </c>
      <c r="D1623" s="17" t="str">
        <f>IFERROR(INDEX(Cadastro!$D$5:$D$167,$AB1623),"")</f>
        <v>6x1</v>
      </c>
      <c r="E1623" s="17" t="str">
        <f>IFERROR(INDEX(Cadastro!$G$5:$G$167,$AB1623),"")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$167,$AB1623),"")="",IF($L1623&gt;0,1,0),IF(IFERROR(INDEX(Cadastro!$F$5:$F$167,$AB1623),"")&lt;=IFERROR(INDEX(Parâmetros!$B$39:$B$48,MATCH($E1623,Parâmetros!$A$39:$A$48,0)),99),IFERROR(INDEX(Cadastro!$F$5:$F$167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$167,$AB1623),"")="",0,IF(IFERROR(INDEX(Cadastro!$F$5:$F$167,$AB1623),"")&gt;IFERROR(INDEX(Parâmetros!$B$39:$B$48,MATCH($E1623,Parâmetros!$A$39:$A$48,0)),99),IFERROR(INDEX(Cadastro!$F$5:$F$167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registro"),IF(AND($AB1623&lt;&gt;$AB1622,IFERROR(INDEX(Cadastro!$F$5:$F$167,$AB1623),"")=""),"Indeterminado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IFERROR(MATCH($A1623&amp;"|"&amp;TEXT(_xlfn.MAXIFS(Cadastro!$E$5:$E$167,Cadastro!$A$5:$A$167,$A1623,Cadastro!$E$5:$E$167,"&lt;="&amp;$F1623),"yyyymmdd"),Cadastro!$I$5:$I$167,0),"")</f>
        <v>129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IFERROR(INDEX(Cadastro!$C$5:$C$167,$AB1624),"NÃO INFORMADO")</f>
        <v>AUT</v>
      </c>
      <c r="D1624" s="17" t="str">
        <f>IFERROR(INDEX(Cadastro!$D$5:$D$167,$AB1624),"")</f>
        <v>6x1</v>
      </c>
      <c r="E1624" s="17" t="str">
        <f>IFERROR(INDEX(Cadastro!$G$5:$G$167,$AB1624),"")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$167,$AB1624),"")="",IF($L1624&gt;0,1,0),IF(IFERROR(INDEX(Cadastro!$F$5:$F$167,$AB1624),"")&lt;=IFERROR(INDEX(Parâmetros!$B$39:$B$48,MATCH($E1624,Parâmetros!$A$39:$A$48,0)),99),IFERROR(INDEX(Cadastro!$F$5:$F$167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$167,$AB1624),"")="",0,IF(IFERROR(INDEX(Cadastro!$F$5:$F$167,$AB1624),"")&gt;IFERROR(INDEX(Parâmetros!$B$39:$B$48,MATCH($E1624,Parâmetros!$A$39:$A$48,0)),99),IFERROR(INDEX(Cadastro!$F$5:$F$167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registro"),IF(AND($AB1624&lt;&gt;$AB1623,IFERROR(INDEX(Cadastro!$F$5:$F$167,$AB1624),"")=""),"Indeterminado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IFERROR(MATCH($A1624&amp;"|"&amp;TEXT(_xlfn.MAXIFS(Cadastro!$E$5:$E$167,Cadastro!$A$5:$A$167,$A1624,Cadastro!$E$5:$E$167,"&lt;="&amp;$F1624),"yyyymmdd"),Cadastro!$I$5:$I$167,0),"")</f>
        <v>129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IFERROR(INDEX(Cadastro!$C$5:$C$167,$AB1625),"NÃO INFORMADO")</f>
        <v>AUT</v>
      </c>
      <c r="D1625" s="17" t="str">
        <f>IFERROR(INDEX(Cadastro!$D$5:$D$167,$AB1625),"")</f>
        <v>6x1</v>
      </c>
      <c r="E1625" s="17" t="str">
        <f>IFERROR(INDEX(Cadastro!$G$5:$G$167,$AB1625),"")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$167,$AB1625),"")="",IF($L1625&gt;0,1,0),IF(IFERROR(INDEX(Cadastro!$F$5:$F$167,$AB1625),"")&lt;=IFERROR(INDEX(Parâmetros!$B$39:$B$48,MATCH($E1625,Parâmetros!$A$39:$A$48,0)),99),IFERROR(INDEX(Cadastro!$F$5:$F$167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$167,$AB1625),"")="",0,IF(IFERROR(INDEX(Cadastro!$F$5:$F$167,$AB1625),"")&gt;IFERROR(INDEX(Parâmetros!$B$39:$B$48,MATCH($E1625,Parâmetros!$A$39:$A$48,0)),99),IFERROR(INDEX(Cadastro!$F$5:$F$167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registro"),IF(AND($AB1625&lt;&gt;$AB1624,IFERROR(INDEX(Cadastro!$F$5:$F$167,$AB1625),"")=""),"Indeterminado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IFERROR(MATCH($A1625&amp;"|"&amp;TEXT(_xlfn.MAXIFS(Cadastro!$E$5:$E$167,Cadastro!$A$5:$A$167,$A1625,Cadastro!$E$5:$E$167,"&lt;="&amp;$F1625),"yyyymmdd"),Cadastro!$I$5:$I$167,0),"")</f>
        <v>129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Fernando Bortolotti"/>
      </filters>
    </filterColumn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7</v>
      </c>
      <c r="C5" s="25">
        <f>COUNTIFS('Base Diária'!$C:$C,$A5,'Base Diária'!$P:$P,"Sim")</f>
        <v>45</v>
      </c>
      <c r="D5" s="25">
        <f>COUNTIFS('Base Diária'!$C:$C,$A5,'Base Diária'!$Q:$Q,"Sim")</f>
        <v>44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305.77000000000004</v>
      </c>
      <c r="G5" s="36">
        <f>SUMIFS('Base Diária'!$M:$M,'Base Diária'!$C:$C,$A5,'Base Diária'!$Q:$Q,"Sim")</f>
        <v>333.20999999999987</v>
      </c>
      <c r="H5" s="37">
        <f t="shared" ref="H5:H15" si="0">IFERROR($F5/$G5,"")</f>
        <v>0.91764953032622121</v>
      </c>
      <c r="I5" s="37">
        <f>Parâmetros!$E$13</f>
        <v>0.8</v>
      </c>
      <c r="J5" s="38">
        <f t="shared" ref="J5:J15" si="1">IFERROR($H5-$I5,"")</f>
        <v>0.11764953032622116</v>
      </c>
      <c r="K5" s="37">
        <f>IFERROR(COUNTIFS('Base Diária'!$C:$C,$A5,'Base Diária'!$R:$R,"Sim")/$D5,"")</f>
        <v>0.90909090909090906</v>
      </c>
      <c r="L5" s="36">
        <f>SUMIFS('Base Diária'!$S:$S,'Base Diária'!$C:$C,$A5,'Base Diária'!$Q:$Q,"Sim")</f>
        <v>6.3239999999999998</v>
      </c>
      <c r="M5" s="26" t="str">
        <f>COUNTIFS('Painel Empregado'!$C$5:$C$61,$A5,'Painel Empregado'!$Q$5:$Q$61,"Na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9</v>
      </c>
      <c r="C6" s="25">
        <f>COUNTIFS('Base Diária'!$C:$C,$A6,'Base Diária'!$P:$P,"Sim")</f>
        <v>61</v>
      </c>
      <c r="D6" s="25">
        <f>COUNTIFS('Base Diária'!$C:$C,$A6,'Base Diária'!$Q:$Q,"Sim")</f>
        <v>56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410.1099999999999</v>
      </c>
      <c r="G6" s="36">
        <f>SUMIFS('Base Diária'!$M:$M,'Base Diária'!$C:$C,$A6,'Base Diária'!$Q:$Q,"Sim")</f>
        <v>474.15000000000038</v>
      </c>
      <c r="H6" s="37">
        <f t="shared" si="0"/>
        <v>0.86493725614257</v>
      </c>
      <c r="I6" s="37">
        <f>Parâmetros!$E$13</f>
        <v>0.8</v>
      </c>
      <c r="J6" s="38">
        <f t="shared" si="1"/>
        <v>6.4937256142569955E-2</v>
      </c>
      <c r="K6" s="37">
        <f>IFERROR(COUNTIFS('Base Diária'!$C:$C,$A6,'Base Diária'!$R:$R,"Sim")/$D6,"")</f>
        <v>0.8571428571428571</v>
      </c>
      <c r="L6" s="36">
        <f>SUMIFS('Base Diária'!$S:$S,'Base Diária'!$C:$C,$A6,'Base Diária'!$Q:$Q,"Sim")</f>
        <v>16.392000000000007</v>
      </c>
      <c r="M6" s="26" t="str">
        <f>COUNTIFS('Painel Empregado'!$C$5:$C$61,$A6,'Painel Empregado'!$Q$5:$Q$61,"Na meta")&amp;" de "&amp;$B6</f>
        <v>7 de 9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8</v>
      </c>
      <c r="C7" s="25">
        <f>COUNTIFS('Base Diária'!$C:$C,$A7,'Base Diária'!$P:$P,"Sim")</f>
        <v>52</v>
      </c>
      <c r="D7" s="25">
        <f>COUNTIFS('Base Diária'!$C:$C,$A7,'Base Diária'!$Q:$Q,"Sim")</f>
        <v>48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321.07</v>
      </c>
      <c r="G7" s="36">
        <f>SUMIFS('Base Diária'!$M:$M,'Base Diária'!$C:$C,$A7,'Base Diária'!$Q:$Q,"Sim")</f>
        <v>362.41000000000031</v>
      </c>
      <c r="H7" s="37">
        <f t="shared" si="0"/>
        <v>0.88593029993653516</v>
      </c>
      <c r="I7" s="37">
        <f>Parâmetros!$E$13</f>
        <v>0.8</v>
      </c>
      <c r="J7" s="38">
        <f t="shared" si="1"/>
        <v>8.5930299936535115E-2</v>
      </c>
      <c r="K7" s="37">
        <f>IFERROR(COUNTIFS('Base Diária'!$C:$C,$A7,'Base Diária'!$R:$R,"Sim")/$D7,"")</f>
        <v>0.9375</v>
      </c>
      <c r="L7" s="36">
        <f>SUMIFS('Base Diária'!$S:$S,'Base Diária'!$C:$C,$A7,'Base Diária'!$Q:$Q,"Sim")</f>
        <v>5.6260000000000021</v>
      </c>
      <c r="M7" s="26" t="str">
        <f>COUNTIFS('Painel Empregado'!$C$5:$C$61,$A7,'Painel Empregado'!$Q$5:$Q$61,"Na meta")&amp;" de "&amp;$B7</f>
        <v>7 de 8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17</v>
      </c>
      <c r="D8" s="25">
        <f>COUNTIFS('Base Diária'!$C:$C,$A8,'Base Diária'!$Q:$Q,"Sim")</f>
        <v>16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129.75000000000003</v>
      </c>
      <c r="G8" s="36">
        <f>SUMIFS('Base Diária'!$M:$M,'Base Diária'!$C:$C,$A8,'Base Diária'!$Q:$Q,"Sim")</f>
        <v>137.85999999999999</v>
      </c>
      <c r="H8" s="37">
        <f t="shared" si="0"/>
        <v>0.94117220368489807</v>
      </c>
      <c r="I8" s="37">
        <f>Parâmetros!$E$13</f>
        <v>0.8</v>
      </c>
      <c r="J8" s="38">
        <f t="shared" si="1"/>
        <v>0.14117220368489802</v>
      </c>
      <c r="K8" s="37">
        <f>IFERROR(COUNTIFS('Base Diária'!$C:$C,$A8,'Base Diária'!$R:$R,"Sim")/$D8,"")</f>
        <v>0.875</v>
      </c>
      <c r="L8" s="36">
        <f>SUMIFS('Base Diária'!$S:$S,'Base Diária'!$C:$C,$A8,'Base Diária'!$Q:$Q,"Sim")</f>
        <v>0.94400000000000084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7</v>
      </c>
      <c r="C9" s="25">
        <f>COUNTIFS('Base Diária'!$C:$C,$A9,'Base Diária'!$P:$P,"Sim")</f>
        <v>45</v>
      </c>
      <c r="D9" s="25">
        <f>COUNTIFS('Base Diária'!$C:$C,$A9,'Base Diária'!$Q:$Q,"Sim")</f>
        <v>43</v>
      </c>
      <c r="E9" s="25">
        <f>COUNTIFS('Base Diária'!$C:$C,$A9,'Base Diária'!$P:$P,"Sim",'Base Diária'!$Y:$Y,"Falta de registro")</f>
        <v>2</v>
      </c>
      <c r="F9" s="36">
        <f>SUMIFS('Base Diária'!$L:$L,'Base Diária'!$C:$C,$A9,'Base Diária'!$Q:$Q,"Sim")</f>
        <v>282.78999999999991</v>
      </c>
      <c r="G9" s="36">
        <f>SUMIFS('Base Diária'!$M:$M,'Base Diária'!$C:$C,$A9,'Base Diária'!$Q:$Q,"Sim")</f>
        <v>321.0400000000003</v>
      </c>
      <c r="H9" s="37">
        <f t="shared" si="0"/>
        <v>0.88085596810366196</v>
      </c>
      <c r="I9" s="37">
        <f>Parâmetros!$E$13</f>
        <v>0.8</v>
      </c>
      <c r="J9" s="38">
        <f t="shared" si="1"/>
        <v>8.0855968103661913E-2</v>
      </c>
      <c r="K9" s="37">
        <f>IFERROR(COUNTIFS('Base Diária'!$C:$C,$A9,'Base Diária'!$R:$R,"Sim")/$D9,"")</f>
        <v>0.88372093023255816</v>
      </c>
      <c r="L9" s="36">
        <f>SUMIFS('Base Diária'!$S:$S,'Base Diária'!$C:$C,$A9,'Base Diária'!$Q:$Q,"Sim")</f>
        <v>6.0480000000000018</v>
      </c>
      <c r="M9" s="26" t="str">
        <f>COUNTIFS('Painel Empregado'!$C$5:$C$61,$A9,'Painel Empregado'!$Q$5:$Q$61,"Na meta")&amp;" de "&amp;$B9</f>
        <v>5 de 7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20</v>
      </c>
      <c r="D10" s="25">
        <f>COUNTIFS('Base Diária'!$C:$C,$A10,'Base Diária'!$Q:$Q,"Sim")</f>
        <v>19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139.03</v>
      </c>
      <c r="G10" s="36">
        <f>SUMIFS('Base Diária'!$M:$M,'Base Diária'!$C:$C,$A10,'Base Diária'!$Q:$Q,"Sim")</f>
        <v>162.79000000000002</v>
      </c>
      <c r="H10" s="37">
        <f t="shared" si="0"/>
        <v>0.854045088764666</v>
      </c>
      <c r="I10" s="37">
        <f>Parâmetros!$E$13</f>
        <v>0.8</v>
      </c>
      <c r="J10" s="38">
        <f t="shared" si="1"/>
        <v>5.4045088764665961E-2</v>
      </c>
      <c r="K10" s="37">
        <f>IFERROR(COUNTIFS('Base Diária'!$C:$C,$A10,'Base Diária'!$R:$R,"Sim")/$D10,"")</f>
        <v>0.84210526315789469</v>
      </c>
      <c r="L10" s="36">
        <f>SUMIFS('Base Diária'!$S:$S,'Base Diária'!$C:$C,$A10,'Base Diária'!$Q:$Q,"Sim")</f>
        <v>2.490000000000002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5</v>
      </c>
      <c r="C11" s="25">
        <f>COUNTIFS('Base Diária'!$C:$C,$A11,'Base Diária'!$P:$P,"Sim")</f>
        <v>34</v>
      </c>
      <c r="D11" s="25">
        <f>COUNTIFS('Base Diária'!$C:$C,$A11,'Base Diária'!$Q:$Q,"Sim")</f>
        <v>30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220.98999999999998</v>
      </c>
      <c r="G11" s="36">
        <f>SUMIFS('Base Diária'!$M:$M,'Base Diária'!$C:$C,$A11,'Base Diária'!$Q:$Q,"Sim")</f>
        <v>256.90000000000015</v>
      </c>
      <c r="H11" s="37">
        <f t="shared" si="0"/>
        <v>0.86021798365122559</v>
      </c>
      <c r="I11" s="37">
        <f>Parâmetros!$E$13</f>
        <v>0.8</v>
      </c>
      <c r="J11" s="38">
        <f t="shared" si="1"/>
        <v>6.0217983651225548E-2</v>
      </c>
      <c r="K11" s="37">
        <f>IFERROR(COUNTIFS('Base Diária'!$C:$C,$A11,'Base Diária'!$R:$R,"Sim")/$D11,"")</f>
        <v>0.83333333333333337</v>
      </c>
      <c r="L11" s="36">
        <f>SUMIFS('Base Diária'!$S:$S,'Base Diária'!$C:$C,$A11,'Base Diária'!$Q:$Q,"Sim")</f>
        <v>6.9400000000000039</v>
      </c>
      <c r="M11" s="26" t="str">
        <f>COUNTIFS('Painel Empregado'!$C$5:$C$61,$A11,'Painel Empregado'!$Q$5:$Q$61,"Na meta")&amp;" de "&amp;$B11</f>
        <v>3 de 5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13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93.169999999999987</v>
      </c>
      <c r="G12" s="36">
        <f>SUMIFS('Base Diária'!$M:$M,'Base Diária'!$C:$C,$A12,'Base Diária'!$Q:$Q,"Sim")</f>
        <v>104.12999999999998</v>
      </c>
      <c r="H12" s="37">
        <f t="shared" si="0"/>
        <v>0.89474695092672629</v>
      </c>
      <c r="I12" s="37">
        <f>Parâmetros!$E$13</f>
        <v>0.8</v>
      </c>
      <c r="J12" s="38">
        <f t="shared" si="1"/>
        <v>9.4746950926726248E-2</v>
      </c>
      <c r="K12" s="37">
        <f>IFERROR(COUNTIFS('Base Diária'!$C:$C,$A12,'Base Diária'!$R:$R,"Sim")/$D12,"")</f>
        <v>0.83333333333333337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12</v>
      </c>
      <c r="D13" s="25">
        <f>COUNTIFS('Base Diária'!$C:$C,$A13,'Base Diária'!$Q:$Q,"Sim")</f>
        <v>10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68.62</v>
      </c>
      <c r="G13" s="36">
        <f>SUMIFS('Base Diária'!$M:$M,'Base Diária'!$C:$C,$A13,'Base Diária'!$Q:$Q,"Sim")</f>
        <v>85.059999999999988</v>
      </c>
      <c r="H13" s="37">
        <f t="shared" si="0"/>
        <v>0.80672466494239381</v>
      </c>
      <c r="I13" s="37">
        <f>Parâmetros!$E$13</f>
        <v>0.8</v>
      </c>
      <c r="J13" s="38">
        <f t="shared" si="1"/>
        <v>6.7246649423937654E-3</v>
      </c>
      <c r="K13" s="37">
        <f>IFERROR(COUNTIFS('Base Diária'!$C:$C,$A13,'Base Diária'!$R:$R,"Sim")/$D13,"")</f>
        <v>0.9</v>
      </c>
      <c r="L13" s="36">
        <f>SUMIFS('Base Diária'!$S:$S,'Base Diária'!$C:$C,$A13,'Base Diária'!$Q:$Q,"Sim")</f>
        <v>3.0500000000000007</v>
      </c>
      <c r="M13" s="26" t="str">
        <f>COUNTIFS('Painel Empregado'!$C$5:$C$61,$A13,'Painel Empregado'!$Q$5:$Q$61,"Na meta")&amp;" de "&amp;$B13</f>
        <v>1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20</v>
      </c>
      <c r="D14" s="25">
        <f>COUNTIFS('Base Diária'!$C:$C,$A14,'Base Diária'!$Q:$Q,"Sim")</f>
        <v>19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128.91999999999999</v>
      </c>
      <c r="G14" s="36">
        <f>SUMIFS('Base Diária'!$M:$M,'Base Diária'!$C:$C,$A14,'Base Diária'!$Q:$Q,"Sim")</f>
        <v>138.01000000000002</v>
      </c>
      <c r="H14" s="37">
        <f t="shared" si="0"/>
        <v>0.93413520759365243</v>
      </c>
      <c r="I14" s="37">
        <f>Parâmetros!$E$13</f>
        <v>0.8</v>
      </c>
      <c r="J14" s="38">
        <f t="shared" si="1"/>
        <v>0.13413520759365238</v>
      </c>
      <c r="K14" s="37">
        <f>IFERROR(COUNTIFS('Base Diária'!$C:$C,$A14,'Base Diária'!$R:$R,"Sim")/$D14,"")</f>
        <v>0.94736842105263153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48</v>
      </c>
      <c r="C15" s="40">
        <f t="shared" si="3"/>
        <v>319</v>
      </c>
      <c r="D15" s="40">
        <f t="shared" si="3"/>
        <v>297</v>
      </c>
      <c r="E15" s="40">
        <f t="shared" si="3"/>
        <v>22</v>
      </c>
      <c r="F15" s="41">
        <f t="shared" si="3"/>
        <v>2100.2199999999998</v>
      </c>
      <c r="G15" s="41">
        <f t="shared" si="3"/>
        <v>2375.5600000000009</v>
      </c>
      <c r="H15" s="42">
        <f t="shared" si="0"/>
        <v>0.88409469767128557</v>
      </c>
      <c r="I15" s="42">
        <f>Parâmetros!$E$13</f>
        <v>0.8</v>
      </c>
      <c r="J15" s="43">
        <f t="shared" si="1"/>
        <v>8.4094697671285523E-2</v>
      </c>
      <c r="K15" s="42">
        <f>IFERROR(COUNTIF('Base Diária'!$R:$R,"Sim")/$D15,"")</f>
        <v>0.88552188552188549</v>
      </c>
      <c r="L15" s="41">
        <f>SUM(L5:L14)</f>
        <v>48.798000000000016</v>
      </c>
      <c r="M15" s="39" t="str">
        <f>COUNTIF('Painel Empregado'!$Q$5:$Q$61,"Na meta")&amp;" de "&amp;$B15</f>
        <v>38 de 48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C$5:$C$167)),"NÃO INFORMADO")</f>
        <v>AUT</v>
      </c>
      <c r="D5" s="28" t="str">
        <f t="array" ref="D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D$5:$D$167)),"")</f>
        <v>6x1</v>
      </c>
      <c r="E5" s="76">
        <f>COUNTIFS('Base Diária'!$A:$A,$A5,'Base Diária'!$P:$P,"Sim")</f>
        <v>7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58.32</v>
      </c>
      <c r="I5" s="77">
        <f>SUMIFS('Base Diária'!$M:$M,'Base Diária'!$A:$A,$A5,'Base Diária'!$Q:$Q,"Sim")</f>
        <v>60.129999999999995</v>
      </c>
      <c r="J5" s="78">
        <f t="shared" ref="J5:J36" si="0">IFERROR($H5/$I5,"")</f>
        <v>0.9698985531348745</v>
      </c>
      <c r="K5" s="78">
        <f>Parâmetros!$E$13</f>
        <v>0.8</v>
      </c>
      <c r="L5" s="79">
        <f t="shared" ref="L5:L36" si="1">IFERROR($J5-$K5,"")</f>
        <v>0.16989855313487445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C$5:$C$167)),"NÃO INFORMADO")</f>
        <v>AUT</v>
      </c>
      <c r="D6" s="28" t="str">
        <f t="array" ref="D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D$5:$D$167)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47.59</v>
      </c>
      <c r="I6" s="77">
        <f>SUMIFS('Base Diária'!$M:$M,'Base Diária'!$A:$A,$A6,'Base Diária'!$Q:$Q,"Sim")</f>
        <v>51.33</v>
      </c>
      <c r="J6" s="78">
        <f t="shared" si="0"/>
        <v>0.92713812585232813</v>
      </c>
      <c r="K6" s="78">
        <f>Parâmetros!$E$13</f>
        <v>0.8</v>
      </c>
      <c r="L6" s="79">
        <f t="shared" si="1"/>
        <v>0.12713812585232809</v>
      </c>
      <c r="M6" s="78">
        <f>IFERROR(COUNTIFS('Base Diária'!$A:$A,$A6,'Base Diária'!$R:$R,"Sim")/$F6,"")</f>
        <v>0.83333333333333337</v>
      </c>
      <c r="N6" s="77">
        <f>SUMIFS('Base Diária'!$S:$S,'Base Diária'!$A:$A,$A6,'Base Diária'!$Q:$Q,"Sim")</f>
        <v>0.86400000000000077</v>
      </c>
      <c r="O6" s="76">
        <f>COUNTIFS('Base Diária'!$A:$A,$A6,'Base Diária'!$T:$T,"Sim")</f>
        <v>3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C$5:$C$167)),"NÃO INFORMADO")</f>
        <v>AUT</v>
      </c>
      <c r="D7" s="28" t="str">
        <f t="array" ref="D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D$5:$D$167)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C$5:$C$167)),"NÃO INFORMADO")</f>
        <v>CAL</v>
      </c>
      <c r="D8" s="28" t="str">
        <f t="array" ref="D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D$5:$D$167)),"")</f>
        <v>B</v>
      </c>
      <c r="E8" s="76">
        <f>COUNTIFS('Base Diária'!$A:$A,$A8,'Base Diária'!$P:$P,"Sim")</f>
        <v>7</v>
      </c>
      <c r="F8" s="76">
        <f>COUNTIFS('Base Diária'!$A:$A,$A8,'Base Diária'!$Q:$Q,"Sim")</f>
        <v>3</v>
      </c>
      <c r="G8" s="76">
        <f>COUNTIFS('Base Diária'!$A:$A,$A8,'Base Diária'!$P:$P,"Sim",'Base Diária'!$Y:$Y,"Falta de registro")</f>
        <v>4</v>
      </c>
      <c r="H8" s="77">
        <f>SUMIFS('Base Diária'!$L:$L,'Base Diária'!$A:$A,$A8,'Base Diária'!$Q:$Q,"Sim")</f>
        <v>15.12</v>
      </c>
      <c r="I8" s="77">
        <f>SUMIFS('Base Diária'!$M:$M,'Base Diária'!$A:$A,$A8,'Base Diária'!$Q:$Q,"Sim")</f>
        <v>23.009999999999998</v>
      </c>
      <c r="J8" s="78">
        <f t="shared" si="0"/>
        <v>0.65710560625814862</v>
      </c>
      <c r="K8" s="78">
        <f>Parâmetros!$E$13</f>
        <v>0.8</v>
      </c>
      <c r="L8" s="79">
        <f t="shared" si="1"/>
        <v>-0.14289439374185142</v>
      </c>
      <c r="M8" s="78">
        <f>IFERROR(COUNTIFS('Base Diária'!$A:$A,$A8,'Base Diária'!$R:$R,"Sim")/$F8,"")</f>
        <v>0.66666666666666663</v>
      </c>
      <c r="N8" s="77">
        <f>SUMIFS('Base Diária'!$S:$S,'Base Diária'!$A:$A,$A8,'Base Diária'!$Q:$Q,"Sim")</f>
        <v>4.4960000000000004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C$5:$C$167)),"NÃO INFORMADO")</f>
        <v>CAL</v>
      </c>
      <c r="D9" s="28" t="str">
        <f t="array" ref="D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D$5:$D$167)),"")</f>
        <v>6x1</v>
      </c>
      <c r="E9" s="76">
        <f>COUNTIFS('Base Diária'!$A:$A,$A9,'Base Diária'!$P:$P,"Sim")</f>
        <v>7</v>
      </c>
      <c r="F9" s="76">
        <f>COUNTIFS('Base Diária'!$A:$A,$A9,'Base Diária'!$Q:$Q,"Sim")</f>
        <v>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55.48</v>
      </c>
      <c r="I9" s="77">
        <f>SUMIFS('Base Diária'!$M:$M,'Base Diária'!$A:$A,$A9,'Base Diária'!$Q:$Q,"Sim")</f>
        <v>60.129999999999995</v>
      </c>
      <c r="J9" s="78">
        <f t="shared" si="0"/>
        <v>0.92266755363379349</v>
      </c>
      <c r="K9" s="78">
        <f>Parâmetros!$E$13</f>
        <v>0.8</v>
      </c>
      <c r="L9" s="79">
        <f t="shared" si="1"/>
        <v>0.12266755363379345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C$5:$C$167)),"NÃO INFORMADO")</f>
        <v>CAL</v>
      </c>
      <c r="D10" s="28" t="str">
        <f t="array" ref="D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D$5:$D$167)),"")</f>
        <v>B</v>
      </c>
      <c r="E10" s="76">
        <f>COUNTIFS('Base Diária'!$A:$A,$A10,'Base Diária'!$P:$P,"Sim")</f>
        <v>7</v>
      </c>
      <c r="F10" s="76">
        <f>COUNTIFS('Base Diária'!$A:$A,$A10,'Base Diária'!$Q:$Q,"Sim")</f>
        <v>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41.940000000000005</v>
      </c>
      <c r="I10" s="77">
        <f>SUMIFS('Base Diária'!$M:$M,'Base Diária'!$A:$A,$A10,'Base Diária'!$Q:$Q,"Sim")</f>
        <v>53.690000000000005</v>
      </c>
      <c r="J10" s="78">
        <f t="shared" si="0"/>
        <v>0.78115105233749305</v>
      </c>
      <c r="K10" s="78">
        <f>Parâmetros!$E$13</f>
        <v>0.8</v>
      </c>
      <c r="L10" s="79">
        <f t="shared" si="1"/>
        <v>-1.8848947662506998E-2</v>
      </c>
      <c r="M10" s="78">
        <f>IFERROR(COUNTIFS('Base Diária'!$A:$A,$A10,'Base Diária'!$R:$R,"Sim")/$F10,"")</f>
        <v>0.8571428571428571</v>
      </c>
      <c r="N10" s="77">
        <f>SUMIFS('Base Diária'!$S:$S,'Base Diária'!$A:$A,$A10,'Base Diária'!$Q:$Q,"Sim")</f>
        <v>4.4960000000000004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Crítico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C$5:$C$167)),"NÃO INFORMADO")</f>
        <v>CAL</v>
      </c>
      <c r="D11" s="28" t="str">
        <f t="array" ref="D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D$5:$D$167)),"")</f>
        <v>6x1</v>
      </c>
      <c r="E11" s="76">
        <f>COUNTIFS('Base Diária'!$A:$A,$A11,'Base Diária'!$P:$P,"Sim")</f>
        <v>7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54.61</v>
      </c>
      <c r="I11" s="77">
        <f>SUMIFS('Base Diária'!$M:$M,'Base Diária'!$A:$A,$A11,'Base Diária'!$Q:$Q,"Sim")</f>
        <v>60.129999999999995</v>
      </c>
      <c r="J11" s="78">
        <f t="shared" si="0"/>
        <v>0.90819890237818068</v>
      </c>
      <c r="K11" s="78">
        <f>Parâmetros!$E$13</f>
        <v>0.8</v>
      </c>
      <c r="L11" s="79">
        <f t="shared" si="1"/>
        <v>0.10819890237818064</v>
      </c>
      <c r="M11" s="78">
        <f>IFERROR(COUNTIFS('Base Diária'!$A:$A,$A11,'Base Diária'!$R:$R,"Sim")/$F11,"")</f>
        <v>0.8571428571428571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C$5:$C$167)),"NÃO INFORMADO")</f>
        <v>CAL</v>
      </c>
      <c r="D12" s="28" t="str">
        <f t="array" ref="D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D$5:$D$167)),"")</f>
        <v>6x1</v>
      </c>
      <c r="E12" s="76">
        <f>COUNTIFS('Base Diária'!$A:$A,$A12,'Base Diária'!$P:$P,"Sim")</f>
        <v>7</v>
      </c>
      <c r="F12" s="76">
        <f>COUNTIFS('Base Diária'!$A:$A,$A12,'Base Diária'!$Q:$Q,"Sim")</f>
        <v>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54.61</v>
      </c>
      <c r="I12" s="77">
        <f>SUMIFS('Base Diária'!$M:$M,'Base Diária'!$A:$A,$A12,'Base Diária'!$Q:$Q,"Sim")</f>
        <v>60.129999999999995</v>
      </c>
      <c r="J12" s="78">
        <f t="shared" si="0"/>
        <v>0.90819890237818068</v>
      </c>
      <c r="K12" s="78">
        <f>Parâmetros!$E$13</f>
        <v>0.8</v>
      </c>
      <c r="L12" s="79">
        <f t="shared" si="1"/>
        <v>0.10819890237818064</v>
      </c>
      <c r="M12" s="78">
        <f>IFERROR(COUNTIFS('Base Diária'!$A:$A,$A12,'Base Diária'!$R:$R,"Sim")/$F12,"")</f>
        <v>0.8571428571428571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C$5:$C$167)),"NÃO INFORMADO")</f>
        <v>CAL</v>
      </c>
      <c r="D13" s="28" t="str">
        <f t="array" ref="D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D$5:$D$167)),"")</f>
        <v>6x1</v>
      </c>
      <c r="E13" s="76">
        <f>COUNTIFS('Base Diária'!$A:$A,$A13,'Base Diária'!$P:$P,"Sim")</f>
        <v>7</v>
      </c>
      <c r="F13" s="76">
        <f>COUNTIFS('Base Diária'!$A:$A,$A13,'Base Diária'!$Q:$Q,"Sim")</f>
        <v>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53.9</v>
      </c>
      <c r="I13" s="77">
        <f>SUMIFS('Base Diária'!$M:$M,'Base Diária'!$A:$A,$A13,'Base Diária'!$Q:$Q,"Sim")</f>
        <v>60.129999999999995</v>
      </c>
      <c r="J13" s="78">
        <f t="shared" si="0"/>
        <v>0.89639115250291046</v>
      </c>
      <c r="K13" s="78">
        <f>Parâmetros!$E$13</f>
        <v>0.8</v>
      </c>
      <c r="L13" s="79">
        <f t="shared" si="1"/>
        <v>9.6391152502910415E-2</v>
      </c>
      <c r="M13" s="78">
        <f>IFERROR(COUNTIFS('Base Diária'!$A:$A,$A13,'Base Diária'!$R:$R,"Sim")/$F13,"")</f>
        <v>0.8571428571428571</v>
      </c>
      <c r="N13" s="77">
        <f>SUMIFS('Base Diária'!$S:$S,'Base Diária'!$A:$A,$A13,'Base Diária'!$Q:$Q,"Sim")</f>
        <v>0.54000000000000092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C$5:$C$167)),"NÃO INFORMADO")</f>
        <v>CAL</v>
      </c>
      <c r="D14" s="28" t="str">
        <f t="array" ref="D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D$5:$D$167)),"")</f>
        <v>6x1</v>
      </c>
      <c r="E14" s="76">
        <f>COUNTIFS('Base Diária'!$A:$A,$A14,'Base Diária'!$P:$P,"Sim")</f>
        <v>7</v>
      </c>
      <c r="F14" s="76">
        <f>COUNTIFS('Base Diária'!$A:$A,$A14,'Base Diária'!$Q:$Q,"Sim")</f>
        <v>6</v>
      </c>
      <c r="G14" s="76">
        <f>COUNTIFS('Base Diária'!$A:$A,$A14,'Base Diária'!$P:$P,"Sim",'Base Diária'!$Y:$Y,"Falta de registro")</f>
        <v>1</v>
      </c>
      <c r="H14" s="77">
        <f>SUMIFS('Base Diária'!$L:$L,'Base Diária'!$A:$A,$A14,'Base Diária'!$Q:$Q,"Sim")</f>
        <v>46.25</v>
      </c>
      <c r="I14" s="77">
        <f>SUMIFS('Base Diária'!$M:$M,'Base Diária'!$A:$A,$A14,'Base Diária'!$Q:$Q,"Sim")</f>
        <v>51.33</v>
      </c>
      <c r="J14" s="78">
        <f t="shared" si="0"/>
        <v>0.90103253458016752</v>
      </c>
      <c r="K14" s="78">
        <f>Parâmetros!$E$13</f>
        <v>0.8</v>
      </c>
      <c r="L14" s="79">
        <f t="shared" si="1"/>
        <v>0.10103253458016748</v>
      </c>
      <c r="M14" s="78">
        <f>IFERROR(COUNTIFS('Base Diária'!$A:$A,$A14,'Base Diária'!$R:$R,"Sim")/$F14,"")</f>
        <v>0.83333333333333337</v>
      </c>
      <c r="N14" s="77">
        <f>SUMIFS('Base Diária'!$S:$S,'Base Diária'!$A:$A,$A14,'Base Diária'!$Q:$Q,"Sim")</f>
        <v>0.58000000000000007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C$5:$C$167)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D$5:$D$167)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C$5:$C$167)),"NÃO INFORMADO")</f>
        <v>PED</v>
      </c>
      <c r="D16" s="28" t="str">
        <f t="array" ref="D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D$5:$D$167)),"")</f>
        <v>6x1</v>
      </c>
      <c r="E16" s="76">
        <f>COUNTIFS('Base Diária'!$A:$A,$A16,'Base Diária'!$P:$P,"Sim")</f>
        <v>7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53.15</v>
      </c>
      <c r="I16" s="77">
        <f>SUMIFS('Base Diária'!$M:$M,'Base Diária'!$A:$A,$A16,'Base Diária'!$Q:$Q,"Sim")</f>
        <v>58.91</v>
      </c>
      <c r="J16" s="78">
        <f t="shared" si="0"/>
        <v>0.90222373111526055</v>
      </c>
      <c r="K16" s="78">
        <f>Parâmetros!$E$13</f>
        <v>0.8</v>
      </c>
      <c r="L16" s="79">
        <f t="shared" si="1"/>
        <v>0.10222373111526051</v>
      </c>
      <c r="M16" s="78">
        <f>IFERROR(COUNTIFS('Base Diária'!$A:$A,$A16,'Base Diária'!$R:$R,"Sim")/$F16,"")</f>
        <v>0.8571428571428571</v>
      </c>
      <c r="N16" s="77">
        <f>SUMIFS('Base Diária'!$S:$S,'Base Diária'!$A:$A,$A16,'Base Diária'!$Q:$Q,"Sim")</f>
        <v>0.23000000000000043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C$5:$C$167)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D$5:$D$167)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C$5:$C$167)),"NÃO INFORMADO")</f>
        <v>ELE</v>
      </c>
      <c r="D18" s="28" t="str">
        <f t="array" ref="D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D$5:$D$167)),"")</f>
        <v>B</v>
      </c>
      <c r="E18" s="76">
        <f>COUNTIFS('Base Diária'!$A:$A,$A18,'Base Diária'!$P:$P,"Sim")</f>
        <v>6</v>
      </c>
      <c r="F18" s="76">
        <f>COUNTIFS('Base Diária'!$A:$A,$A18,'Base Diária'!$Q:$Q,"Sim")</f>
        <v>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36.81</v>
      </c>
      <c r="I18" s="77">
        <f>SUMIFS('Base Diária'!$M:$M,'Base Diária'!$A:$A,$A18,'Base Diária'!$Q:$Q,"Sim")</f>
        <v>46.02</v>
      </c>
      <c r="J18" s="78">
        <f t="shared" si="0"/>
        <v>0.79986962190352018</v>
      </c>
      <c r="K18" s="78">
        <f>Parâmetros!$E$13</f>
        <v>0.8</v>
      </c>
      <c r="L18" s="79">
        <f t="shared" si="1"/>
        <v>-1.303780964798662E-4</v>
      </c>
      <c r="M18" s="78">
        <f>IFERROR(COUNTIFS('Base Diária'!$A:$A,$A18,'Base Diária'!$R:$R,"Sim")/$F18,"")</f>
        <v>0.83333333333333337</v>
      </c>
      <c r="N18" s="77">
        <f>SUMIFS('Base Diária'!$S:$S,'Base Diária'!$A:$A,$A18,'Base Diária'!$Q:$Q,"Sim")</f>
        <v>3.0860000000000003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C$5:$C$167)),"NÃO INFORMADO")</f>
        <v>ELE</v>
      </c>
      <c r="D19" s="28" t="str">
        <f t="array" ref="D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D$5:$D$167)),"")</f>
        <v>C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32.49</v>
      </c>
      <c r="I19" s="77">
        <f>SUMIFS('Base Diária'!$M:$M,'Base Diária'!$A:$A,$A19,'Base Diária'!$Q:$Q,"Sim")</f>
        <v>40.020000000000003</v>
      </c>
      <c r="J19" s="78">
        <f t="shared" si="0"/>
        <v>0.81184407796101943</v>
      </c>
      <c r="K19" s="78">
        <f>Parâmetros!$E$13</f>
        <v>0.8</v>
      </c>
      <c r="L19" s="79">
        <f t="shared" si="1"/>
        <v>1.1844077961019384E-2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2.112000000000001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C$5:$C$167)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D$5:$D$167)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C$5:$C$167)),"NÃO INFORMADO")</f>
        <v>ELE</v>
      </c>
      <c r="D21" s="28" t="str">
        <f t="array" ref="D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D$5:$D$167)),"")</f>
        <v>C</v>
      </c>
      <c r="E21" s="76">
        <f>COUNTIFS('Base Diária'!$A:$A,$A21,'Base Diária'!$P:$P,"Sim")</f>
        <v>7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41.820000000000007</v>
      </c>
      <c r="I21" s="77">
        <f>SUMIFS('Base Diária'!$M:$M,'Base Diária'!$A:$A,$A21,'Base Diária'!$Q:$Q,"Sim")</f>
        <v>46.690000000000005</v>
      </c>
      <c r="J21" s="78">
        <f t="shared" si="0"/>
        <v>0.89569500963803816</v>
      </c>
      <c r="K21" s="78">
        <f>Parâmetros!$E$13</f>
        <v>0.8</v>
      </c>
      <c r="L21" s="79">
        <f t="shared" si="1"/>
        <v>9.569500963803812E-2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C$5:$C$167)),"NÃO INFORMADO")</f>
        <v>ELE</v>
      </c>
      <c r="D22" s="28" t="str">
        <f t="array" ref="D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D$5:$D$167)),"")</f>
        <v>A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42</v>
      </c>
      <c r="I22" s="77">
        <f>SUMIFS('Base Diária'!$M:$M,'Base Diária'!$A:$A,$A22,'Base Diária'!$Q:$Q,"Sim")</f>
        <v>45.48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C$5:$C$167)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D$5:$D$167)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C$5:$C$167)),"NÃO INFORMADO")</f>
        <v>INS</v>
      </c>
      <c r="D24" s="28" t="str">
        <f t="array" ref="D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D$5:$D$167)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C$5:$C$167)),"NÃO INFORMADO")</f>
        <v>ELE</v>
      </c>
      <c r="D25" s="28" t="str">
        <f t="array" ref="D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D$5:$D$167)),"")</f>
        <v>A</v>
      </c>
      <c r="E25" s="76">
        <f>COUNTIFS('Base Diária'!$A:$A,$A25,'Base Diária'!$P:$P,"Sim")</f>
        <v>7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C$5:$C$167)),"NÃO INFORMADO")</f>
        <v>ELE</v>
      </c>
      <c r="D26" s="28" t="str">
        <f t="array" ref="D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D$5:$D$167)),"")</f>
        <v>B</v>
      </c>
      <c r="E26" s="76">
        <f>COUNTIFS('Base Diária'!$A:$A,$A26,'Base Diária'!$P:$P,"Sim")</f>
        <v>6</v>
      </c>
      <c r="F26" s="76">
        <f>COUNTIFS('Base Diária'!$A:$A,$A26,'Base Diária'!$Q:$Q,"Sim")</f>
        <v>6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39.58</v>
      </c>
      <c r="I26" s="77">
        <f>SUMIFS('Base Diária'!$M:$M,'Base Diária'!$A:$A,$A26,'Base Diária'!$Q:$Q,"Sim")</f>
        <v>46.02</v>
      </c>
      <c r="J26" s="78">
        <f t="shared" si="0"/>
        <v>0.86006084311169051</v>
      </c>
      <c r="K26" s="78">
        <f>Parâmetros!$E$13</f>
        <v>0.8</v>
      </c>
      <c r="L26" s="79">
        <f t="shared" si="1"/>
        <v>6.0060843111690465E-2</v>
      </c>
      <c r="M26" s="78">
        <f>IFERROR(COUNTIFS('Base Diária'!$A:$A,$A26,'Base Diária'!$R:$R,"Sim")/$F26,"")</f>
        <v>0.83333333333333337</v>
      </c>
      <c r="N26" s="77">
        <f>SUMIFS('Base Diária'!$S:$S,'Base Diária'!$A:$A,$A26,'Base Diária'!$Q:$Q,"Sim")</f>
        <v>0.73599999999999977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C$5:$C$167)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D$5:$D$167)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C$5:$C$167)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D$5:$D$167)),"")</f>
        <v>6x1</v>
      </c>
      <c r="E28" s="76">
        <f>COUNTIFS('Base Diária'!$A:$A,$A28,'Base Diária'!$P:$P,"Sim")</f>
        <v>7</v>
      </c>
      <c r="F28" s="76">
        <f>COUNTIFS('Base Diária'!$A:$A,$A28,'Base Diária'!$Q:$Q,"Sim")</f>
        <v>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56.449999999999989</v>
      </c>
      <c r="I28" s="77">
        <f>SUMIFS('Base Diária'!$M:$M,'Base Diária'!$A:$A,$A28,'Base Diária'!$Q:$Q,"Sim")</f>
        <v>60.129999999999995</v>
      </c>
      <c r="J28" s="78">
        <f t="shared" si="0"/>
        <v>0.93879926825212023</v>
      </c>
      <c r="K28" s="78">
        <f>Parâmetros!$E$13</f>
        <v>0.8</v>
      </c>
      <c r="L28" s="79">
        <f t="shared" si="1"/>
        <v>0.13879926825212019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C$5:$C$167)),"NÃO INFORMADO")</f>
        <v>ESP</v>
      </c>
      <c r="D29" s="28" t="str">
        <f t="array" ref="D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D$5:$D$167)),"")</f>
        <v>6x1</v>
      </c>
      <c r="E29" s="76">
        <f>COUNTIFS('Base Diária'!$A:$A,$A29,'Base Diária'!$P:$P,"Sim")</f>
        <v>5</v>
      </c>
      <c r="F29" s="76">
        <f>COUNTIFS('Base Diária'!$A:$A,$A29,'Base Diária'!$Q:$Q,"Sim")</f>
        <v>4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24.92</v>
      </c>
      <c r="I29" s="77">
        <f>SUMIFS('Base Diária'!$M:$M,'Base Diária'!$A:$A,$A29,'Base Diária'!$Q:$Q,"Sim")</f>
        <v>33.730000000000004</v>
      </c>
      <c r="J29" s="78">
        <f t="shared" si="0"/>
        <v>0.73880818262674175</v>
      </c>
      <c r="K29" s="78">
        <f>Parâmetros!$E$13</f>
        <v>0.8</v>
      </c>
      <c r="L29" s="79">
        <f t="shared" si="1"/>
        <v>-6.1191817373258295E-2</v>
      </c>
      <c r="M29" s="78">
        <f>IFERROR(COUNTIFS('Base Diária'!$A:$A,$A29,'Base Diária'!$R:$R,"Sim")/$F29,"")</f>
        <v>0.75</v>
      </c>
      <c r="N29" s="77">
        <f>SUMIFS('Base Diária'!$S:$S,'Base Diária'!$A:$A,$A29,'Base Diária'!$Q:$Q,"Sim")</f>
        <v>3.0500000000000007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Crítico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C$5:$C$167)),"NÃO INFORMADO")</f>
        <v>ESP</v>
      </c>
      <c r="D30" s="28" t="str">
        <f t="array" ref="D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D$5:$D$167)),"")</f>
        <v>6x1</v>
      </c>
      <c r="E30" s="76">
        <f>COUNTIFS('Base Diária'!$A:$A,$A30,'Base Diária'!$P:$P,"Sim")</f>
        <v>7</v>
      </c>
      <c r="F30" s="76">
        <f>COUNTIFS('Base Diária'!$A:$A,$A30,'Base Diária'!$Q:$Q,"Sim")</f>
        <v>6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43.7</v>
      </c>
      <c r="I30" s="77">
        <f>SUMIFS('Base Diária'!$M:$M,'Base Diária'!$A:$A,$A30,'Base Diária'!$Q:$Q,"Sim")</f>
        <v>51.33</v>
      </c>
      <c r="J30" s="78">
        <f t="shared" si="0"/>
        <v>0.85135398402493678</v>
      </c>
      <c r="K30" s="78">
        <f>Parâmetros!$E$13</f>
        <v>0.8</v>
      </c>
      <c r="L30" s="79">
        <f t="shared" si="1"/>
        <v>5.1353984024936739E-2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C$5:$C$167)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D$5:$D$167)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C$5:$C$167)),"NÃO INFORMADO")</f>
        <v>INS</v>
      </c>
      <c r="D32" s="28" t="str">
        <f t="array" ref="D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D$5:$D$167)),"")</f>
        <v>A</v>
      </c>
      <c r="E32" s="76">
        <f>COUNTIFS('Base Diária'!$A:$A,$A32,'Base Diária'!$P:$P,"Sim")</f>
        <v>7</v>
      </c>
      <c r="F32" s="76">
        <f>COUNTIFS('Base Diária'!$A:$A,$A32,'Base Diária'!$Q:$Q,"Sim")</f>
        <v>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48.53</v>
      </c>
      <c r="I32" s="77">
        <f>SUMIFS('Base Diária'!$M:$M,'Base Diária'!$A:$A,$A32,'Base Diária'!$Q:$Q,"Sim")</f>
        <v>53.059999999999995</v>
      </c>
      <c r="J32" s="78">
        <f t="shared" si="0"/>
        <v>0.91462495288352819</v>
      </c>
      <c r="K32" s="78">
        <f>Parâmetros!$E$13</f>
        <v>0.8</v>
      </c>
      <c r="L32" s="79">
        <f t="shared" si="1"/>
        <v>0.11462495288352814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0.99399999999999977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C$5:$C$167)),"NÃO INFORMADO")</f>
        <v>INS</v>
      </c>
      <c r="D33" s="28" t="str">
        <f t="array" ref="D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D$5:$D$167)),"")</f>
        <v>6x1</v>
      </c>
      <c r="E33" s="76">
        <f>COUNTIFS('Base Diária'!$A:$A,$A33,'Base Diária'!$P:$P,"Sim")</f>
        <v>7</v>
      </c>
      <c r="F33" s="76">
        <f>COUNTIFS('Base Diária'!$A:$A,$A33,'Base Diária'!$Q:$Q,"Sim")</f>
        <v>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53.47</v>
      </c>
      <c r="I33" s="77">
        <f>SUMIFS('Base Diária'!$M:$M,'Base Diária'!$A:$A,$A33,'Base Diária'!$Q:$Q,"Sim")</f>
        <v>60.129999999999995</v>
      </c>
      <c r="J33" s="78">
        <f t="shared" si="0"/>
        <v>0.88923998004323968</v>
      </c>
      <c r="K33" s="78">
        <f>Parâmetros!$E$13</f>
        <v>0.8</v>
      </c>
      <c r="L33" s="79">
        <f t="shared" si="1"/>
        <v>8.9239980043239631E-2</v>
      </c>
      <c r="M33" s="78">
        <f>IFERROR(COUNTIFS('Base Diária'!$A:$A,$A33,'Base Diária'!$R:$R,"Sim")/$F33,"")</f>
        <v>0.8571428571428571</v>
      </c>
      <c r="N33" s="77">
        <f>SUMIFS('Base Diária'!$S:$S,'Base Diária'!$A:$A,$A33,'Base Diária'!$Q:$Q,"Sim")</f>
        <v>0.15000000000000036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C$5:$C$167)),"NÃO INFORMADO")</f>
        <v>INS</v>
      </c>
      <c r="D34" s="28" t="str">
        <f t="array" ref="D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D$5:$D$167)),"")</f>
        <v>C</v>
      </c>
      <c r="E34" s="76">
        <f>COUNTIFS('Base Diária'!$A:$A,$A34,'Base Diária'!$P:$P,"Sim")</f>
        <v>6</v>
      </c>
      <c r="F34" s="76">
        <f>COUNTIFS('Base Diária'!$A:$A,$A34,'Base Diária'!$Q:$Q,"Sim")</f>
        <v>6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39.279999999999994</v>
      </c>
      <c r="I34" s="77">
        <f>SUMIFS('Base Diária'!$M:$M,'Base Diária'!$A:$A,$A34,'Base Diária'!$Q:$Q,"Sim")</f>
        <v>40.020000000000003</v>
      </c>
      <c r="J34" s="78">
        <f t="shared" si="0"/>
        <v>0.9815092453773111</v>
      </c>
      <c r="K34" s="78">
        <f>Parâmetros!$E$13</f>
        <v>0.8</v>
      </c>
      <c r="L34" s="79">
        <f t="shared" si="1"/>
        <v>0.18150924537731106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4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C$5:$C$167)),"NÃO INFORMADO")</f>
        <v>INS</v>
      </c>
      <c r="D35" s="28" t="str">
        <f t="array" ref="D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D$5:$D$167)),"")</f>
        <v>B</v>
      </c>
      <c r="E35" s="76">
        <f>COUNTIFS('Base Diária'!$A:$A,$A35,'Base Diária'!$P:$P,"Sim")</f>
        <v>7</v>
      </c>
      <c r="F35" s="76">
        <f>COUNTIFS('Base Diária'!$A:$A,$A35,'Base Diária'!$Q:$Q,"Sim")</f>
        <v>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52.680000000000007</v>
      </c>
      <c r="I35" s="77">
        <f>SUMIFS('Base Diária'!$M:$M,'Base Diária'!$A:$A,$A35,'Base Diária'!$Q:$Q,"Sim")</f>
        <v>53.690000000000005</v>
      </c>
      <c r="J35" s="78">
        <f t="shared" si="0"/>
        <v>0.98118830322220152</v>
      </c>
      <c r="K35" s="78">
        <f>Parâmetros!$E$13</f>
        <v>0.8</v>
      </c>
      <c r="L35" s="79">
        <f t="shared" si="1"/>
        <v>0.18118830322220147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C$5:$C$167)),"NÃO INFORMADO")</f>
        <v>INS</v>
      </c>
      <c r="D36" s="28" t="str">
        <f t="array" ref="D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D$5:$D$167)),"")</f>
        <v>Folguista</v>
      </c>
      <c r="E36" s="76">
        <f>COUNTIFS('Base Diária'!$A:$A,$A36,'Base Diária'!$P:$P,"Sim")</f>
        <v>5</v>
      </c>
      <c r="F36" s="76">
        <f>COUNTIFS('Base Diária'!$A:$A,$A36,'Base Diária'!$Q:$Q,"Sim")</f>
        <v>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30.71</v>
      </c>
      <c r="I36" s="77">
        <f>SUMIFS('Base Diária'!$M:$M,'Base Diária'!$A:$A,$A36,'Base Diária'!$Q:$Q,"Sim")</f>
        <v>35.35</v>
      </c>
      <c r="J36" s="78">
        <f t="shared" si="0"/>
        <v>0.86874115983026878</v>
      </c>
      <c r="K36" s="78">
        <f>Parâmetros!$E$13</f>
        <v>0.8</v>
      </c>
      <c r="L36" s="79">
        <f t="shared" si="1"/>
        <v>6.8741159830268739E-2</v>
      </c>
      <c r="M36" s="78">
        <f>IFERROR(COUNTIFS('Base Diária'!$A:$A,$A36,'Base Diária'!$R:$R,"Sim")/$F36,"")</f>
        <v>0.8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C$5:$C$167)),"NÃO INFORMADO")</f>
        <v>INS</v>
      </c>
      <c r="D37" s="28" t="str">
        <f t="array" ref="D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D$5:$D$167)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47.05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0.88673200150772713</v>
      </c>
      <c r="K37" s="78">
        <f>Parâmetros!$E$13</f>
        <v>0.8</v>
      </c>
      <c r="L37" s="79">
        <f t="shared" ref="L37:L63" si="4">IFERROR($J37-$K37,"")</f>
        <v>8.6732001507727086E-2</v>
      </c>
      <c r="M37" s="78">
        <f>IFERROR(COUNTIFS('Base Diária'!$A:$A,$A37,'Base Diária'!$R:$R,"Sim")/$F37,"")</f>
        <v>0.8571428571428571</v>
      </c>
      <c r="N37" s="77">
        <f>SUMIFS('Base Diária'!$S:$S,'Base Diária'!$A:$A,$A37,'Base Diária'!$Q:$Q,"Sim")</f>
        <v>3.1739999999999999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C$5:$C$167)),"NÃO INFORMADO")</f>
        <v>LUB</v>
      </c>
      <c r="D38" s="28" t="str">
        <f t="array" ref="D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D$5:$D$167)),"")</f>
        <v>6x1</v>
      </c>
      <c r="E38" s="76">
        <f>COUNTIFS('Base Diária'!$A:$A,$A38,'Base Diária'!$P:$P,"Sim")</f>
        <v>7</v>
      </c>
      <c r="F38" s="76">
        <f>COUNTIFS('Base Diária'!$A:$A,$A38,'Base Diária'!$Q:$Q,"Sim")</f>
        <v>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51.28</v>
      </c>
      <c r="I38" s="77">
        <f>SUMIFS('Base Diária'!$M:$M,'Base Diária'!$A:$A,$A38,'Base Diária'!$Q:$Q,"Sim")</f>
        <v>60.129999999999995</v>
      </c>
      <c r="J38" s="78">
        <f t="shared" si="3"/>
        <v>0.85281889239980047</v>
      </c>
      <c r="K38" s="78">
        <f>Parâmetros!$E$13</f>
        <v>0.8</v>
      </c>
      <c r="L38" s="79">
        <f t="shared" si="4"/>
        <v>5.2818892399800421E-2</v>
      </c>
      <c r="M38" s="78">
        <f>IFERROR(COUNTIFS('Base Diária'!$A:$A,$A38,'Base Diária'!$R:$R,"Sim")/$F38,"")</f>
        <v>0.8571428571428571</v>
      </c>
      <c r="N38" s="77">
        <f>SUMIFS('Base Diária'!$S:$S,'Base Diária'!$A:$A,$A38,'Base Diária'!$Q:$Q,"Sim")</f>
        <v>1.7000000000000011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C$5:$C$167)),"NÃO INFORMADO")</f>
        <v>LUB</v>
      </c>
      <c r="D39" s="28" t="str">
        <f t="array" ref="D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D$5:$D$167)),"")</f>
        <v>6x1</v>
      </c>
      <c r="E39" s="76">
        <f>COUNTIFS('Base Diária'!$A:$A,$A39,'Base Diária'!$P:$P,"Sim")</f>
        <v>6</v>
      </c>
      <c r="F39" s="76">
        <f>COUNTIFS('Base Diária'!$A:$A,$A39,'Base Diária'!$Q:$Q,"Sim")</f>
        <v>6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44.09</v>
      </c>
      <c r="I39" s="77">
        <f>SUMIFS('Base Diária'!$M:$M,'Base Diária'!$A:$A,$A39,'Base Diária'!$Q:$Q,"Sim")</f>
        <v>51.33</v>
      </c>
      <c r="J39" s="78">
        <f t="shared" si="3"/>
        <v>0.85895187999220735</v>
      </c>
      <c r="K39" s="78">
        <f>Parâmetros!$E$13</f>
        <v>0.8</v>
      </c>
      <c r="L39" s="79">
        <f t="shared" si="4"/>
        <v>5.8951879992207301E-2</v>
      </c>
      <c r="M39" s="78">
        <f>IFERROR(COUNTIFS('Base Diária'!$A:$A,$A39,'Base Diária'!$R:$R,"Sim")/$F39,"")</f>
        <v>0.83333333333333337</v>
      </c>
      <c r="N39" s="77">
        <f>SUMIFS('Base Diária'!$S:$S,'Base Diária'!$A:$A,$A39,'Base Diária'!$Q:$Q,"Sim")</f>
        <v>0.41999999999999993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C$5:$C$167)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D$5:$D$167)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C$5:$C$167)),"NÃO INFORMADO")</f>
        <v>LUB</v>
      </c>
      <c r="D41" s="28" t="str">
        <f t="array" ref="D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D$5:$D$167)),"")</f>
        <v>6x1</v>
      </c>
      <c r="E41" s="76">
        <f>COUNTIFS('Base Diária'!$A:$A,$A41,'Base Diária'!$P:$P,"Sim")</f>
        <v>7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43.66</v>
      </c>
      <c r="I41" s="77">
        <f>SUMIFS('Base Diária'!$M:$M,'Base Diária'!$A:$A,$A41,'Base Diária'!$Q:$Q,"Sim")</f>
        <v>51.33</v>
      </c>
      <c r="J41" s="78">
        <f t="shared" si="3"/>
        <v>0.85057471264367812</v>
      </c>
      <c r="K41" s="78">
        <f>Parâmetros!$E$13</f>
        <v>0.8</v>
      </c>
      <c r="L41" s="79">
        <f t="shared" si="4"/>
        <v>5.0574712643678077E-2</v>
      </c>
      <c r="M41" s="78">
        <f>IFERROR(COUNTIFS('Base Diária'!$A:$A,$A41,'Base Diária'!$R:$R,"Sim")/$F41,"")</f>
        <v>0.83333333333333337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C$5:$C$167)),"NÃO INFORMADO")</f>
        <v>MEC</v>
      </c>
      <c r="D42" s="28" t="str">
        <f t="array" ref="D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D$5:$D$167)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42.620000000000005</v>
      </c>
      <c r="I42" s="77">
        <f>SUMIFS('Base Diária'!$M:$M,'Base Diária'!$A:$A,$A42,'Base Diária'!$Q:$Q,"Sim")</f>
        <v>52.8</v>
      </c>
      <c r="J42" s="78">
        <f t="shared" si="3"/>
        <v>0.80719696969696986</v>
      </c>
      <c r="K42" s="78">
        <f>Parâmetros!$E$13</f>
        <v>0.8</v>
      </c>
      <c r="L42" s="79">
        <f t="shared" si="4"/>
        <v>7.1969696969698127E-3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3.2900000000000018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C$5:$C$167)),"NÃO INFORMADO")</f>
        <v>MEC</v>
      </c>
      <c r="D43" s="28" t="str">
        <f t="array" ref="D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D$5:$D$167)),"")</f>
        <v>A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41.65</v>
      </c>
      <c r="I43" s="77">
        <f>SUMIFS('Base Diária'!$M:$M,'Base Diária'!$A:$A,$A43,'Base Diária'!$Q:$Q,"Sim")</f>
        <v>45.48</v>
      </c>
      <c r="J43" s="78">
        <f t="shared" si="3"/>
        <v>0.91578715919085318</v>
      </c>
      <c r="K43" s="78">
        <f>Parâmetros!$E$13</f>
        <v>0.8</v>
      </c>
      <c r="L43" s="79">
        <f t="shared" si="4"/>
        <v>0.11578715919085314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C$5:$C$167)),"NÃO INFORMADO")</f>
        <v>MEC</v>
      </c>
      <c r="D44" s="28" t="str">
        <f t="array" ref="D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D$5:$D$167)),"")</f>
        <v>A</v>
      </c>
      <c r="E44" s="76">
        <f>COUNTIFS('Base Diária'!$A:$A,$A44,'Base Diária'!$P:$P,"Sim")</f>
        <v>7</v>
      </c>
      <c r="F44" s="76">
        <f>COUNTIFS('Base Diária'!$A:$A,$A44,'Base Diária'!$Q:$Q,"Sim")</f>
        <v>4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26.97</v>
      </c>
      <c r="I44" s="77">
        <f>SUMIFS('Base Diária'!$M:$M,'Base Diária'!$A:$A,$A44,'Base Diária'!$Q:$Q,"Sim")</f>
        <v>30.32</v>
      </c>
      <c r="J44" s="78">
        <f t="shared" si="3"/>
        <v>0.88951187335092341</v>
      </c>
      <c r="K44" s="78">
        <f>Parâmetros!$E$13</f>
        <v>0.8</v>
      </c>
      <c r="L44" s="79">
        <f t="shared" si="4"/>
        <v>8.9511873350923365E-2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C$5:$C$167)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D$5:$D$167)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C$5:$C$167)),"NÃO INFORMADO")</f>
        <v>MEC</v>
      </c>
      <c r="D46" s="28" t="str">
        <f t="array" ref="D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D$5:$D$167)),"")</f>
        <v>Folguista</v>
      </c>
      <c r="E46" s="76">
        <f>COUNTIFS('Base Diária'!$A:$A,$A46,'Base Diária'!$P:$P,"Sim")</f>
        <v>6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26.81</v>
      </c>
      <c r="I46" s="77">
        <f>SUMIFS('Base Diária'!$M:$M,'Base Diária'!$A:$A,$A46,'Base Diária'!$Q:$Q,"Sim")</f>
        <v>33.35</v>
      </c>
      <c r="J46" s="78">
        <f t="shared" si="3"/>
        <v>0.80389805097451272</v>
      </c>
      <c r="K46" s="78">
        <f>Parâmetros!$E$13</f>
        <v>0.8</v>
      </c>
      <c r="L46" s="79">
        <f t="shared" si="4"/>
        <v>3.898050974512679E-3</v>
      </c>
      <c r="M46" s="78">
        <f>IFERROR(COUNTIFS('Base Diária'!$A:$A,$A46,'Base Diária'!$R:$R,"Sim")/$F46,"")</f>
        <v>0.8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C$5:$C$167)),"NÃO INFORMADO")</f>
        <v>MEC</v>
      </c>
      <c r="D47" s="28" t="str">
        <f t="array" ref="D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D$5:$D$167)),"")</f>
        <v>A</v>
      </c>
      <c r="E47" s="76">
        <f>COUNTIFS('Base Diária'!$A:$A,$A47,'Base Diária'!$P:$P,"Sim")</f>
        <v>7</v>
      </c>
      <c r="F47" s="76">
        <f>COUNTIFS('Base Diária'!$A:$A,$A47,'Base Diária'!$Q:$Q,"Sim")</f>
        <v>7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45.05</v>
      </c>
      <c r="I47" s="77">
        <f>SUMIFS('Base Diária'!$M:$M,'Base Diária'!$A:$A,$A47,'Base Diária'!$Q:$Q,"Sim")</f>
        <v>53.059999999999995</v>
      </c>
      <c r="J47" s="78">
        <f t="shared" si="3"/>
        <v>0.8490388239728609</v>
      </c>
      <c r="K47" s="78">
        <f>Parâmetros!$E$13</f>
        <v>0.8</v>
      </c>
      <c r="L47" s="79">
        <f t="shared" si="4"/>
        <v>4.9038823972860857E-2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C$5:$C$167)),"NÃO INFORMADO")</f>
        <v>MEC</v>
      </c>
      <c r="D48" s="28" t="str">
        <f t="array" ref="D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D$5:$D$167)),"")</f>
        <v>B</v>
      </c>
      <c r="E48" s="76">
        <f>COUNTIFS('Base Diária'!$A:$A,$A48,'Base Diária'!$P:$P,"Sim")</f>
        <v>7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49.62</v>
      </c>
      <c r="I48" s="77">
        <f>SUMIFS('Base Diária'!$M:$M,'Base Diária'!$A:$A,$A48,'Base Diária'!$Q:$Q,"Sim")</f>
        <v>53.690000000000005</v>
      </c>
      <c r="J48" s="78">
        <f t="shared" si="3"/>
        <v>0.92419444961817832</v>
      </c>
      <c r="K48" s="78">
        <f>Parâmetros!$E$13</f>
        <v>0.8</v>
      </c>
      <c r="L48" s="79">
        <f t="shared" si="4"/>
        <v>0.12419444961817827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C$5:$C$167)),"NÃO INFORMADO")</f>
        <v>MEC</v>
      </c>
      <c r="D49" s="28" t="str">
        <f t="array" ref="D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D$5:$D$167)),"")</f>
        <v>C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37.43</v>
      </c>
      <c r="I49" s="77">
        <f>SUMIFS('Base Diária'!$M:$M,'Base Diária'!$A:$A,$A49,'Base Diária'!$Q:$Q,"Sim")</f>
        <v>40.020000000000003</v>
      </c>
      <c r="J49" s="78">
        <f t="shared" si="3"/>
        <v>0.93528235882058963</v>
      </c>
      <c r="K49" s="78">
        <f>Parâmetros!$E$13</f>
        <v>0.8</v>
      </c>
      <c r="L49" s="79">
        <f t="shared" si="4"/>
        <v>0.13528235882058959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C$5:$C$167)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D$5:$D$167)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C$5:$C$167)),"NÃO INFORMADO")</f>
        <v>MEC</v>
      </c>
      <c r="D51" s="28" t="str">
        <f t="array" ref="D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D$5:$D$167)),"")</f>
        <v>B</v>
      </c>
      <c r="E51" s="76">
        <f>COUNTIFS('Base Diária'!$A:$A,$A51,'Base Diária'!$P:$P,"Sim")</f>
        <v>7</v>
      </c>
      <c r="F51" s="76">
        <f>COUNTIFS('Base Diária'!$A:$A,$A51,'Base Diária'!$Q:$Q,"Sim")</f>
        <v>7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50.92</v>
      </c>
      <c r="I51" s="77">
        <f>SUMIFS('Base Diária'!$M:$M,'Base Diária'!$A:$A,$A51,'Base Diária'!$Q:$Q,"Sim")</f>
        <v>53.690000000000005</v>
      </c>
      <c r="J51" s="78">
        <f t="shared" si="3"/>
        <v>0.94840752467871103</v>
      </c>
      <c r="K51" s="78">
        <f>Parâmetros!$E$13</f>
        <v>0.8</v>
      </c>
      <c r="L51" s="79">
        <f t="shared" si="4"/>
        <v>0.14840752467871099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C$5:$C$167)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D$5:$D$167)),"")</f>
        <v>6x1</v>
      </c>
      <c r="E52" s="76">
        <f>COUNTIFS('Base Diária'!$A:$A,$A52,'Base Diária'!$P:$P,"Sim")</f>
        <v>6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36.72</v>
      </c>
      <c r="I52" s="77">
        <f>SUMIFS('Base Diária'!$M:$M,'Base Diária'!$A:$A,$A52,'Base Diária'!$Q:$Q,"Sim")</f>
        <v>44</v>
      </c>
      <c r="J52" s="78">
        <f t="shared" si="3"/>
        <v>0.83454545454545448</v>
      </c>
      <c r="K52" s="78">
        <f>Parâmetros!$E$13</f>
        <v>0.8</v>
      </c>
      <c r="L52" s="79">
        <f t="shared" si="4"/>
        <v>3.4545454545454435E-2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C$5:$C$167)),"NÃO INFORMADO")</f>
        <v>CAL</v>
      </c>
      <c r="D53" s="28" t="str">
        <f t="array" ref="D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D$5:$D$167)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44.1</v>
      </c>
      <c r="I53" s="77">
        <f>SUMIFS('Base Diária'!$M:$M,'Base Diária'!$A:$A,$A53,'Base Diária'!$Q:$Q,"Sim")</f>
        <v>52.8</v>
      </c>
      <c r="J53" s="78">
        <f t="shared" si="3"/>
        <v>0.83522727272727282</v>
      </c>
      <c r="K53" s="78">
        <f>Parâmetros!$E$13</f>
        <v>0.8</v>
      </c>
      <c r="L53" s="79">
        <f t="shared" si="4"/>
        <v>3.5227272727272774E-2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3.0400000000000009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C$5:$C$167)),"NÃO INFORMADO")</f>
        <v>CAL</v>
      </c>
      <c r="D54" s="28" t="str">
        <f t="array" ref="D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D$5:$D$167)),"")</f>
        <v>6x1</v>
      </c>
      <c r="E54" s="76">
        <f>COUNTIFS('Base Diária'!$A:$A,$A54,'Base Diária'!$P:$P,"Sim")</f>
        <v>6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44.1</v>
      </c>
      <c r="I54" s="77">
        <f>SUMIFS('Base Diária'!$M:$M,'Base Diária'!$A:$A,$A54,'Base Diária'!$Q:$Q,"Sim")</f>
        <v>52.8</v>
      </c>
      <c r="J54" s="78">
        <f t="shared" si="3"/>
        <v>0.83522727272727282</v>
      </c>
      <c r="K54" s="78">
        <f>Parâmetros!$E$13</f>
        <v>0.8</v>
      </c>
      <c r="L54" s="79">
        <f t="shared" si="4"/>
        <v>3.5227272727272774E-2</v>
      </c>
      <c r="M54" s="78">
        <f>IFERROR(COUNTIFS('Base Diária'!$A:$A,$A54,'Base Diária'!$R:$R,"Sim")/$F54,"")</f>
        <v>0.83333333333333337</v>
      </c>
      <c r="N54" s="77">
        <f>SUMIFS('Base Diária'!$S:$S,'Base Diária'!$A:$A,$A54,'Base Diária'!$Q:$Q,"Sim")</f>
        <v>3.0400000000000009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C$5:$C$167)),"NÃO INFORMADO")</f>
        <v>ELE</v>
      </c>
      <c r="D55" s="28" t="str">
        <f t="array" ref="D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D$5:$D$167)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46.97</v>
      </c>
      <c r="I55" s="77">
        <f>SUMIFS('Base Diária'!$M:$M,'Base Diária'!$A:$A,$A55,'Base Diária'!$Q:$Q,"Sim")</f>
        <v>51.33</v>
      </c>
      <c r="J55" s="78">
        <f t="shared" si="3"/>
        <v>0.91505941944282099</v>
      </c>
      <c r="K55" s="78">
        <f>Parâmetros!$E$13</f>
        <v>0.8</v>
      </c>
      <c r="L55" s="79">
        <f t="shared" si="4"/>
        <v>0.11505941944282094</v>
      </c>
      <c r="M55" s="78">
        <f>IFERROR(COUNTIFS('Base Diária'!$A:$A,$A55,'Base Diária'!$R:$R,"Sim")/$F55,"")</f>
        <v>0.83333333333333337</v>
      </c>
      <c r="N55" s="77">
        <f>SUMIFS('Base Diária'!$S:$S,'Base Diária'!$A:$A,$A55,'Base Diária'!$Q:$Q,"Sim")</f>
        <v>0.11400000000000077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C$5:$C$167)),"NÃO INFORMADO")</f>
        <v>PED</v>
      </c>
      <c r="D56" s="28" t="str">
        <f t="array" ref="D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D$5:$D$167)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45.93</v>
      </c>
      <c r="I56" s="77">
        <f>SUMIFS('Base Diária'!$M:$M,'Base Diária'!$A:$A,$A56,'Base Diária'!$Q:$Q,"Sim")</f>
        <v>51.33</v>
      </c>
      <c r="J56" s="78">
        <f t="shared" si="3"/>
        <v>0.89479836353009934</v>
      </c>
      <c r="K56" s="78">
        <f>Parâmetros!$E$13</f>
        <v>0.8</v>
      </c>
      <c r="L56" s="79">
        <f t="shared" si="4"/>
        <v>9.4798363530099294E-2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C$5:$C$167)),"NÃO INFORMADO")</f>
        <v>PED</v>
      </c>
      <c r="D57" s="28" t="str">
        <f t="array" ref="D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D$5:$D$167)),"")</f>
        <v>6x1</v>
      </c>
      <c r="E57" s="76">
        <f>COUNTIFS('Base Diária'!$A:$A,$A57,'Base Diária'!$P:$P,"Sim")</f>
        <v>7</v>
      </c>
      <c r="F57" s="76">
        <f>COUNTIFS('Base Diária'!$A:$A,$A57,'Base Diária'!$Q:$Q,"Sim")</f>
        <v>7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52.650000000000006</v>
      </c>
      <c r="I57" s="77">
        <f>SUMIFS('Base Diária'!$M:$M,'Base Diária'!$A:$A,$A57,'Base Diária'!$Q:$Q,"Sim")</f>
        <v>60.129999999999995</v>
      </c>
      <c r="J57" s="78">
        <f t="shared" si="3"/>
        <v>0.87560286046898406</v>
      </c>
      <c r="K57" s="78">
        <f>Parâmetros!$E$13</f>
        <v>0.8</v>
      </c>
      <c r="L57" s="79">
        <f t="shared" si="4"/>
        <v>7.5602860468984012E-2</v>
      </c>
      <c r="M57" s="78">
        <f>IFERROR(COUNTIFS('Base Diária'!$A:$A,$A57,'Base Diária'!$R:$R,"Sim")/$F57,"")</f>
        <v>0.8571428571428571</v>
      </c>
      <c r="N57" s="77">
        <f>SUMIFS('Base Diária'!$S:$S,'Base Diária'!$A:$A,$A57,'Base Diária'!$Q:$Q,"Sim")</f>
        <v>0.1800000000000006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C$5:$C$167)),"NÃO INFORMADO")</f>
        <v>PED</v>
      </c>
      <c r="D58" s="28" t="str">
        <f t="array" ref="D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D$5:$D$167)),"")</f>
        <v>6x1</v>
      </c>
      <c r="E58" s="76">
        <f>COUNTIFS('Base Diária'!$A:$A,$A58,'Base Diária'!$P:$P,"Sim")</f>
        <v>7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47.17</v>
      </c>
      <c r="I58" s="77">
        <f>SUMIFS('Base Diária'!$M:$M,'Base Diária'!$A:$A,$A58,'Base Diária'!$Q:$Q,"Sim")</f>
        <v>60.129999999999995</v>
      </c>
      <c r="J58" s="78">
        <f t="shared" si="3"/>
        <v>0.78446698819225025</v>
      </c>
      <c r="K58" s="78">
        <f>Parâmetros!$E$13</f>
        <v>0.8</v>
      </c>
      <c r="L58" s="79">
        <f t="shared" si="4"/>
        <v>-1.5533011807749797E-2</v>
      </c>
      <c r="M58" s="78">
        <f>IFERROR(COUNTIFS('Base Diária'!$A:$A,$A58,'Base Diária'!$R:$R,"Sim")/$F58,"")</f>
        <v>0.7142857142857143</v>
      </c>
      <c r="N58" s="77">
        <f>SUMIFS('Base Diária'!$S:$S,'Base Diária'!$A:$A,$A58,'Base Diária'!$Q:$Q,"Sim")</f>
        <v>5.990000000000002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C$5:$C$167)),"NÃO INFORMADO")</f>
        <v>PED</v>
      </c>
      <c r="D59" s="28" t="str">
        <f t="array" ref="D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D$5:$D$167)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3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22.09</v>
      </c>
      <c r="I59" s="77">
        <f>SUMIFS('Base Diária'!$M:$M,'Base Diária'!$A:$A,$A59,'Base Diária'!$Q:$Q,"Sim")</f>
        <v>26.400000000000002</v>
      </c>
      <c r="J59" s="78">
        <f t="shared" si="3"/>
        <v>0.83674242424242418</v>
      </c>
      <c r="K59" s="78">
        <f>Parâmetros!$E$13</f>
        <v>0.8</v>
      </c>
      <c r="L59" s="79">
        <f t="shared" si="4"/>
        <v>3.6742424242424132E-2</v>
      </c>
      <c r="M59" s="78">
        <f>IFERROR(COUNTIFS('Base Diária'!$A:$A,$A59,'Base Diária'!$R:$R,"Sim")/$F59,"")</f>
        <v>0.66666666666666663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C$5:$C$167)),"NÃO INFORMADO")</f>
        <v>USI</v>
      </c>
      <c r="D60" s="28" t="str">
        <f t="array" ref="D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D$5:$D$167)),"")</f>
        <v>B</v>
      </c>
      <c r="E60" s="76">
        <f>COUNTIFS('Base Diária'!$A:$A,$A60,'Base Diária'!$P:$P,"Sim")</f>
        <v>6</v>
      </c>
      <c r="F60" s="76">
        <f>COUNTIFS('Base Diária'!$A:$A,$A60,'Base Diária'!$Q:$Q,"Sim")</f>
        <v>5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35.14</v>
      </c>
      <c r="I60" s="77">
        <f>SUMIFS('Base Diária'!$M:$M,'Base Diária'!$A:$A,$A60,'Base Diária'!$Q:$Q,"Sim")</f>
        <v>38.26</v>
      </c>
      <c r="J60" s="78">
        <f t="shared" si="3"/>
        <v>0.91845269210663882</v>
      </c>
      <c r="K60" s="78">
        <f>Parâmetros!$E$13</f>
        <v>0.8</v>
      </c>
      <c r="L60" s="79">
        <f t="shared" si="4"/>
        <v>0.11845269210663878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1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C$5:$C$167)),"NÃO INFORMADO")</f>
        <v>USI</v>
      </c>
      <c r="D61" s="28" t="str">
        <f t="array" ref="D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D$5:$D$167)),"")</f>
        <v>A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C$5:$C$167)),"NÃO INFORMADO")</f>
        <v>USI</v>
      </c>
      <c r="D62" s="28" t="str">
        <f t="array" ref="D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D$5:$D$167)),"")</f>
        <v>C</v>
      </c>
      <c r="E62" s="76">
        <f>COUNTIFS('Base Diária'!$A:$A,$A62,'Base Diária'!$P:$P,"Sim")</f>
        <v>7</v>
      </c>
      <c r="F62" s="76">
        <f>COUNTIFS('Base Diária'!$A:$A,$A62,'Base Diária'!$Q:$Q,"Sim")</f>
        <v>7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45.91</v>
      </c>
      <c r="I62" s="77">
        <f>SUMIFS('Base Diária'!$M:$M,'Base Diária'!$A:$A,$A62,'Base Diária'!$Q:$Q,"Sim")</f>
        <v>46.690000000000005</v>
      </c>
      <c r="J62" s="78">
        <f t="shared" si="3"/>
        <v>0.98329406725208812</v>
      </c>
      <c r="K62" s="78">
        <f>Parâmetros!$E$13</f>
        <v>0.8</v>
      </c>
      <c r="L62" s="79">
        <f t="shared" si="4"/>
        <v>0.18329406725208808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312</v>
      </c>
      <c r="F63" s="81">
        <f>SUM(F5:F61)</f>
        <v>290</v>
      </c>
      <c r="G63" s="81">
        <f>SUM(G5:G61)</f>
        <v>22</v>
      </c>
      <c r="H63" s="82">
        <f>SUM(H5:H61)</f>
        <v>2054.31</v>
      </c>
      <c r="I63" s="82">
        <f>SUM(I5:I61)</f>
        <v>2328.87</v>
      </c>
      <c r="J63" s="83">
        <f t="shared" si="3"/>
        <v>0.88210591402697447</v>
      </c>
      <c r="K63" s="83">
        <f>Parâmetros!$E$13</f>
        <v>0.8</v>
      </c>
      <c r="L63" s="84">
        <f t="shared" si="4"/>
        <v>8.2105914026974425E-2</v>
      </c>
      <c r="M63" s="83">
        <f>IFERROR(COUNTIF('Base Diária'!$R:$R,"Sim")/$F63,"")</f>
        <v>0.90689655172413797</v>
      </c>
      <c r="N63" s="82">
        <f>SUM(N5:N61)</f>
        <v>48.798000000000009</v>
      </c>
      <c r="O63" s="81">
        <f>SUM(O5:O61)</f>
        <v>21</v>
      </c>
      <c r="P63" s="81">
        <f>SUM(P5:P61)</f>
        <v>1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tabSelected="1" zoomScaleNormal="100" workbookViewId="0">
      <pane xSplit="5" ySplit="4" topLeftCell="F56" activePane="bottomRight" state="frozen"/>
      <selection pane="topRight" activeCell="F1" sqref="F1"/>
      <selection pane="bottomLeft" activeCell="A5" sqref="A5"/>
      <selection pane="bottomRight" activeCell="L11" sqref="L11:L1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IFERROR(INDEX(Cadastro!$D$5:$D$148,MATCH($A5&amp;"|"&amp;TEXT(_xlfn.MAXIFS(Cadastro!$E$5:$E$148,Cadastro!$A$5:$A$148,$A5,Cadastro!$E$5:$E$148,"&lt;="&amp;TODAY()),"yyyymmdd"),Cadastro!$I$5:$I$148,0)),"")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IFERROR(INDEX(Cadastro!$D$5:$D$148,MATCH($A6&amp;"|"&amp;TEXT(_xlfn.MAXIFS(Cadastro!$E$5:$E$148,Cadastro!$A$5:$A$148,$A6,Cadastro!$E$5:$E$148,"&lt;="&amp;TODAY()),"yyyymmdd"),Cadastro!$I$5:$I$148,0)),"")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0.8568181818181817</v>
      </c>
      <c r="N6" s="85" t="str">
        <f>IF(COUNTIFS('Base Diária'!$A$2:$A$2260,$A6,'Base Diária'!$F$2:$F$2260,N$4,'Base Diária'!$P$2:$P$2260,"Sim")=0,"",SUMIFS('Base Diária'!$N$2:$N$2260,'Base Diária'!$A$2:$A$2260,$A6,'Base Diária'!$F$2:$F$2260,N$4))</f>
        <v/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7</v>
      </c>
      <c r="AI6" s="86">
        <f>IFERROR(INDEX('Painel Empregado'!$J$5:$J$62,MATCH($A6,'Painel Empregado'!$A$5:$A$62,0)),"")</f>
        <v>0.9698985531348745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IFERROR(INDEX(Cadastro!$D$5:$D$148,MATCH($A7&amp;"|"&amp;TEXT(_xlfn.MAXIFS(Cadastro!$E$5:$E$148,Cadastro!$A$5:$A$148,$A7,Cadastro!$E$5:$E$148,"&lt;="&amp;TODAY()),"yyyymmdd"),Cadastro!$I$5:$I$148,0)),"")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0.68212824010914053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0.83295454545454539</v>
      </c>
      <c r="N7" s="85" t="str">
        <f>IF(COUNTIFS('Base Diária'!$A$2:$A$2260,$A7,'Base Diária'!$F$2:$F$2260,N$4,'Base Diária'!$P$2:$P$2260,"Sim")=0,"",SUMIFS('Base Diária'!$N$2:$N$2260,'Base Diária'!$A$2:$A$2260,$A7,'Base Diária'!$F$2:$F$2260,N$4))</f>
        <v/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6</v>
      </c>
      <c r="AI7" s="86">
        <f>IFERROR(INDEX('Painel Empregado'!$J$5:$J$62,MATCH($A7,'Painel Empregado'!$A$5:$A$62,0)),"")</f>
        <v>0.92713812585232813</v>
      </c>
      <c r="AJ7" s="86">
        <f>IFERROR(INDEX('Painel Empregado'!$M$5:$M$62,MATCH($A7,'Painel Empregado'!$A$5:$A$62,0)),"")</f>
        <v>0.83333333333333337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IFERROR(INDEX(Cadastro!$D$5:$D$148,MATCH($A8&amp;"|"&amp;TEXT(_xlfn.MAXIFS(Cadastro!$E$5:$E$148,Cadastro!$A$5:$A$148,$A8,Cadastro!$E$5:$E$148,"&lt;="&amp;TODAY()),"yyyymmdd"),Cadastro!$I$5:$I$148,0)),"")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0.21382007822685789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</v>
      </c>
      <c r="J8" s="85">
        <f>IF(COUNTIFS('Base Diária'!$A$2:$A$2260,$A8,'Base Diária'!$F$2:$F$2260,J$4,'Base Diária'!$P$2:$P$2260,"Sim")=0,"",SUMIFS('Base Diária'!$N$2:$N$2260,'Base Diária'!$A$2:$A$2260,$A8,'Base Diária'!$F$2:$F$2260,J$4))</f>
        <v>0</v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</v>
      </c>
      <c r="N8" s="85" t="str">
        <f>IF(COUNTIFS('Base Diária'!$A$2:$A$2260,$A8,'Base Diária'!$F$2:$F$2260,N$4,'Base Diária'!$P$2:$P$2260,"Sim")=0,"",SUMIFS('Base Diária'!$N$2:$N$2260,'Base Diária'!$A$2:$A$2260,$A8,'Base Diária'!$F$2:$F$2260,N$4))</f>
        <v/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3</v>
      </c>
      <c r="AI8" s="86">
        <f>IFERROR(INDEX('Painel Empregado'!$J$5:$J$62,MATCH($A8,'Painel Empregado'!$A$5:$A$62,0)),"")</f>
        <v>0.65710560625814862</v>
      </c>
      <c r="AJ8" s="86">
        <f>IFERROR(INDEX('Painel Empregado'!$M$5:$M$62,MATCH($A8,'Painel Empregado'!$A$5:$A$62,0)),"")</f>
        <v>0.66666666666666663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Crítico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IFERROR(INDEX(Cadastro!$D$5:$D$148,MATCH($A9&amp;"|"&amp;TEXT(_xlfn.MAXIFS(Cadastro!$E$5:$E$148,Cadastro!$A$5:$A$148,$A9,Cadastro!$E$5:$E$148,"&lt;="&amp;TODAY()),"yyyymmdd"),Cadastro!$I$5:$I$148,0)),"")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0.80681818181818177</v>
      </c>
      <c r="N9" s="85" t="str">
        <f>IF(COUNTIFS('Base Diária'!$A$2:$A$2260,$A9,'Base Diária'!$F$2:$F$2260,N$4,'Base Diária'!$P$2:$P$2260,"Sim")=0,"",SUMIFS('Base Diária'!$N$2:$N$2260,'Base Diária'!$A$2:$A$2260,$A9,'Base Diária'!$F$2:$F$2260,N$4))</f>
        <v/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7</v>
      </c>
      <c r="AI9" s="86">
        <f>IFERROR(INDEX('Painel Empregado'!$J$5:$J$62,MATCH($A9,'Painel Empregado'!$A$5:$A$62,0)),"")</f>
        <v>0.92266755363379349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IFERROR(INDEX(Cadastro!$D$5:$D$148,MATCH($A10&amp;"|"&amp;TEXT(_xlfn.MAXIFS(Cadastro!$E$5:$E$148,Cadastro!$A$5:$A$148,$A10,Cadastro!$E$5:$E$148,"&lt;="&amp;TODAY()),"yyyymmdd"),Cadastro!$I$5:$I$148,0)),"")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0.21382007822685789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 t="str">
        <f>IF(COUNTIFS('Base Diária'!$A$2:$A$2260,$A10,'Base Diária'!$F$2:$F$2260,N$4,'Base Diária'!$P$2:$P$2260,"Sim")=0,"",SUMIFS('Base Diária'!$N$2:$N$2260,'Base Diária'!$A$2:$A$2260,$A10,'Base Diária'!$F$2:$F$2260,N$4))</f>
        <v/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7</v>
      </c>
      <c r="AI10" s="86">
        <f>IFERROR(INDEX('Painel Empregado'!$J$5:$J$62,MATCH($A10,'Painel Empregado'!$A$5:$A$62,0)),"")</f>
        <v>0.78115105233749305</v>
      </c>
      <c r="AJ10" s="86">
        <f>IFERROR(INDEX('Painel Empregado'!$M$5:$M$62,MATCH($A10,'Painel Empregado'!$A$5:$A$62,0)),"")</f>
        <v>0.8571428571428571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Crítico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IFERROR(INDEX(Cadastro!$D$5:$D$148,MATCH($A11&amp;"|"&amp;TEXT(_xlfn.MAXIFS(Cadastro!$E$5:$E$148,Cadastro!$A$5:$A$148,$A11,Cadastro!$E$5:$E$148,"&lt;="&amp;TODAY()),"yyyymmdd"),Cadastro!$I$5:$I$148,0)),"")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0.82613636363636356</v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7</v>
      </c>
      <c r="AI11" s="86">
        <f>IFERROR(INDEX('Painel Empregado'!$J$5:$J$62,MATCH($A11,'Painel Empregado'!$A$5:$A$62,0)),"")</f>
        <v>0.90819890237818068</v>
      </c>
      <c r="AJ11" s="86">
        <f>IFERROR(INDEX('Painel Empregado'!$M$5:$M$62,MATCH($A11,'Painel Empregado'!$A$5:$A$62,0)),"")</f>
        <v>0.8571428571428571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CAL</v>
      </c>
      <c r="D12" s="17" t="str">
        <f>VLOOKUP($A12,CC!$A:$C,3,FALSE())</f>
        <v>CAL</v>
      </c>
      <c r="E12" s="17" t="str">
        <f ca="1">IFERROR(INDEX(Cadastro!$D$5:$D$148,MATCH($A12&amp;"|"&amp;TEXT(_xlfn.MAXIFS(Cadastro!$E$5:$E$148,Cadastro!$A$5:$A$148,$A12,Cadastro!$E$5:$E$148,"&lt;="&amp;TODAY()),"yyyymmdd"),Cadastro!$I$5:$I$148,0)),"")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0.82613636363636356</v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7</v>
      </c>
      <c r="AI12" s="86">
        <f>IFERROR(INDEX('Painel Empregado'!$J$5:$J$62,MATCH($A12,'Painel Empregado'!$A$5:$A$62,0)),"")</f>
        <v>0.90819890237818068</v>
      </c>
      <c r="AJ12" s="86">
        <f>IFERROR(INDEX('Painel Empregado'!$M$5:$M$62,MATCH($A12,'Painel Empregado'!$A$5:$A$62,0)),"")</f>
        <v>0.8571428571428571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IFERROR(INDEX(Cadastro!$D$5:$D$148,MATCH($A13&amp;"|"&amp;TEXT(_xlfn.MAXIFS(Cadastro!$E$5:$E$148,Cadastro!$A$5:$A$148,$A13,Cadastro!$E$5:$E$148,"&lt;="&amp;TODAY()),"yyyymmdd"),Cadastro!$I$5:$I$148,0)),"")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0.73863636363636354</v>
      </c>
      <c r="N13" s="85" t="str">
        <f>IF(COUNTIFS('Base Diária'!$A$2:$A$2260,$A13,'Base Diária'!$F$2:$F$2260,N$4,'Base Diária'!$P$2:$P$2260,"Sim")=0,"",SUMIFS('Base Diária'!$N$2:$N$2260,'Base Diária'!$A$2:$A$2260,$A13,'Base Diária'!$F$2:$F$2260,N$4))</f>
        <v/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7</v>
      </c>
      <c r="AI13" s="86">
        <f>IFERROR(INDEX('Painel Empregado'!$J$5:$J$62,MATCH($A13,'Painel Empregado'!$A$5:$A$62,0)),"")</f>
        <v>0.89639115250291046</v>
      </c>
      <c r="AJ13" s="86">
        <f>IFERROR(INDEX('Painel Empregado'!$M$5:$M$62,MATCH($A13,'Painel Empregado'!$A$5:$A$62,0)),"")</f>
        <v>0.8571428571428571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IFERROR(INDEX(Cadastro!$D$5:$D$148,MATCH($A14&amp;"|"&amp;TEXT(_xlfn.MAXIFS(Cadastro!$E$5:$E$148,Cadastro!$A$5:$A$148,$A14,Cadastro!$E$5:$E$148,"&lt;="&amp;TODAY()),"yyyymmdd"),Cadastro!$I$5:$I$148,0)),"")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0.45454545454545453</v>
      </c>
      <c r="N14" s="85" t="str">
        <f>IF(COUNTIFS('Base Diária'!$A$2:$A$2260,$A14,'Base Diária'!$F$2:$F$2260,N$4,'Base Diária'!$P$2:$P$2260,"Sim")=0,"",SUMIFS('Base Diária'!$N$2:$N$2260,'Base Diária'!$A$2:$A$2260,$A14,'Base Diária'!$F$2:$F$2260,N$4))</f>
        <v/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6</v>
      </c>
      <c r="AI14" s="86">
        <f>IFERROR(INDEX('Painel Empregado'!$J$5:$J$62,MATCH($A14,'Painel Empregado'!$A$5:$A$62,0)),"")</f>
        <v>0.83522727272727282</v>
      </c>
      <c r="AJ14" s="86">
        <f>IFERROR(INDEX('Painel Empregado'!$M$5:$M$62,MATCH($A14,'Painel Empregado'!$A$5:$A$62,0)),"")</f>
        <v>0.83333333333333337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IFERROR(INDEX(Cadastro!$D$5:$D$148,MATCH($A15&amp;"|"&amp;TEXT(_xlfn.MAXIFS(Cadastro!$E$5:$E$148,Cadastro!$A$5:$A$148,$A15,Cadastro!$E$5:$E$148,"&lt;="&amp;TODAY()),"yyyymmdd"),Cadastro!$I$5:$I$148,0)),"")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0.45454545454545453</v>
      </c>
      <c r="N15" s="85" t="str">
        <f>IF(COUNTIFS('Base Diária'!$A$2:$A$2260,$A15,'Base Diária'!$F$2:$F$2260,N$4,'Base Diária'!$P$2:$P$2260,"Sim")=0,"",SUMIFS('Base Diária'!$N$2:$N$2260,'Base Diária'!$A$2:$A$2260,$A15,'Base Diária'!$F$2:$F$2260,N$4))</f>
        <v/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6</v>
      </c>
      <c r="AI15" s="86">
        <f>IFERROR(INDEX('Painel Empregado'!$J$5:$J$62,MATCH($A15,'Painel Empregado'!$A$5:$A$62,0)),"")</f>
        <v>0.83522727272727282</v>
      </c>
      <c r="AJ15" s="86">
        <f>IFERROR(INDEX('Painel Empregado'!$M$5:$M$62,MATCH($A15,'Painel Empregado'!$A$5:$A$62,0)),"")</f>
        <v>0.83333333333333337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IFERROR(INDEX(Cadastro!$D$5:$D$148,MATCH($A16&amp;"|"&amp;TEXT(_xlfn.MAXIFS(Cadastro!$E$5:$E$148,Cadastro!$A$5:$A$148,$A16,Cadastro!$E$5:$E$148,"&lt;="&amp;TODAY()),"yyyymmdd"),Cadastro!$I$5:$I$148,0)),"")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0.73409090909090913</v>
      </c>
      <c r="N16" s="85" t="str">
        <f>IF(COUNTIFS('Base Diária'!$A$2:$A$2260,$A16,'Base Diária'!$F$2:$F$2260,N$4,'Base Diária'!$P$2:$P$2260,"Sim")=0,"",SUMIFS('Base Diária'!$N$2:$N$2260,'Base Diária'!$A$2:$A$2260,$A16,'Base Diária'!$F$2:$F$2260,N$4))</f>
        <v/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6</v>
      </c>
      <c r="AI16" s="86">
        <f>IFERROR(INDEX('Painel Empregado'!$J$5:$J$62,MATCH($A16,'Painel Empregado'!$A$5:$A$62,0)),"")</f>
        <v>0.90103253458016752</v>
      </c>
      <c r="AJ16" s="86">
        <f>IFERROR(INDEX('Painel Empregado'!$M$5:$M$62,MATCH($A16,'Painel Empregado'!$A$5:$A$62,0)),"")</f>
        <v>0.83333333333333337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IFERROR(INDEX(Cadastro!$D$5:$D$148,MATCH($A17&amp;"|"&amp;TEXT(_xlfn.MAXIFS(Cadastro!$E$5:$E$148,Cadastro!$A$5:$A$148,$A17,Cadastro!$E$5:$E$148,"&lt;="&amp;TODAY()),"yyyymmdd"),Cadastro!$I$5:$I$148,0)),"")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IFERROR(INDEX(Cadastro!$D$5:$D$148,MATCH($A18&amp;"|"&amp;TEXT(_xlfn.MAXIFS(Cadastro!$E$5:$E$148,Cadastro!$A$5:$A$148,$A18,Cadastro!$E$5:$E$148,"&lt;="&amp;TODAY()),"yyyymmdd"),Cadastro!$I$5:$I$148,0)),"")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0.77386363636363631</v>
      </c>
      <c r="N18" s="85" t="str">
        <f>IF(COUNTIFS('Base Diária'!$A$2:$A$2260,$A18,'Base Diária'!$F$2:$F$2260,N$4,'Base Diária'!$P$2:$P$2260,"Sim")=0,"",SUMIFS('Base Diária'!$N$2:$N$2260,'Base Diária'!$A$2:$A$2260,$A18,'Base Diária'!$F$2:$F$2260,N$4))</f>
        <v/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7</v>
      </c>
      <c r="AI18" s="86">
        <f>IFERROR(INDEX('Painel Empregado'!$J$5:$J$62,MATCH($A18,'Painel Empregado'!$A$5:$A$62,0)),"")</f>
        <v>0.90222373111526055</v>
      </c>
      <c r="AJ18" s="86">
        <f>IFERROR(INDEX('Painel Empregado'!$M$5:$M$62,MATCH($A18,'Painel Empregado'!$A$5:$A$62,0)),"")</f>
        <v>0.8571428571428571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IFERROR(INDEX(Cadastro!$D$5:$D$148,MATCH($A19&amp;"|"&amp;TEXT(_xlfn.MAXIFS(Cadastro!$E$5:$E$148,Cadastro!$A$5:$A$148,$A19,Cadastro!$E$5:$E$148,"&lt;="&amp;TODAY()),"yyyymmdd"),Cadastro!$I$5:$I$148,0)),"")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IFERROR(INDEX(Cadastro!$D$5:$D$148,MATCH($A20&amp;"|"&amp;TEXT(_xlfn.MAXIFS(Cadastro!$E$5:$E$148,Cadastro!$A$5:$A$148,$A20,Cadastro!$E$5:$E$148,"&lt;="&amp;TODAY()),"yyyymmdd"),Cadastro!$I$5:$I$148,0)),"")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0.39765319426336376</v>
      </c>
      <c r="N20" s="85" t="str">
        <f>IF(COUNTIFS('Base Diária'!$A$2:$A$2260,$A20,'Base Diária'!$F$2:$F$2260,N$4,'Base Diária'!$P$2:$P$2260,"Sim")=0,"",SUMIFS('Base Diária'!$N$2:$N$2260,'Base Diária'!$A$2:$A$2260,$A20,'Base Diária'!$F$2:$F$2260,N$4))</f>
        <v/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6</v>
      </c>
      <c r="AI20" s="86">
        <f>IFERROR(INDEX('Painel Empregado'!$J$5:$J$62,MATCH($A20,'Painel Empregado'!$A$5:$A$62,0)),"")</f>
        <v>0.79986962190352018</v>
      </c>
      <c r="AJ20" s="86">
        <f>IFERROR(INDEX('Painel Empregado'!$M$5:$M$62,MATCH($A20,'Painel Empregado'!$A$5:$A$62,0)),"")</f>
        <v>0.83333333333333337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Crítico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IFERROR(INDEX(Cadastro!$D$5:$D$148,MATCH($A21&amp;"|"&amp;TEXT(_xlfn.MAXIFS(Cadastro!$E$5:$E$148,Cadastro!$A$5:$A$148,$A21,Cadastro!$E$5:$E$148,"&lt;="&amp;TODAY()),"yyyymmdd"),Cadastro!$I$5:$I$148,0)),"")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 t="str">
        <f>IF(COUNTIFS('Base Diária'!$A$2:$A$2260,$A21,'Base Diária'!$F$2:$F$2260,N$4,'Base Diária'!$P$2:$P$2260,"Sim")=0,"",SUMIFS('Base Diária'!$N$2:$N$2260,'Base Diária'!$A$2:$A$2260,$A21,'Base Diária'!$F$2:$F$2260,N$4))</f>
        <v/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6</v>
      </c>
      <c r="AI21" s="86">
        <f>IFERROR(INDEX('Painel Empregado'!$J$5:$J$62,MATCH($A21,'Painel Empregado'!$A$5:$A$62,0)),"")</f>
        <v>0.81184407796101943</v>
      </c>
      <c r="AJ21" s="86">
        <f>IFERROR(INDEX('Painel Empregado'!$M$5:$M$62,MATCH($A21,'Painel Empregado'!$A$5:$A$62,0)),"")</f>
        <v>0.66666666666666663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IFERROR(INDEX(Cadastro!$D$5:$D$148,MATCH($A22&amp;"|"&amp;TEXT(_xlfn.MAXIFS(Cadastro!$E$5:$E$148,Cadastro!$A$5:$A$148,$A22,Cadastro!$E$5:$E$148,"&lt;="&amp;TODAY()),"yyyymmdd"),Cadastro!$I$5:$I$148,0)),"")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IFERROR(INDEX(Cadastro!$D$5:$D$148,MATCH($A23&amp;"|"&amp;TEXT(_xlfn.MAXIFS(Cadastro!$E$5:$E$148,Cadastro!$A$5:$A$148,$A23,Cadastro!$E$5:$E$148,"&lt;="&amp;TODAY()),"yyyymmdd"),Cadastro!$I$5:$I$148,0)),"")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7</v>
      </c>
      <c r="AI23" s="86">
        <f>IFERROR(INDEX('Painel Empregado'!$J$5:$J$62,MATCH($A23,'Painel Empregado'!$A$5:$A$62,0)),"")</f>
        <v>0.89569500963803816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IFERROR(INDEX(Cadastro!$D$5:$D$148,MATCH($A24&amp;"|"&amp;TEXT(_xlfn.MAXIFS(Cadastro!$E$5:$E$148,Cadastro!$A$5:$A$148,$A24,Cadastro!$E$5:$E$148,"&lt;="&amp;TODAY()),"yyyymmdd"),Cadastro!$I$5:$I$148,0)),"")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 t="str">
        <f>IF(COUNTIFS('Base Diária'!$A$2:$A$2260,$A24,'Base Diária'!$F$2:$F$2260,N$4,'Base Diária'!$P$2:$P$2260,"Sim")=0,"",SUMIFS('Base Diária'!$N$2:$N$2260,'Base Diária'!$A$2:$A$2260,$A24,'Base Diária'!$F$2:$F$2260,N$4))</f>
        <v/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6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IFERROR(INDEX(Cadastro!$D$5:$D$148,MATCH($A25&amp;"|"&amp;TEXT(_xlfn.MAXIFS(Cadastro!$E$5:$E$148,Cadastro!$A$5:$A$148,$A25,Cadastro!$E$5:$E$148,"&lt;="&amp;TODAY()),"yyyymmdd"),Cadastro!$I$5:$I$148,0)),"")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IFERROR(INDEX(Cadastro!$D$5:$D$148,MATCH($A26&amp;"|"&amp;TEXT(_xlfn.MAXIFS(Cadastro!$E$5:$E$148,Cadastro!$A$5:$A$148,$A26,Cadastro!$E$5:$E$148,"&lt;="&amp;TODAY()),"yyyymmdd"),Cadastro!$I$5:$I$148,0)),"")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 t="str">
        <f>IF(COUNTIFS('Base Diária'!$A$2:$A$2260,$A26,'Base Diária'!$F$2:$F$2260,N$4,'Base Diária'!$P$2:$P$2260,"Sim")=0,"",SUMIFS('Base Diária'!$N$2:$N$2260,'Base Diária'!$A$2:$A$2260,$A26,'Base Diária'!$F$2:$F$2260,N$4))</f>
        <v/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IFERROR(INDEX(Cadastro!$D$5:$D$148,MATCH($A27&amp;"|"&amp;TEXT(_xlfn.MAXIFS(Cadastro!$E$5:$E$148,Cadastro!$A$5:$A$148,$A27,Cadastro!$E$5:$E$148,"&lt;="&amp;TODAY()),"yyyymmdd"),Cadastro!$I$5:$I$148,0)),"")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IFERROR(INDEX(Cadastro!$D$5:$D$148,MATCH($A28&amp;"|"&amp;TEXT(_xlfn.MAXIFS(Cadastro!$E$5:$E$148,Cadastro!$A$5:$A$148,$A28,Cadastro!$E$5:$E$148,"&lt;="&amp;TODAY()),"yyyymmdd"),Cadastro!$I$5:$I$148,0)),"")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0.78444747612551158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 t="str">
        <f>IF(COUNTIFS('Base Diária'!$A$2:$A$2260,$A28,'Base Diária'!$F$2:$F$2260,N$4,'Base Diária'!$P$2:$P$2260,"Sim")=0,"",SUMIFS('Base Diária'!$N$2:$N$2260,'Base Diária'!$A$2:$A$2260,$A28,'Base Diária'!$F$2:$F$2260,N$4))</f>
        <v/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6</v>
      </c>
      <c r="AI28" s="86">
        <f>IFERROR(INDEX('Painel Empregado'!$J$5:$J$62,MATCH($A28,'Painel Empregado'!$A$5:$A$62,0)),"")</f>
        <v>0.91505941944282099</v>
      </c>
      <c r="AJ28" s="86">
        <f>IFERROR(INDEX('Painel Empregado'!$M$5:$M$62,MATCH($A28,'Painel Empregado'!$A$5:$A$62,0)),"")</f>
        <v>0.83333333333333337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IFERROR(INDEX(Cadastro!$D$5:$D$148,MATCH($A29&amp;"|"&amp;TEXT(_xlfn.MAXIFS(Cadastro!$E$5:$E$148,Cadastro!$A$5:$A$148,$A29,Cadastro!$E$5:$E$148,"&lt;="&amp;TODAY()),"yyyymmdd"),Cadastro!$I$5:$I$148,0)),"")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0.70404172099087359</v>
      </c>
      <c r="N29" s="85" t="str">
        <f>IF(COUNTIFS('Base Diária'!$A$2:$A$2260,$A29,'Base Diária'!$F$2:$F$2260,N$4,'Base Diária'!$P$2:$P$2260,"Sim")=0,"",SUMIFS('Base Diária'!$N$2:$N$2260,'Base Diária'!$A$2:$A$2260,$A29,'Base Diária'!$F$2:$F$2260,N$4))</f>
        <v/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6</v>
      </c>
      <c r="AI29" s="86">
        <f>IFERROR(INDEX('Painel Empregado'!$J$5:$J$62,MATCH($A29,'Painel Empregado'!$A$5:$A$62,0)),"")</f>
        <v>0.86006084311169051</v>
      </c>
      <c r="AJ29" s="86">
        <f>IFERROR(INDEX('Painel Empregado'!$M$5:$M$62,MATCH($A29,'Painel Empregado'!$A$5:$A$62,0)),"")</f>
        <v>0.83333333333333337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IFERROR(INDEX(Cadastro!$D$5:$D$148,MATCH($A30&amp;"|"&amp;TEXT(_xlfn.MAXIFS(Cadastro!$E$5:$E$148,Cadastro!$A$5:$A$148,$A30,Cadastro!$E$5:$E$148,"&lt;="&amp;TODAY()),"yyyymmdd"),Cadastro!$I$5:$I$148,0)),"")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</v>
      </c>
      <c r="N30" s="85" t="str">
        <f>IF(COUNTIFS('Base Diária'!$A$2:$A$2260,$A30,'Base Diária'!$F$2:$F$2260,N$4,'Base Diária'!$P$2:$P$2260,"Sim")=0,"",SUMIFS('Base Diária'!$N$2:$N$2260,'Base Diária'!$A$2:$A$2260,$A30,'Base Diária'!$F$2:$F$2260,N$4))</f>
        <v/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5</v>
      </c>
      <c r="AI30" s="86">
        <f>IFERROR(INDEX('Painel Empregado'!$J$5:$J$62,MATCH($A30,'Painel Empregado'!$A$5:$A$62,0)),"")</f>
        <v>0.83454545454545448</v>
      </c>
      <c r="AJ30" s="86">
        <f>IFERROR(INDEX('Painel Empregado'!$M$5:$M$62,MATCH($A30,'Painel Empregado'!$A$5:$A$62,0)),"")</f>
        <v>0.6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IFERROR(INDEX(Cadastro!$D$5:$D$148,MATCH($A31&amp;"|"&amp;TEXT(_xlfn.MAXIFS(Cadastro!$E$5:$E$148,Cadastro!$A$5:$A$148,$A31,Cadastro!$E$5:$E$148,"&lt;="&amp;TODAY()),"yyyymmdd"),Cadastro!$I$5:$I$148,0)),"")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IFERROR(INDEX(Cadastro!$D$5:$D$148,MATCH($A32&amp;"|"&amp;TEXT(_xlfn.MAXIFS(Cadastro!$E$5:$E$148,Cadastro!$A$5:$A$148,$A32,Cadastro!$E$5:$E$148,"&lt;="&amp;TODAY()),"yyyymmdd"),Cadastro!$I$5:$I$148,0)),"")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0.93977272727272709</v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7</v>
      </c>
      <c r="AI32" s="86">
        <f>IFERROR(INDEX('Painel Empregado'!$J$5:$J$62,MATCH($A32,'Painel Empregado'!$A$5:$A$62,0)),"")</f>
        <v>0.93879926825212023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IFERROR(INDEX(Cadastro!$D$5:$D$148,MATCH($A33&amp;"|"&amp;TEXT(_xlfn.MAXIFS(Cadastro!$E$5:$E$148,Cadastro!$A$5:$A$148,$A33,Cadastro!$E$5:$E$148,"&lt;="&amp;TODAY()),"yyyymmdd"),Cadastro!$I$5:$I$148,0)),"")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0.45340909090909087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</v>
      </c>
      <c r="N33" s="85" t="str">
        <f>IF(COUNTIFS('Base Diária'!$A$2:$A$2260,$A33,'Base Diária'!$F$2:$F$2260,N$4,'Base Diária'!$P$2:$P$2260,"Sim")=0,"",SUMIFS('Base Diária'!$N$2:$N$2260,'Base Diária'!$A$2:$A$2260,$A33,'Base Diária'!$F$2:$F$2260,N$4))</f>
        <v/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4</v>
      </c>
      <c r="AI33" s="86">
        <f>IFERROR(INDEX('Painel Empregado'!$J$5:$J$62,MATCH($A33,'Painel Empregado'!$A$5:$A$62,0)),"")</f>
        <v>0.73880818262674175</v>
      </c>
      <c r="AJ33" s="86">
        <f>IFERROR(INDEX('Painel Empregado'!$M$5:$M$62,MATCH($A33,'Painel Empregado'!$A$5:$A$62,0)),"")</f>
        <v>0.75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Crítico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IFERROR(INDEX(Cadastro!$D$5:$D$148,MATCH($A34&amp;"|"&amp;TEXT(_xlfn.MAXIFS(Cadastro!$E$5:$E$148,Cadastro!$A$5:$A$148,$A34,Cadastro!$E$5:$E$148,"&lt;="&amp;TODAY()),"yyyymmdd"),Cadastro!$I$5:$I$148,0)),"")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</v>
      </c>
      <c r="N34" s="85" t="str">
        <f>IF(COUNTIFS('Base Diária'!$A$2:$A$2260,$A34,'Base Diária'!$F$2:$F$2260,N$4,'Base Diária'!$P$2:$P$2260,"Sim")=0,"",SUMIFS('Base Diária'!$N$2:$N$2260,'Base Diária'!$A$2:$A$2260,$A34,'Base Diária'!$F$2:$F$2260,N$4))</f>
        <v/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6</v>
      </c>
      <c r="AI34" s="86">
        <f>IFERROR(INDEX('Painel Empregado'!$J$5:$J$62,MATCH($A34,'Painel Empregado'!$A$5:$A$62,0)),"")</f>
        <v>0.85135398402493678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IFERROR(INDEX(Cadastro!$D$5:$D$148,MATCH($A35&amp;"|"&amp;TEXT(_xlfn.MAXIFS(Cadastro!$E$5:$E$148,Cadastro!$A$5:$A$148,$A35,Cadastro!$E$5:$E$148,"&lt;="&amp;TODAY()),"yyyymmdd"),Cadastro!$I$5:$I$148,0)),"")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IFERROR(INDEX(Cadastro!$D$5:$D$148,MATCH($A36&amp;"|"&amp;TEXT(_xlfn.MAXIFS(Cadastro!$E$5:$E$148,Cadastro!$A$5:$A$148,$A36,Cadastro!$E$5:$E$148,"&lt;="&amp;TODAY()),"yyyymmdd"),Cadastro!$I$5:$I$148,0)),"")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0.66886543535620058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7</v>
      </c>
      <c r="AI36" s="86">
        <f>IFERROR(INDEX('Painel Empregado'!$J$5:$J$62,MATCH($A36,'Painel Empregado'!$A$5:$A$62,0)),"")</f>
        <v>0.91462495288352819</v>
      </c>
      <c r="AJ36" s="86">
        <f>IFERROR(INDEX('Painel Empregado'!$M$5:$M$62,MATCH($A36,'Painel Empregado'!$A$5:$A$62,0)),"")</f>
        <v>0.8571428571428571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IFERROR(INDEX(Cadastro!$D$5:$D$148,MATCH($A37&amp;"|"&amp;TEXT(_xlfn.MAXIFS(Cadastro!$E$5:$E$148,Cadastro!$A$5:$A$148,$A37,Cadastro!$E$5:$E$148,"&lt;="&amp;TODAY()),"yyyymmdd"),Cadastro!$I$5:$I$148,0)),"")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0.78295454545454546</v>
      </c>
      <c r="N37" s="85" t="str">
        <f>IF(COUNTIFS('Base Diária'!$A$2:$A$2260,$A37,'Base Diária'!$F$2:$F$2260,N$4,'Base Diária'!$P$2:$P$2260,"Sim")=0,"",SUMIFS('Base Diária'!$N$2:$N$2260,'Base Diária'!$A$2:$A$2260,$A37,'Base Diária'!$F$2:$F$2260,N$4))</f>
        <v/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7</v>
      </c>
      <c r="AI37" s="86">
        <f>IFERROR(INDEX('Painel Empregado'!$J$5:$J$62,MATCH($A37,'Painel Empregado'!$A$5:$A$62,0)),"")</f>
        <v>0.88923998004323968</v>
      </c>
      <c r="AJ37" s="86">
        <f>IFERROR(INDEX('Painel Empregado'!$M$5:$M$62,MATCH($A37,'Painel Empregado'!$A$5:$A$62,0)),"")</f>
        <v>0.8571428571428571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IFERROR(INDEX(Cadastro!$D$5:$D$148,MATCH($A38&amp;"|"&amp;TEXT(_xlfn.MAXIFS(Cadastro!$E$5:$E$148,Cadastro!$A$5:$A$148,$A38,Cadastro!$E$5:$E$148,"&lt;="&amp;TODAY()),"yyyymmdd"),Cadastro!$I$5:$I$148,0)),"")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 t="str">
        <f>IF(COUNTIFS('Base Diária'!$A$2:$A$2260,$A38,'Base Diária'!$F$2:$F$2260,N$4,'Base Diária'!$P$2:$P$2260,"Sim")=0,"",SUMIFS('Base Diária'!$N$2:$N$2260,'Base Diária'!$A$2:$A$2260,$A38,'Base Diária'!$F$2:$F$2260,N$4))</f>
        <v/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6</v>
      </c>
      <c r="AI38" s="86">
        <f>IFERROR(INDEX('Painel Empregado'!$J$5:$J$62,MATCH($A38,'Painel Empregado'!$A$5:$A$62,0)),"")</f>
        <v>0.9815092453773111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IFERROR(INDEX(Cadastro!$D$5:$D$148,MATCH($A39&amp;"|"&amp;TEXT(_xlfn.MAXIFS(Cadastro!$E$5:$E$148,Cadastro!$A$5:$A$148,$A39,Cadastro!$E$5:$E$148,"&lt;="&amp;TODAY()),"yyyymmdd"),Cadastro!$I$5:$I$148,0)),"")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7</v>
      </c>
      <c r="AI39" s="86">
        <f>IFERROR(INDEX('Painel Empregado'!$J$5:$J$62,MATCH($A39,'Painel Empregado'!$A$5:$A$62,0)),"")</f>
        <v>0.98118830322220152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IFERROR(INDEX(Cadastro!$D$5:$D$148,MATCH($A40&amp;"|"&amp;TEXT(_xlfn.MAXIFS(Cadastro!$E$5:$E$148,Cadastro!$A$5:$A$148,$A40,Cadastro!$E$5:$E$148,"&lt;="&amp;TODAY()),"yyyymmdd"),Cadastro!$I$5:$I$148,0)),"")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5</v>
      </c>
      <c r="AI40" s="86">
        <f>IFERROR(INDEX('Painel Empregado'!$J$5:$J$62,MATCH($A40,'Painel Empregado'!$A$5:$A$62,0)),"")</f>
        <v>0.86874115983026878</v>
      </c>
      <c r="AJ40" s="86">
        <f>IFERROR(INDEX('Painel Empregado'!$M$5:$M$62,MATCH($A40,'Painel Empregado'!$A$5:$A$62,0)),"")</f>
        <v>0.8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IFERROR(INDEX(Cadastro!$D$5:$D$148,MATCH($A41&amp;"|"&amp;TEXT(_xlfn.MAXIFS(Cadastro!$E$5:$E$148,Cadastro!$A$5:$A$148,$A41,Cadastro!$E$5:$E$148,"&lt;="&amp;TODAY()),"yyyymmdd"),Cadastro!$I$5:$I$148,0)),"")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0.3812664907651715</v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0.88673200150772713</v>
      </c>
      <c r="AJ41" s="86">
        <f>IFERROR(INDEX('Painel Empregado'!$M$5:$M$62,MATCH($A41,'Painel Empregado'!$A$5:$A$62,0)),"")</f>
        <v>0.8571428571428571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IFERROR(INDEX(Cadastro!$D$5:$D$148,MATCH($A42&amp;"|"&amp;TEXT(_xlfn.MAXIFS(Cadastro!$E$5:$E$148,Cadastro!$A$5:$A$148,$A42,Cadastro!$E$5:$E$148,"&lt;="&amp;TODAY()),"yyyymmdd"),Cadastro!$I$5:$I$148,0)),"")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0.6068181818181817</v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7</v>
      </c>
      <c r="AI42" s="86">
        <f>IFERROR(INDEX('Painel Empregado'!$J$5:$J$62,MATCH($A42,'Painel Empregado'!$A$5:$A$62,0)),"")</f>
        <v>0.85281889239980047</v>
      </c>
      <c r="AJ42" s="86">
        <f>IFERROR(INDEX('Painel Empregado'!$M$5:$M$62,MATCH($A42,'Painel Empregado'!$A$5:$A$62,0)),"")</f>
        <v>0.8571428571428571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IFERROR(INDEX(Cadastro!$D$5:$D$148,MATCH($A43&amp;"|"&amp;TEXT(_xlfn.MAXIFS(Cadastro!$E$5:$E$148,Cadastro!$A$5:$A$148,$A43,Cadastro!$E$5:$E$148,"&lt;="&amp;TODAY()),"yyyymmdd"),Cadastro!$I$5:$I$148,0)),"")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0.75227272727272732</v>
      </c>
      <c r="N43" s="85" t="str">
        <f>IF(COUNTIFS('Base Diária'!$A$2:$A$2260,$A43,'Base Diária'!$F$2:$F$2260,N$4,'Base Diária'!$P$2:$P$2260,"Sim")=0,"",SUMIFS('Base Diária'!$N$2:$N$2260,'Base Diária'!$A$2:$A$2260,$A43,'Base Diária'!$F$2:$F$2260,N$4))</f>
        <v/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6</v>
      </c>
      <c r="AI43" s="86">
        <f>IFERROR(INDEX('Painel Empregado'!$J$5:$J$62,MATCH($A43,'Painel Empregado'!$A$5:$A$62,0)),"")</f>
        <v>0.85895187999220735</v>
      </c>
      <c r="AJ43" s="86">
        <f>IFERROR(INDEX('Painel Empregado'!$M$5:$M$62,MATCH($A43,'Painel Empregado'!$A$5:$A$62,0)),"")</f>
        <v>0.83333333333333337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IFERROR(INDEX(Cadastro!$D$5:$D$148,MATCH($A44&amp;"|"&amp;TEXT(_xlfn.MAXIFS(Cadastro!$E$5:$E$148,Cadastro!$A$5:$A$148,$A44,Cadastro!$E$5:$E$148,"&lt;="&amp;TODAY()),"yyyymmdd"),Cadastro!$I$5:$I$148,0)),"")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6</v>
      </c>
      <c r="AI44" s="86">
        <f>IFERROR(INDEX('Painel Empregado'!$J$5:$J$62,MATCH($A44,'Painel Empregado'!$A$5:$A$62,0)),"")</f>
        <v>0.85057471264367812</v>
      </c>
      <c r="AJ44" s="86">
        <f>IFERROR(INDEX('Painel Empregado'!$M$5:$M$62,MATCH($A44,'Painel Empregado'!$A$5:$A$62,0)),"")</f>
        <v>0.83333333333333337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IFERROR(INDEX(Cadastro!$D$5:$D$148,MATCH($A45&amp;"|"&amp;TEXT(_xlfn.MAXIFS(Cadastro!$E$5:$E$148,Cadastro!$A$5:$A$148,$A45,Cadastro!$E$5:$E$148,"&lt;="&amp;TODAY()),"yyyymmdd"),Cadastro!$I$5:$I$148,0)),"")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IFERROR(INDEX(Cadastro!$D$5:$D$148,MATCH($A46&amp;"|"&amp;TEXT(_xlfn.MAXIFS(Cadastro!$E$5:$E$148,Cadastro!$A$5:$A$148,$A46,Cadastro!$E$5:$E$148,"&lt;="&amp;TODAY()),"yyyymmdd"),Cadastro!$I$5:$I$148,0)),"")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0.46818181818181814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0.75795454545454544</v>
      </c>
      <c r="N46" s="85" t="str">
        <f>IF(COUNTIFS('Base Diária'!$A$2:$A$2260,$A46,'Base Diária'!$F$2:$F$2260,N$4,'Base Diária'!$P$2:$P$2260,"Sim")=0,"",SUMIFS('Base Diária'!$N$2:$N$2260,'Base Diária'!$A$2:$A$2260,$A46,'Base Diária'!$F$2:$F$2260,N$4))</f>
        <v/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6</v>
      </c>
      <c r="AI46" s="86">
        <f>IFERROR(INDEX('Painel Empregado'!$J$5:$J$62,MATCH($A46,'Painel Empregado'!$A$5:$A$62,0)),"")</f>
        <v>0.80719696969696986</v>
      </c>
      <c r="AJ46" s="86">
        <f>IFERROR(INDEX('Painel Empregado'!$M$5:$M$62,MATCH($A46,'Painel Empregado'!$A$5:$A$62,0)),"")</f>
        <v>0.66666666666666663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Atenção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IFERROR(INDEX(Cadastro!$D$5:$D$148,MATCH($A47&amp;"|"&amp;TEXT(_xlfn.MAXIFS(Cadastro!$E$5:$E$148,Cadastro!$A$5:$A$148,$A47,Cadastro!$E$5:$E$148,"&lt;="&amp;TODAY()),"yyyymmdd"),Cadastro!$I$5:$I$148,0)),"")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 t="str">
        <f>IF(COUNTIFS('Base Diária'!$A$2:$A$2260,$A47,'Base Diária'!$F$2:$F$2260,N$4,'Base Diária'!$P$2:$P$2260,"Sim")=0,"",SUMIFS('Base Diária'!$N$2:$N$2260,'Base Diária'!$A$2:$A$2260,$A47,'Base Diária'!$F$2:$F$2260,N$4))</f>
        <v/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7</v>
      </c>
      <c r="AI47" s="86">
        <f>IFERROR(INDEX('Painel Empregado'!$J$5:$J$62,MATCH($A47,'Painel Empregado'!$A$5:$A$62,0)),"")</f>
        <v>0.94840752467871103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IFERROR(INDEX(Cadastro!$D$5:$D$148,MATCH($A48&amp;"|"&amp;TEXT(_xlfn.MAXIFS(Cadastro!$E$5:$E$148,Cadastro!$A$5:$A$148,$A48,Cadastro!$E$5:$E$148,"&lt;="&amp;TODAY()),"yyyymmdd"),Cadastro!$I$5:$I$148,0)),"")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 t="str">
        <f>IF(COUNTIFS('Base Diária'!$A$2:$A$2260,$A48,'Base Diária'!$F$2:$F$2260,N$4,'Base Diária'!$P$2:$P$2260,"Sim")=0,"",SUMIFS('Base Diária'!$N$2:$N$2260,'Base Diária'!$A$2:$A$2260,$A48,'Base Diária'!$F$2:$F$2260,N$4))</f>
        <v/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6</v>
      </c>
      <c r="AI48" s="86">
        <f>IFERROR(INDEX('Painel Empregado'!$J$5:$J$62,MATCH($A48,'Painel Empregado'!$A$5:$A$62,0)),"")</f>
        <v>0.91578715919085318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IFERROR(INDEX(Cadastro!$D$5:$D$148,MATCH($A49&amp;"|"&amp;TEXT(_xlfn.MAXIFS(Cadastro!$E$5:$E$148,Cadastro!$A$5:$A$148,$A49,Cadastro!$E$5:$E$148,"&lt;="&amp;TODAY()),"yyyymmdd"),Cadastro!$I$5:$I$148,0)),"")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 t="str">
        <f>IF(COUNTIFS('Base Diária'!$A$2:$A$2260,$A49,'Base Diária'!$F$2:$F$2260,N$4,'Base Diária'!$P$2:$P$2260,"Sim")=0,"",SUMIFS('Base Diária'!$N$2:$N$2260,'Base Diária'!$A$2:$A$2260,$A49,'Base Diária'!$F$2:$F$2260,N$4))</f>
        <v/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4</v>
      </c>
      <c r="AI49" s="86">
        <f>IFERROR(INDEX('Painel Empregado'!$J$5:$J$62,MATCH($A49,'Painel Empregado'!$A$5:$A$62,0)),"")</f>
        <v>0.88951187335092341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IFERROR(INDEX(Cadastro!$D$5:$D$148,MATCH($A50&amp;"|"&amp;TEXT(_xlfn.MAXIFS(Cadastro!$E$5:$E$148,Cadastro!$A$5:$A$148,$A50,Cadastro!$E$5:$E$148,"&lt;="&amp;TODAY()),"yyyymmdd"),Cadastro!$I$5:$I$148,0)),"")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IFERROR(INDEX(Cadastro!$D$5:$D$148,MATCH($A51&amp;"|"&amp;TEXT(_xlfn.MAXIFS(Cadastro!$E$5:$E$148,Cadastro!$A$5:$A$148,$A51,Cadastro!$E$5:$E$148,"&lt;="&amp;TODAY()),"yyyymmdd"),Cadastro!$I$5:$I$148,0)),"")</f>
        <v>Folguista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 t="str">
        <f>IF(COUNTIFS('Base Diária'!$A$2:$A$2260,$A51,'Base Diária'!$F$2:$F$2260,M$4,'Base Diária'!$P$2:$P$2260,"Sim")=0,"",SUMIFS('Base Diária'!$N$2:$N$2260,'Base Diária'!$A$2:$A$2260,$A51,'Base Diária'!$F$2:$F$2260,M$4))</f>
        <v/>
      </c>
      <c r="N51" s="85" t="str">
        <f>IF(COUNTIFS('Base Diária'!$A$2:$A$2260,$A51,'Base Diária'!$F$2:$F$2260,N$4,'Base Diária'!$P$2:$P$2260,"Sim")=0,"",SUMIFS('Base Diária'!$N$2:$N$2260,'Base Diária'!$A$2:$A$2260,$A51,'Base Diária'!$F$2:$F$2260,N$4))</f>
        <v/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5</v>
      </c>
      <c r="AI51" s="86">
        <f>IFERROR(INDEX('Painel Empregado'!$J$5:$J$62,MATCH($A51,'Painel Empregado'!$A$5:$A$62,0)),"")</f>
        <v>0.80389805097451272</v>
      </c>
      <c r="AJ51" s="86">
        <f>IFERROR(INDEX('Painel Empregado'!$M$5:$M$62,MATCH($A51,'Painel Empregado'!$A$5:$A$62,0)),"")</f>
        <v>0.8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IFERROR(INDEX(Cadastro!$D$5:$D$148,MATCH($A52&amp;"|"&amp;TEXT(_xlfn.MAXIFS(Cadastro!$E$5:$E$148,Cadastro!$A$5:$A$148,$A52,Cadastro!$E$5:$E$148,"&lt;="&amp;TODAY()),"yyyymmdd"),Cadastro!$I$5:$I$148,0)),"")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7</v>
      </c>
      <c r="AI52" s="86">
        <f>IFERROR(INDEX('Painel Empregado'!$J$5:$J$62,MATCH($A52,'Painel Empregado'!$A$5:$A$62,0)),"")</f>
        <v>0.8490388239728609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IFERROR(INDEX(Cadastro!$D$5:$D$148,MATCH($A53&amp;"|"&amp;TEXT(_xlfn.MAXIFS(Cadastro!$E$5:$E$148,Cadastro!$A$5:$A$148,$A53,Cadastro!$E$5:$E$148,"&lt;="&amp;TODAY()),"yyyymmdd"),Cadastro!$I$5:$I$148,0)),"")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7</v>
      </c>
      <c r="AI53" s="86">
        <f>IFERROR(INDEX('Painel Empregado'!$J$5:$J$62,MATCH($A53,'Painel Empregado'!$A$5:$A$62,0)),"")</f>
        <v>0.92419444961817832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IFERROR(INDEX(Cadastro!$D$5:$D$148,MATCH($A54&amp;"|"&amp;TEXT(_xlfn.MAXIFS(Cadastro!$E$5:$E$148,Cadastro!$A$5:$A$148,$A54,Cadastro!$E$5:$E$148,"&lt;="&amp;TODAY()),"yyyymmdd"),Cadastro!$I$5:$I$148,0)),"")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 t="str">
        <f>IF(COUNTIFS('Base Diária'!$A$2:$A$2260,$A54,'Base Diária'!$F$2:$F$2260,N$4,'Base Diária'!$P$2:$P$2260,"Sim")=0,"",SUMIFS('Base Diária'!$N$2:$N$2260,'Base Diária'!$A$2:$A$2260,$A54,'Base Diária'!$F$2:$F$2260,N$4))</f>
        <v/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6</v>
      </c>
      <c r="AI54" s="86">
        <f>IFERROR(INDEX('Painel Empregado'!$J$5:$J$62,MATCH($A54,'Painel Empregado'!$A$5:$A$62,0)),"")</f>
        <v>0.93528235882058963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IFERROR(INDEX(Cadastro!$D$5:$D$148,MATCH($A55&amp;"|"&amp;TEXT(_xlfn.MAXIFS(Cadastro!$E$5:$E$148,Cadastro!$A$5:$A$148,$A55,Cadastro!$E$5:$E$148,"&lt;="&amp;TODAY()),"yyyymmdd"),Cadastro!$I$5:$I$148,0)),"")</f>
        <v>Férias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IFERROR(INDEX(Cadastro!$D$5:$D$148,MATCH($A56&amp;"|"&amp;TEXT(_xlfn.MAXIFS(Cadastro!$E$5:$E$148,Cadastro!$A$5:$A$148,$A56,Cadastro!$E$5:$E$148,"&lt;="&amp;TODAY()),"yyyymmdd"),Cadastro!$I$5:$I$148,0)),"")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</v>
      </c>
      <c r="N56" s="85" t="str">
        <f>IF(COUNTIFS('Base Diária'!$A$2:$A$2260,$A56,'Base Diária'!$F$2:$F$2260,N$4,'Base Diária'!$P$2:$P$2260,"Sim")=0,"",SUMIFS('Base Diária'!$N$2:$N$2260,'Base Diária'!$A$2:$A$2260,$A56,'Base Diária'!$F$2:$F$2260,N$4))</f>
        <v/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6</v>
      </c>
      <c r="AI56" s="86">
        <f>IFERROR(INDEX('Painel Empregado'!$J$5:$J$62,MATCH($A56,'Painel Empregado'!$A$5:$A$62,0)),"")</f>
        <v>0.89479836353009934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IFERROR(INDEX(Cadastro!$D$5:$D$148,MATCH($A57&amp;"|"&amp;TEXT(_xlfn.MAXIFS(Cadastro!$E$5:$E$148,Cadastro!$A$5:$A$148,$A57,Cadastro!$E$5:$E$148,"&lt;="&amp;TODAY()),"yyyymmdd"),Cadastro!$I$5:$I$148,0)),"")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0.77954545454545454</v>
      </c>
      <c r="N57" s="85" t="str">
        <f>IF(COUNTIFS('Base Diária'!$A$2:$A$2260,$A57,'Base Diária'!$F$2:$F$2260,N$4,'Base Diária'!$P$2:$P$2260,"Sim")=0,"",SUMIFS('Base Diária'!$N$2:$N$2260,'Base Diária'!$A$2:$A$2260,$A57,'Base Diária'!$F$2:$F$2260,N$4))</f>
        <v/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7</v>
      </c>
      <c r="AI57" s="86">
        <f>IFERROR(INDEX('Painel Empregado'!$J$5:$J$62,MATCH($A57,'Painel Empregado'!$A$5:$A$62,0)),"")</f>
        <v>0.87560286046898406</v>
      </c>
      <c r="AJ57" s="86">
        <f>IFERROR(INDEX('Painel Empregado'!$M$5:$M$62,MATCH($A57,'Painel Empregado'!$A$5:$A$62,0)),"")</f>
        <v>0.8571428571428571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IFERROR(INDEX(Cadastro!$D$5:$D$148,MATCH($A58&amp;"|"&amp;TEXT(_xlfn.MAXIFS(Cadastro!$E$5:$E$148,Cadastro!$A$5:$A$148,$A58,Cadastro!$E$5:$E$148,"&lt;="&amp;TODAY()),"yyyymmdd"),Cadastro!$I$5:$I$148,0)),"")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0.46477272727272723</v>
      </c>
      <c r="N58" s="85" t="str">
        <f>IF(COUNTIFS('Base Diária'!$A$2:$A$2260,$A58,'Base Diária'!$F$2:$F$2260,N$4,'Base Diária'!$P$2:$P$2260,"Sim")=0,"",SUMIFS('Base Diária'!$N$2:$N$2260,'Base Diária'!$A$2:$A$2260,$A58,'Base Diária'!$F$2:$F$2260,N$4))</f>
        <v/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7</v>
      </c>
      <c r="AI58" s="86">
        <f>IFERROR(INDEX('Painel Empregado'!$J$5:$J$62,MATCH($A58,'Painel Empregado'!$A$5:$A$62,0)),"")</f>
        <v>0.78446698819225025</v>
      </c>
      <c r="AJ58" s="86">
        <f>IFERROR(INDEX('Painel Empregado'!$M$5:$M$62,MATCH($A58,'Painel Empregado'!$A$5:$A$62,0)),"")</f>
        <v>0.7142857142857143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IFERROR(INDEX(Cadastro!$D$5:$D$148,MATCH($A59&amp;"|"&amp;TEXT(_xlfn.MAXIFS(Cadastro!$E$5:$E$148,Cadastro!$A$5:$A$148,$A59,Cadastro!$E$5:$E$148,"&lt;="&amp;TODAY()),"yyyymmdd"),Cadastro!$I$5:$I$148,0)),"")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 t="str">
        <f>IF(COUNTIFS('Base Diária'!$A$2:$A$2260,$A59,'Base Diária'!$F$2:$F$2260,N$4,'Base Diária'!$P$2:$P$2260,"Sim")=0,"",SUMIFS('Base Diária'!$N$2:$N$2260,'Base Diária'!$A$2:$A$2260,$A59,'Base Diária'!$F$2:$F$2260,N$4))</f>
        <v/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3</v>
      </c>
      <c r="AI59" s="86">
        <f>IFERROR(INDEX('Painel Empregado'!$J$5:$J$62,MATCH($A59,'Painel Empregado'!$A$5:$A$62,0)),"")</f>
        <v>0.83674242424242418</v>
      </c>
      <c r="AJ59" s="86">
        <f>IFERROR(INDEX('Painel Empregado'!$M$5:$M$62,MATCH($A59,'Painel Empregado'!$A$5:$A$62,0)),"")</f>
        <v>0.66666666666666663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IFERROR(INDEX(Cadastro!$D$5:$D$148,MATCH($A60&amp;"|"&amp;TEXT(_xlfn.MAXIFS(Cadastro!$E$5:$E$148,Cadastro!$A$5:$A$148,$A60,Cadastro!$E$5:$E$148,"&lt;="&amp;TODAY()),"yyyymmdd"),Cadastro!$I$5:$I$148,0)),"")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7</v>
      </c>
      <c r="AI60" s="86">
        <f>IFERROR(INDEX('Painel Empregado'!$J$5:$J$62,MATCH($A60,'Painel Empregado'!$A$5:$A$62,0)),"")</f>
        <v>0.98329406725208812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IFERROR(INDEX(Cadastro!$D$5:$D$148,MATCH($A61&amp;"|"&amp;TEXT(_xlfn.MAXIFS(Cadastro!$E$5:$E$148,Cadastro!$A$5:$A$148,$A61,Cadastro!$E$5:$E$148,"&lt;="&amp;TODAY()),"yyyymmdd"),Cadastro!$I$5:$I$148,0)),"")</f>
        <v>B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</v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 t="str">
        <f>IF(COUNTIFS('Base Diária'!$A$2:$A$2260,$A61,'Base Diária'!$F$2:$F$2260,N$4,'Base Diária'!$P$2:$P$2260,"Sim")=0,"",SUMIFS('Base Diária'!$N$2:$N$2260,'Base Diária'!$A$2:$A$2260,$A61,'Base Diária'!$F$2:$F$2260,N$4))</f>
        <v/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5</v>
      </c>
      <c r="AI61" s="86">
        <f>IFERROR(INDEX('Painel Empregado'!$J$5:$J$62,MATCH($A61,'Painel Empregado'!$A$5:$A$62,0)),"")</f>
        <v>0.91845269210663882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IFERROR(INDEX(Cadastro!$D$5:$D$148,MATCH($A62&amp;"|"&amp;TEXT(_xlfn.MAXIFS(Cadastro!$E$5:$E$148,Cadastro!$A$5:$A$148,$A62,Cadastro!$E$5:$E$148,"&lt;="&amp;TODAY()),"yyyymmdd"),Cadastro!$I$5:$I$148,0)),"")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9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0.80821219076766138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0.97780678851174951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0.93082445072873599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0.92632955536181338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0.90317496059446079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0.83498694516971284</v>
      </c>
      <c r="N66" s="85" t="str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/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44</v>
      </c>
      <c r="AI66" s="86">
        <f>IFERROR(INDEX('Painel Centro'!$H$5:$H$14,MATCH($A66,'Painel Centro'!$A$5:$A$14,0)),"")</f>
        <v>0.91764953032622121</v>
      </c>
      <c r="AJ66" s="86">
        <f>IFERROR(INDEX('Painel Centro'!$K$5:$K$14,MATCH($A66,'Painel Centro'!$A$5:$A$14,0)),"")</f>
        <v>0.90909090909090906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0.9104497010657655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0.77943852352482457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0.91551858591109969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0.91655839468745492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0.87150653216470986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1.0618462937698954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0.70968673307348062</v>
      </c>
      <c r="N67" s="85" t="str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/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56</v>
      </c>
      <c r="AI67" s="86">
        <f>IFERROR(INDEX('Painel Centro'!$H$5:$H$14,MATCH($A67,'Painel Centro'!$A$5:$A$14,0)),"")</f>
        <v>0.86493725614257</v>
      </c>
      <c r="AJ67" s="86">
        <f>IFERROR(INDEX('Painel Centro'!$K$5:$K$14,MATCH($A67,'Painel Centro'!$A$5:$A$14,0)),"")</f>
        <v>0.8571428571428571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0.82165888370024465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0.84205548549810838</v>
      </c>
      <c r="N68" s="85" t="str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/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48</v>
      </c>
      <c r="AI68" s="86">
        <f>IFERROR(INDEX('Painel Centro'!$H$5:$H$14,MATCH($A68,'Painel Centro'!$A$5:$A$14,0)),"")</f>
        <v>0.88593029993653516</v>
      </c>
      <c r="AJ68" s="86">
        <f>IFERROR(INDEX('Painel Centro'!$K$5:$K$14,MATCH($A68,'Painel Centro'!$A$5:$A$14,0)),"")</f>
        <v>0.9375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0.84652114597544337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0.8448863636363636</v>
      </c>
      <c r="N69" s="85" t="str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/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16</v>
      </c>
      <c r="AI69" s="86">
        <f>IFERROR(INDEX('Painel Centro'!$H$5:$H$14,MATCH($A69,'Painel Centro'!$A$5:$A$14,0)),"")</f>
        <v>0.94117220368489807</v>
      </c>
      <c r="AJ69" s="86">
        <f>IFERROR(INDEX('Painel Centro'!$K$5:$K$14,MATCH($A69,'Painel Centro'!$A$5:$A$14,0)),"")</f>
        <v>0.875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0.88829787234042545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0.92787394584997784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0.93524804177545695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0.84932577682235699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0.65424806905951849</v>
      </c>
      <c r="N70" s="85" t="str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/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43</v>
      </c>
      <c r="AI70" s="86">
        <f>IFERROR(INDEX('Painel Centro'!$H$5:$H$14,MATCH($A70,'Painel Centro'!$A$5:$A$14,0)),"")</f>
        <v>0.88085596810366196</v>
      </c>
      <c r="AJ70" s="86">
        <f>IFERROR(INDEX('Painel Centro'!$K$5:$K$14,MATCH($A70,'Painel Centro'!$A$5:$A$14,0)),"")</f>
        <v>0.88372093023255816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0.67954545454545456</v>
      </c>
      <c r="N71" s="85" t="str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/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19</v>
      </c>
      <c r="AI71" s="86">
        <f>IFERROR(INDEX('Painel Centro'!$H$5:$H$14,MATCH($A71,'Painel Centro'!$A$5:$A$14,0)),"")</f>
        <v>0.854045088764666</v>
      </c>
      <c r="AJ71" s="86">
        <f>IFERROR(INDEX('Painel Centro'!$K$5:$K$14,MATCH($A71,'Painel Centro'!$A$5:$A$14,0)),"")</f>
        <v>0.84210526315789469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0.79045454545454552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0.91000467508181393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0.91068181818181815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0.89914772727272718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0.90795454545454546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0.88130968622100947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0.67272727272727262</v>
      </c>
      <c r="N72" s="85" t="str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/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30</v>
      </c>
      <c r="AI72" s="86">
        <f>IFERROR(INDEX('Painel Centro'!$H$5:$H$14,MATCH($A72,'Painel Centro'!$A$5:$A$14,0)),"")</f>
        <v>0.86021798365122559</v>
      </c>
      <c r="AJ72" s="86">
        <f>IFERROR(INDEX('Painel Centro'!$K$5:$K$14,MATCH($A72,'Painel Centro'!$A$5:$A$14,0)),"")</f>
        <v>0.83333333333333337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0.93977272727272709</v>
      </c>
      <c r="N73" s="85" t="str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/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12</v>
      </c>
      <c r="AI73" s="86">
        <f>IFERROR(INDEX('Painel Centro'!$H$5:$H$14,MATCH($A73,'Painel Centro'!$A$5:$A$14,0)),"")</f>
        <v>0.89474695092672629</v>
      </c>
      <c r="AJ73" s="86">
        <f>IFERROR(INDEX('Painel Centro'!$K$5:$K$14,MATCH($A73,'Painel Centro'!$A$5:$A$14,0)),"")</f>
        <v>0.83333333333333337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0.68124999999999991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 t="str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/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10</v>
      </c>
      <c r="AI74" s="86">
        <f>IFERROR(INDEX('Painel Centro'!$H$5:$H$14,MATCH($A74,'Painel Centro'!$A$5:$A$14,0)),"")</f>
        <v>0.80672466494239381</v>
      </c>
      <c r="AJ74" s="86">
        <f>IFERROR(INDEX('Painel Centro'!$K$5:$K$14,MATCH($A74,'Painel Centro'!$A$5:$A$14,0)),"")</f>
        <v>0.9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 t="str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/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19</v>
      </c>
      <c r="AI75" s="86">
        <f>IFERROR(INDEX('Painel Centro'!$H$5:$H$14,MATCH($A75,'Painel Centro'!$A$5:$A$14,0)),"")</f>
        <v>0.93413520759365243</v>
      </c>
      <c r="AJ75" s="86">
        <f>IFERROR(INDEX('Painel Centro'!$K$5:$K$14,MATCH($A75,'Painel Centro'!$A$5:$A$14,0)),"")</f>
        <v>0.94736842105263153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0.86325799003524095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0.88289986179168178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0.89951808143285394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0.76413047765550424</v>
      </c>
      <c r="N76" s="87" t="str">
        <f>IFERROR(SUMIFS('Base Diária'!$L$2:$L$2260,'Base Diária'!$F$2:$F$2260,N$65,'Base Diária'!$Q$2:$Q$2260,"Sim")/SUMIFS('Base Diária'!$M$2:$M$2260,'Base Diária'!$F$2:$F$2260,N$65,'Base Diária'!$Q$2:$Q$2260,"Sim"),"")</f>
        <v/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297</v>
      </c>
      <c r="AI76" s="83">
        <f>'Painel Centro'!$H$15</f>
        <v>0.88409469767128557</v>
      </c>
      <c r="AJ76" s="83">
        <f>'Painel Centro'!$K$15</f>
        <v>0.88552188552188549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2026-10-13T11:34:13Z</dcterms:modified>
</cp:coreProperties>
</file>